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63" activeTab="0"/>
  </bookViews>
  <sheets>
    <sheet name="leltár mérleghez" sheetId="1" r:id="rId1"/>
  </sheets>
  <definedNames/>
  <calcPr fullCalcOnLoad="1"/>
</workbook>
</file>

<file path=xl/sharedStrings.xml><?xml version="1.0" encoding="utf-8"?>
<sst xmlns="http://schemas.openxmlformats.org/spreadsheetml/2006/main" count="90" uniqueCount="71">
  <si>
    <t>névérték</t>
  </si>
  <si>
    <t>Citynform Rt</t>
  </si>
  <si>
    <t>Belváros-Lipótváros Vagyonkezelő Zrt</t>
  </si>
  <si>
    <t>City Televíziós Műsorszolgáltató Kft</t>
  </si>
  <si>
    <t>Aranytíz Kft</t>
  </si>
  <si>
    <t>Szent István tér Mélygarázs Beruh. És Üz. Kft</t>
  </si>
  <si>
    <t>Belváros-Lipótváros Városüzemeltető Kft</t>
  </si>
  <si>
    <t>Belváros-Lipótváros Városfejlesztő Kft</t>
  </si>
  <si>
    <t>Budapesti Önkormányzatok Szövetsége</t>
  </si>
  <si>
    <t>EURÓPAI ÉPÍTŐ ZRT</t>
  </si>
  <si>
    <t>adatok ezer ft-ban</t>
  </si>
  <si>
    <t>Megnevezés</t>
  </si>
  <si>
    <t>Tulajdoni hányad</t>
  </si>
  <si>
    <t>záró érték</t>
  </si>
  <si>
    <t>változás</t>
  </si>
  <si>
    <t>RÉSZESEDÉSEK NEM PÜ VÁLLALKOZÁSBAN:</t>
  </si>
  <si>
    <t>részesedés:</t>
  </si>
  <si>
    <t>Középületépítő Zrt</t>
  </si>
  <si>
    <t>fa</t>
  </si>
  <si>
    <t>üzletrész:</t>
  </si>
  <si>
    <t>Bp Property Delta Kft</t>
  </si>
  <si>
    <t>Olimpia Kereskedelmi és Szolgáltató Kft</t>
  </si>
  <si>
    <t>összesen:</t>
  </si>
  <si>
    <t>RÉSZESEDÉS SAJÁT ALAPÍTÁSÚ GAZD-I TÁRSASÁGBAN:</t>
  </si>
  <si>
    <t>Fővárosi Közterület-Hasznosítási Társulás</t>
  </si>
  <si>
    <t>RÉSZESEDÉSEK NONPROFIT TÁRSASÁGBAN:</t>
  </si>
  <si>
    <t>KOMÉDIUM Színházi és Kulturális Szolgáltató Nonprofit Kft</t>
  </si>
  <si>
    <t>Belvárosi Kézművesképző Központ Nonprofit Kft</t>
  </si>
  <si>
    <t>RÉSZESEDÉSEK ÁTMENETI IDŐRE:</t>
  </si>
  <si>
    <t>részvények:</t>
  </si>
  <si>
    <t>1.000 Ft/db</t>
  </si>
  <si>
    <t>10.000 Ft/db</t>
  </si>
  <si>
    <t>MINDÖSSZESEN:</t>
  </si>
  <si>
    <t>Segítő Kezek az Aktív Évekért Közhasznú Nonprofit Kft</t>
  </si>
  <si>
    <t>Forrás részvény, ISIN KÓD: HU0000066071</t>
  </si>
  <si>
    <t>Monturist Kft</t>
  </si>
  <si>
    <t>12054109-2-43</t>
  </si>
  <si>
    <t>10756324-2-41</t>
  </si>
  <si>
    <t>10759190-2-44</t>
  </si>
  <si>
    <t>14840634-2-43</t>
  </si>
  <si>
    <t>10877760-2-43</t>
  </si>
  <si>
    <t>12055708-2-41</t>
  </si>
  <si>
    <t>11894218-2-41</t>
  </si>
  <si>
    <t>14021727-2-41</t>
  </si>
  <si>
    <t>11915434-2-41</t>
  </si>
  <si>
    <t>13998521-2-41</t>
  </si>
  <si>
    <t>14306639-2-41</t>
  </si>
  <si>
    <t>14910957-1-41</t>
  </si>
  <si>
    <t>20917678-2-41</t>
  </si>
  <si>
    <t>18083330-2-41</t>
  </si>
  <si>
    <t>24663773-1-41</t>
  </si>
  <si>
    <t>adószám</t>
  </si>
  <si>
    <t>Municipal Zrt</t>
  </si>
  <si>
    <t>2014. december 31.</t>
  </si>
  <si>
    <t>Belváros-Lipótváros Cigányzenekar Közhasznú Kft</t>
  </si>
  <si>
    <t>2015. december 31.</t>
  </si>
  <si>
    <t>Bekerülési érték</t>
  </si>
  <si>
    <t>TÁRSULÁS:</t>
  </si>
  <si>
    <t>ALBA REGIA Építőipari Vállalkozás RT</t>
  </si>
  <si>
    <t>KONZUMEX Kereskedelmi Rt</t>
  </si>
  <si>
    <t>2016. december 31.</t>
  </si>
  <si>
    <t xml:space="preserve"> </t>
  </si>
  <si>
    <t>Émász  ISIN KÓD:  HU0000074539</t>
  </si>
  <si>
    <t>2017. december 31.</t>
  </si>
  <si>
    <t>2018. december 31.</t>
  </si>
  <si>
    <t>megszüntették</t>
  </si>
  <si>
    <t>17.számú melléklet</t>
  </si>
  <si>
    <t>Belváros-Lipótváros Önkormányzata részesedéseinek alakulása és az önkormányzati részesedésű gazdasági társaságok felsorolása</t>
  </si>
  <si>
    <t>felszámol befej</t>
  </si>
  <si>
    <t>2018. évi</t>
  </si>
  <si>
    <t>16.számú melléklet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</si>
</sst>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[$-40E]yyyy\.\ mmmm\ d\."/>
    <numFmt numFmtId="168" formatCode="#,##0.00\ &quot;Ft&quot;"/>
    <numFmt numFmtId="169" formatCode="#,##0.0\ &quot;Ft&quot;"/>
    <numFmt numFmtId="170" formatCode="#,##0\ &quot;Ft&quot;"/>
    <numFmt numFmtId="171" formatCode="_-* #,##0.0\ &quot;Ft&quot;_-;\-* #,##0.0\ &quot;Ft&quot;_-;_-* &quot;-&quot;??\ &quot;Ft&quot;_-;_-@_-"/>
    <numFmt numFmtId="172" formatCode="_-* #,##0\ &quot;Ft&quot;_-;\-* #,##0\ &quot;Ft&quot;_-;_-* &quot;-&quot;??\ &quot;Ft&quot;_-;_-@_-"/>
    <numFmt numFmtId="173" formatCode="#,##0.0000"/>
    <numFmt numFmtId="174" formatCode="#,##0.00000"/>
    <numFmt numFmtId="175" formatCode="#,##0.000"/>
    <numFmt numFmtId="176" formatCode="#,##0.0"/>
    <numFmt numFmtId="177" formatCode="0.0000%"/>
    <numFmt numFmtId="178" formatCode="0.0%"/>
    <numFmt numFmtId="179" formatCode="0.000%"/>
    <numFmt numFmtId="180" formatCode="0.00000%"/>
    <numFmt numFmtId="181" formatCode="0.000000%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¥€-2]\ #\ ##,000_);[Red]\([$€-2]\ #\ ##,000\)"/>
    <numFmt numFmtId="186" formatCode="#,##0.000000"/>
    <numFmt numFmtId="187" formatCode="#,##0.0000000"/>
    <numFmt numFmtId="188" formatCode="#,##0.00000000"/>
    <numFmt numFmtId="189" formatCode="0.0"/>
    <numFmt numFmtId="190" formatCode="#,##0.000\ &quot;Ft&quot;"/>
    <numFmt numFmtId="191" formatCode="[$-40E]yyyy\.\ mmmm\ d\.\,\ dddd"/>
  </numFmts>
  <fonts count="52">
    <font>
      <sz val="10"/>
      <name val="Arial"/>
      <family val="0"/>
    </font>
    <font>
      <sz val="8"/>
      <name val="Arial CE"/>
      <family val="0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177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1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tabSelected="1" zoomScale="90" zoomScaleNormal="90" zoomScalePageLayoutView="0" workbookViewId="0" topLeftCell="A1">
      <selection activeCell="B59" sqref="B59"/>
    </sheetView>
  </sheetViews>
  <sheetFormatPr defaultColWidth="9.140625" defaultRowHeight="12.75"/>
  <cols>
    <col min="1" max="1" width="3.140625" style="5" customWidth="1"/>
    <col min="2" max="2" width="42.8515625" style="5" customWidth="1"/>
    <col min="3" max="3" width="14.00390625" style="5" customWidth="1"/>
    <col min="4" max="4" width="11.57421875" style="13" bestFit="1" customWidth="1"/>
    <col min="5" max="5" width="10.57421875" style="5" bestFit="1" customWidth="1"/>
    <col min="6" max="6" width="16.421875" style="6" customWidth="1"/>
    <col min="7" max="7" width="10.28125" style="5" customWidth="1"/>
    <col min="8" max="12" width="15.7109375" style="5" hidden="1" customWidth="1"/>
    <col min="13" max="13" width="7.00390625" style="5" hidden="1" customWidth="1"/>
    <col min="14" max="14" width="15.140625" style="5" bestFit="1" customWidth="1"/>
    <col min="15" max="15" width="7.00390625" style="5" bestFit="1" customWidth="1"/>
    <col min="16" max="16" width="15.140625" style="5" customWidth="1"/>
    <col min="17" max="16384" width="9.140625" style="5" customWidth="1"/>
  </cols>
  <sheetData>
    <row r="1" spans="9:16" s="14" customFormat="1" ht="12.75">
      <c r="I1" s="76" t="s">
        <v>66</v>
      </c>
      <c r="J1" s="76"/>
      <c r="O1" s="78" t="s">
        <v>70</v>
      </c>
      <c r="P1" s="78"/>
    </row>
    <row r="2" spans="1:16" s="15" customFormat="1" ht="18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14" customFormat="1" ht="12.75">
      <c r="A3" s="90" t="s">
        <v>69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ht="12" thickBot="1">
      <c r="A4" s="2"/>
      <c r="B4" s="2"/>
      <c r="C4" s="3"/>
      <c r="D4" s="11"/>
      <c r="E4" s="3"/>
      <c r="F4" s="4"/>
      <c r="G4" s="4"/>
      <c r="H4" s="4"/>
      <c r="I4" s="4"/>
      <c r="J4" s="4"/>
      <c r="K4" s="4"/>
      <c r="L4" s="4"/>
      <c r="M4" s="4"/>
      <c r="O4" s="4"/>
      <c r="P4" s="4"/>
    </row>
    <row r="5" spans="1:16" ht="12.75" customHeight="1">
      <c r="A5" s="82" t="s">
        <v>11</v>
      </c>
      <c r="B5" s="83"/>
      <c r="C5" s="79" t="s">
        <v>12</v>
      </c>
      <c r="D5" s="19"/>
      <c r="E5" s="18"/>
      <c r="F5" s="20"/>
      <c r="G5" s="20"/>
      <c r="H5" s="21" t="s">
        <v>10</v>
      </c>
      <c r="I5" s="21"/>
      <c r="J5" s="21" t="s">
        <v>10</v>
      </c>
      <c r="K5" s="21"/>
      <c r="L5" s="21" t="s">
        <v>10</v>
      </c>
      <c r="M5" s="21"/>
      <c r="N5" s="21" t="s">
        <v>10</v>
      </c>
      <c r="O5" s="21"/>
      <c r="P5" s="22" t="s">
        <v>10</v>
      </c>
    </row>
    <row r="6" spans="1:16" ht="11.25" customHeight="1">
      <c r="A6" s="84"/>
      <c r="B6" s="85"/>
      <c r="C6" s="80"/>
      <c r="D6" s="26"/>
      <c r="E6" s="25"/>
      <c r="F6" s="27"/>
      <c r="G6" s="28"/>
      <c r="H6" s="29" t="s">
        <v>53</v>
      </c>
      <c r="I6" s="29"/>
      <c r="J6" s="29" t="s">
        <v>55</v>
      </c>
      <c r="K6" s="29"/>
      <c r="L6" s="29" t="s">
        <v>60</v>
      </c>
      <c r="M6" s="29"/>
      <c r="N6" s="29" t="s">
        <v>63</v>
      </c>
      <c r="O6" s="29"/>
      <c r="P6" s="30" t="s">
        <v>64</v>
      </c>
    </row>
    <row r="7" spans="1:16" ht="13.5" customHeight="1" thickBot="1">
      <c r="A7" s="86"/>
      <c r="B7" s="87"/>
      <c r="C7" s="81"/>
      <c r="D7" s="32" t="s">
        <v>51</v>
      </c>
      <c r="E7" s="31"/>
      <c r="F7" s="33" t="s">
        <v>56</v>
      </c>
      <c r="G7" s="34" t="s">
        <v>0</v>
      </c>
      <c r="H7" s="35" t="s">
        <v>13</v>
      </c>
      <c r="I7" s="35" t="s">
        <v>14</v>
      </c>
      <c r="J7" s="35" t="s">
        <v>13</v>
      </c>
      <c r="K7" s="35" t="s">
        <v>14</v>
      </c>
      <c r="L7" s="35" t="s">
        <v>13</v>
      </c>
      <c r="M7" s="35" t="s">
        <v>14</v>
      </c>
      <c r="N7" s="35" t="s">
        <v>13</v>
      </c>
      <c r="O7" s="35" t="s">
        <v>14</v>
      </c>
      <c r="P7" s="36" t="s">
        <v>13</v>
      </c>
    </row>
    <row r="8" spans="1:16" s="1" customFormat="1" ht="10.5">
      <c r="A8" s="88" t="s">
        <v>15</v>
      </c>
      <c r="B8" s="89"/>
      <c r="C8" s="39"/>
      <c r="D8" s="40"/>
      <c r="E8" s="39"/>
      <c r="F8" s="41"/>
      <c r="G8" s="39"/>
      <c r="H8" s="39"/>
      <c r="I8" s="39"/>
      <c r="J8" s="39"/>
      <c r="K8" s="39"/>
      <c r="L8" s="39"/>
      <c r="M8" s="39"/>
      <c r="N8" s="39"/>
      <c r="O8" s="39"/>
      <c r="P8" s="42"/>
    </row>
    <row r="9" spans="1:16" s="1" customFormat="1" ht="10.5">
      <c r="A9" s="23"/>
      <c r="B9" s="24" t="s">
        <v>16</v>
      </c>
      <c r="C9" s="38"/>
      <c r="D9" s="43"/>
      <c r="E9" s="38"/>
      <c r="F9" s="29"/>
      <c r="G9" s="38"/>
      <c r="H9" s="38"/>
      <c r="I9" s="38"/>
      <c r="J9" s="38"/>
      <c r="K9" s="38"/>
      <c r="L9" s="38"/>
      <c r="M9" s="38"/>
      <c r="N9" s="38"/>
      <c r="O9" s="38"/>
      <c r="P9" s="44"/>
    </row>
    <row r="10" spans="1:16" ht="11.25">
      <c r="A10" s="45"/>
      <c r="B10" s="46" t="s">
        <v>58</v>
      </c>
      <c r="C10" s="46"/>
      <c r="D10" s="47"/>
      <c r="E10" s="46"/>
      <c r="F10" s="28"/>
      <c r="G10" s="46"/>
      <c r="H10" s="46"/>
      <c r="I10" s="46"/>
      <c r="J10" s="46"/>
      <c r="K10" s="46"/>
      <c r="L10" s="46"/>
      <c r="M10" s="46"/>
      <c r="N10" s="46"/>
      <c r="O10" s="46"/>
      <c r="P10" s="48"/>
    </row>
    <row r="11" spans="1:16" ht="11.25">
      <c r="A11" s="45"/>
      <c r="B11" s="46" t="s">
        <v>9</v>
      </c>
      <c r="C11" s="46"/>
      <c r="D11" s="47"/>
      <c r="E11" s="46"/>
      <c r="F11" s="28"/>
      <c r="G11" s="46"/>
      <c r="H11" s="46"/>
      <c r="I11" s="46"/>
      <c r="J11" s="46"/>
      <c r="K11" s="46"/>
      <c r="L11" s="46"/>
      <c r="M11" s="46"/>
      <c r="N11" s="46"/>
      <c r="O11" s="46"/>
      <c r="P11" s="48"/>
    </row>
    <row r="12" spans="1:16" ht="11.25">
      <c r="A12" s="45"/>
      <c r="B12" s="46" t="s">
        <v>59</v>
      </c>
      <c r="C12" s="46"/>
      <c r="D12" s="47"/>
      <c r="E12" s="46"/>
      <c r="F12" s="28"/>
      <c r="G12" s="46"/>
      <c r="H12" s="46"/>
      <c r="I12" s="46"/>
      <c r="J12" s="46"/>
      <c r="K12" s="46"/>
      <c r="L12" s="46"/>
      <c r="M12" s="46"/>
      <c r="N12" s="46"/>
      <c r="O12" s="46"/>
      <c r="P12" s="48"/>
    </row>
    <row r="13" spans="1:16" ht="11.25">
      <c r="A13" s="49"/>
      <c r="B13" s="46" t="s">
        <v>52</v>
      </c>
      <c r="C13" s="50">
        <f>120000000/507000000</f>
        <v>0.23668639053254437</v>
      </c>
      <c r="D13" s="51" t="s">
        <v>36</v>
      </c>
      <c r="E13" s="52"/>
      <c r="F13" s="28">
        <v>120000</v>
      </c>
      <c r="G13" s="28">
        <v>120000</v>
      </c>
      <c r="H13" s="28">
        <v>105123</v>
      </c>
      <c r="I13" s="28">
        <f>J13-H13</f>
        <v>-8967</v>
      </c>
      <c r="J13" s="28">
        <v>96156</v>
      </c>
      <c r="K13" s="28">
        <v>-6721</v>
      </c>
      <c r="L13" s="28">
        <f>J13+K13</f>
        <v>89435</v>
      </c>
      <c r="M13" s="28">
        <v>-3164</v>
      </c>
      <c r="N13" s="28">
        <f aca="true" t="shared" si="0" ref="N13:N22">+L13+M13</f>
        <v>86271</v>
      </c>
      <c r="O13" s="28">
        <v>-1302</v>
      </c>
      <c r="P13" s="53">
        <f>+N13+O13</f>
        <v>84969</v>
      </c>
    </row>
    <row r="14" spans="1:16" ht="11.25">
      <c r="A14" s="49"/>
      <c r="B14" s="46"/>
      <c r="C14" s="50"/>
      <c r="D14" s="51"/>
      <c r="E14" s="52"/>
      <c r="F14" s="28"/>
      <c r="G14" s="28"/>
      <c r="H14" s="28"/>
      <c r="I14" s="28"/>
      <c r="J14" s="28">
        <f>+H14+I14</f>
        <v>0</v>
      </c>
      <c r="K14" s="28"/>
      <c r="L14" s="28">
        <f>+J14+K14</f>
        <v>0</v>
      </c>
      <c r="M14" s="28"/>
      <c r="N14" s="28">
        <f t="shared" si="0"/>
        <v>0</v>
      </c>
      <c r="O14" s="28"/>
      <c r="P14" s="53">
        <f aca="true" t="shared" si="1" ref="P14:P22">+N14+O14</f>
        <v>0</v>
      </c>
    </row>
    <row r="15" spans="1:16" ht="11.25">
      <c r="A15" s="49"/>
      <c r="B15" s="46"/>
      <c r="C15" s="52"/>
      <c r="D15" s="47"/>
      <c r="E15" s="52"/>
      <c r="F15" s="28"/>
      <c r="G15" s="28"/>
      <c r="H15" s="28"/>
      <c r="I15" s="28"/>
      <c r="J15" s="28">
        <f>+H15+I15</f>
        <v>0</v>
      </c>
      <c r="K15" s="28"/>
      <c r="L15" s="28">
        <f>+J15+K15</f>
        <v>0</v>
      </c>
      <c r="M15" s="28"/>
      <c r="N15" s="28">
        <f t="shared" si="0"/>
        <v>0</v>
      </c>
      <c r="O15" s="28"/>
      <c r="P15" s="53">
        <f t="shared" si="1"/>
        <v>0</v>
      </c>
    </row>
    <row r="16" spans="1:16" ht="11.25">
      <c r="A16" s="49"/>
      <c r="B16" s="46" t="s">
        <v>1</v>
      </c>
      <c r="C16" s="52">
        <f>2000000/20750000</f>
        <v>0.0963855421686747</v>
      </c>
      <c r="D16" s="47" t="s">
        <v>37</v>
      </c>
      <c r="E16" s="52"/>
      <c r="F16" s="28">
        <v>186</v>
      </c>
      <c r="G16" s="28">
        <v>2000</v>
      </c>
      <c r="H16" s="28">
        <v>186</v>
      </c>
      <c r="I16" s="28">
        <v>0</v>
      </c>
      <c r="J16" s="28">
        <v>186</v>
      </c>
      <c r="K16" s="28">
        <v>0</v>
      </c>
      <c r="L16" s="28">
        <v>186</v>
      </c>
      <c r="M16" s="28">
        <v>-153</v>
      </c>
      <c r="N16" s="28">
        <f t="shared" si="0"/>
        <v>33</v>
      </c>
      <c r="O16" s="28">
        <v>-33</v>
      </c>
      <c r="P16" s="53">
        <f t="shared" si="1"/>
        <v>0</v>
      </c>
    </row>
    <row r="17" spans="1:16" ht="11.25">
      <c r="A17" s="49"/>
      <c r="B17" s="46" t="s">
        <v>17</v>
      </c>
      <c r="C17" s="52" t="s">
        <v>18</v>
      </c>
      <c r="D17" s="47" t="s">
        <v>38</v>
      </c>
      <c r="E17" s="52"/>
      <c r="F17" s="28">
        <v>24321</v>
      </c>
      <c r="G17" s="28">
        <v>24321</v>
      </c>
      <c r="H17" s="28">
        <v>0</v>
      </c>
      <c r="I17" s="28">
        <v>0</v>
      </c>
      <c r="J17" s="28">
        <f>+H17+I17</f>
        <v>0</v>
      </c>
      <c r="K17" s="28">
        <v>0</v>
      </c>
      <c r="L17" s="28">
        <f>+J17+K17</f>
        <v>0</v>
      </c>
      <c r="M17" s="28"/>
      <c r="N17" s="28">
        <f t="shared" si="0"/>
        <v>0</v>
      </c>
      <c r="O17" s="28"/>
      <c r="P17" s="53">
        <f t="shared" si="1"/>
        <v>0</v>
      </c>
    </row>
    <row r="18" spans="1:16" ht="11.25">
      <c r="A18" s="49"/>
      <c r="B18" s="46"/>
      <c r="C18" s="52"/>
      <c r="D18" s="47"/>
      <c r="E18" s="52"/>
      <c r="F18" s="28"/>
      <c r="G18" s="28"/>
      <c r="H18" s="28"/>
      <c r="I18" s="28"/>
      <c r="J18" s="28">
        <f>+H18+I18</f>
        <v>0</v>
      </c>
      <c r="K18" s="28"/>
      <c r="L18" s="28">
        <f>+J18+K18</f>
        <v>0</v>
      </c>
      <c r="M18" s="28"/>
      <c r="N18" s="28">
        <f t="shared" si="0"/>
        <v>0</v>
      </c>
      <c r="O18" s="28"/>
      <c r="P18" s="53">
        <f t="shared" si="1"/>
        <v>0</v>
      </c>
    </row>
    <row r="19" spans="1:16" ht="11.25">
      <c r="A19" s="49"/>
      <c r="B19" s="24" t="s">
        <v>19</v>
      </c>
      <c r="C19" s="46"/>
      <c r="D19" s="47"/>
      <c r="E19" s="46"/>
      <c r="F19" s="46"/>
      <c r="G19" s="46"/>
      <c r="H19" s="28"/>
      <c r="I19" s="28"/>
      <c r="J19" s="28">
        <f>+H19+I19</f>
        <v>0</v>
      </c>
      <c r="K19" s="28"/>
      <c r="L19" s="28">
        <f>+J19+K19</f>
        <v>0</v>
      </c>
      <c r="M19" s="28"/>
      <c r="N19" s="28">
        <f t="shared" si="0"/>
        <v>0</v>
      </c>
      <c r="O19" s="28"/>
      <c r="P19" s="53">
        <f t="shared" si="1"/>
        <v>0</v>
      </c>
    </row>
    <row r="20" spans="1:16" ht="11.25">
      <c r="A20" s="49"/>
      <c r="B20" s="46" t="s">
        <v>20</v>
      </c>
      <c r="C20" s="52" t="s">
        <v>18</v>
      </c>
      <c r="D20" s="51" t="s">
        <v>39</v>
      </c>
      <c r="E20" s="54">
        <v>0.198113</v>
      </c>
      <c r="F20" s="55">
        <v>210</v>
      </c>
      <c r="G20" s="55">
        <v>210</v>
      </c>
      <c r="H20" s="28">
        <v>0</v>
      </c>
      <c r="I20" s="28">
        <v>0</v>
      </c>
      <c r="J20" s="28">
        <f>+H20+I20</f>
        <v>0</v>
      </c>
      <c r="K20" s="28">
        <v>0</v>
      </c>
      <c r="L20" s="28">
        <f>+J20+K20</f>
        <v>0</v>
      </c>
      <c r="M20" s="28"/>
      <c r="N20" s="28">
        <f t="shared" si="0"/>
        <v>0</v>
      </c>
      <c r="O20" s="28"/>
      <c r="P20" s="53">
        <f t="shared" si="1"/>
        <v>0</v>
      </c>
    </row>
    <row r="21" spans="1:16" ht="11.25">
      <c r="A21" s="49"/>
      <c r="B21" s="46" t="s">
        <v>21</v>
      </c>
      <c r="C21" s="52">
        <v>0.0096</v>
      </c>
      <c r="D21" s="47" t="s">
        <v>40</v>
      </c>
      <c r="E21" s="52"/>
      <c r="F21" s="55">
        <v>5410</v>
      </c>
      <c r="G21" s="55">
        <v>6590</v>
      </c>
      <c r="H21" s="28">
        <v>4678</v>
      </c>
      <c r="I21" s="28"/>
      <c r="J21" s="28">
        <f>+H21+I21</f>
        <v>4678</v>
      </c>
      <c r="K21" s="28">
        <v>-145</v>
      </c>
      <c r="L21" s="28">
        <f>+J21+K21</f>
        <v>4533</v>
      </c>
      <c r="M21" s="28">
        <v>-122</v>
      </c>
      <c r="N21" s="28">
        <f t="shared" si="0"/>
        <v>4411</v>
      </c>
      <c r="O21" s="28">
        <f>5410-4411</f>
        <v>999</v>
      </c>
      <c r="P21" s="53">
        <f t="shared" si="1"/>
        <v>5410</v>
      </c>
    </row>
    <row r="22" spans="1:16" ht="11.25">
      <c r="A22" s="49"/>
      <c r="B22" s="46" t="s">
        <v>35</v>
      </c>
      <c r="C22" s="52">
        <v>0.511923</v>
      </c>
      <c r="D22" s="47"/>
      <c r="E22" s="52"/>
      <c r="F22" s="55">
        <v>13639</v>
      </c>
      <c r="G22" s="55">
        <v>13639</v>
      </c>
      <c r="H22" s="28">
        <v>13639</v>
      </c>
      <c r="I22" s="28">
        <v>0</v>
      </c>
      <c r="J22" s="28">
        <v>13639</v>
      </c>
      <c r="K22" s="28">
        <v>0</v>
      </c>
      <c r="L22" s="28">
        <v>13639</v>
      </c>
      <c r="M22" s="28"/>
      <c r="N22" s="28">
        <f t="shared" si="0"/>
        <v>13639</v>
      </c>
      <c r="O22" s="28"/>
      <c r="P22" s="53">
        <f t="shared" si="1"/>
        <v>13639</v>
      </c>
    </row>
    <row r="23" spans="1:16" ht="12" thickBot="1">
      <c r="A23" s="56"/>
      <c r="B23" s="57"/>
      <c r="C23" s="58"/>
      <c r="D23" s="59"/>
      <c r="E23" s="58"/>
      <c r="F23" s="60"/>
      <c r="G23" s="57"/>
      <c r="H23" s="61"/>
      <c r="I23" s="61"/>
      <c r="J23" s="61"/>
      <c r="K23" s="61"/>
      <c r="L23" s="61"/>
      <c r="M23" s="61"/>
      <c r="N23" s="61"/>
      <c r="O23" s="61"/>
      <c r="P23" s="62"/>
    </row>
    <row r="24" spans="1:16" ht="12" thickBot="1">
      <c r="A24" s="49"/>
      <c r="B24" s="38" t="s">
        <v>22</v>
      </c>
      <c r="C24" s="46"/>
      <c r="D24" s="47"/>
      <c r="E24" s="46"/>
      <c r="F24" s="29">
        <f>SUM(F13:F23)</f>
        <v>163766</v>
      </c>
      <c r="G24" s="29">
        <f>SUM(G13:G22)</f>
        <v>166760</v>
      </c>
      <c r="H24" s="29">
        <f aca="true" t="shared" si="2" ref="H24:P24">SUM(H13:H23)</f>
        <v>123626</v>
      </c>
      <c r="I24" s="29">
        <f t="shared" si="2"/>
        <v>-8967</v>
      </c>
      <c r="J24" s="29">
        <f t="shared" si="2"/>
        <v>114659</v>
      </c>
      <c r="K24" s="29">
        <f t="shared" si="2"/>
        <v>-6866</v>
      </c>
      <c r="L24" s="29">
        <f t="shared" si="2"/>
        <v>107793</v>
      </c>
      <c r="M24" s="29">
        <f t="shared" si="2"/>
        <v>-3439</v>
      </c>
      <c r="N24" s="29">
        <f t="shared" si="2"/>
        <v>104354</v>
      </c>
      <c r="O24" s="29">
        <f t="shared" si="2"/>
        <v>-336</v>
      </c>
      <c r="P24" s="30">
        <f t="shared" si="2"/>
        <v>104018</v>
      </c>
    </row>
    <row r="25" spans="1:16" ht="11.25">
      <c r="A25" s="16"/>
      <c r="B25" s="17"/>
      <c r="C25" s="17"/>
      <c r="D25" s="19"/>
      <c r="E25" s="17"/>
      <c r="F25" s="20"/>
      <c r="G25" s="17"/>
      <c r="H25" s="17"/>
      <c r="I25" s="17"/>
      <c r="J25" s="17"/>
      <c r="K25" s="17"/>
      <c r="L25" s="17"/>
      <c r="M25" s="17"/>
      <c r="N25" s="20"/>
      <c r="O25" s="20"/>
      <c r="P25" s="63"/>
    </row>
    <row r="26" spans="1:16" ht="11.25">
      <c r="A26" s="49"/>
      <c r="B26" s="46"/>
      <c r="C26" s="46"/>
      <c r="D26" s="47"/>
      <c r="E26" s="46"/>
      <c r="F26" s="28"/>
      <c r="G26" s="46"/>
      <c r="H26" s="46"/>
      <c r="I26" s="46"/>
      <c r="J26" s="46"/>
      <c r="K26" s="46"/>
      <c r="L26" s="46"/>
      <c r="M26" s="46"/>
      <c r="N26" s="28"/>
      <c r="O26" s="28"/>
      <c r="P26" s="53"/>
    </row>
    <row r="27" spans="1:16" ht="11.25">
      <c r="A27" s="37" t="s">
        <v>23</v>
      </c>
      <c r="B27" s="46"/>
      <c r="C27" s="46"/>
      <c r="D27" s="47"/>
      <c r="E27" s="46"/>
      <c r="F27" s="46"/>
      <c r="G27" s="46"/>
      <c r="H27" s="46"/>
      <c r="I27" s="46"/>
      <c r="J27" s="46"/>
      <c r="K27" s="46"/>
      <c r="L27" s="46"/>
      <c r="M27" s="46"/>
      <c r="N27" s="28"/>
      <c r="O27" s="28"/>
      <c r="P27" s="53"/>
    </row>
    <row r="28" spans="1:16" ht="11.25">
      <c r="A28" s="49"/>
      <c r="B28" s="24" t="s">
        <v>16</v>
      </c>
      <c r="C28" s="46"/>
      <c r="D28" s="47"/>
      <c r="E28" s="46"/>
      <c r="F28" s="46"/>
      <c r="G28" s="46"/>
      <c r="H28" s="46"/>
      <c r="I28" s="46"/>
      <c r="J28" s="46"/>
      <c r="K28" s="46"/>
      <c r="L28" s="46"/>
      <c r="M28" s="46"/>
      <c r="N28" s="28"/>
      <c r="O28" s="28"/>
      <c r="P28" s="53"/>
    </row>
    <row r="29" spans="1:16" ht="11.25">
      <c r="A29" s="49"/>
      <c r="B29" s="46" t="s">
        <v>2</v>
      </c>
      <c r="C29" s="52">
        <v>1</v>
      </c>
      <c r="D29" s="47" t="s">
        <v>41</v>
      </c>
      <c r="E29" s="52"/>
      <c r="F29" s="28">
        <v>283039</v>
      </c>
      <c r="G29" s="28">
        <v>200000</v>
      </c>
      <c r="H29" s="28">
        <v>283039</v>
      </c>
      <c r="I29" s="28">
        <v>0</v>
      </c>
      <c r="J29" s="28">
        <v>283039</v>
      </c>
      <c r="K29" s="28">
        <v>0</v>
      </c>
      <c r="L29" s="28">
        <v>283039</v>
      </c>
      <c r="M29" s="28"/>
      <c r="N29" s="28">
        <f aca="true" t="shared" si="3" ref="N29:N35">+L29+M29</f>
        <v>283039</v>
      </c>
      <c r="O29" s="28"/>
      <c r="P29" s="53">
        <f>+N29+O29</f>
        <v>283039</v>
      </c>
    </row>
    <row r="30" spans="1:16" ht="11.25">
      <c r="A30" s="49"/>
      <c r="B30" s="24" t="s">
        <v>19</v>
      </c>
      <c r="C30" s="46"/>
      <c r="D30" s="47"/>
      <c r="E30" s="46"/>
      <c r="F30" s="46"/>
      <c r="G30" s="46"/>
      <c r="H30" s="46"/>
      <c r="I30" s="46"/>
      <c r="J30" s="28">
        <f>+H30+I30</f>
        <v>0</v>
      </c>
      <c r="K30" s="46"/>
      <c r="L30" s="28">
        <f>+J30+K30</f>
        <v>0</v>
      </c>
      <c r="M30" s="28"/>
      <c r="N30" s="28"/>
      <c r="O30" s="28"/>
      <c r="P30" s="53"/>
    </row>
    <row r="31" spans="1:16" ht="11.25">
      <c r="A31" s="49"/>
      <c r="B31" s="46" t="s">
        <v>3</v>
      </c>
      <c r="C31" s="52">
        <v>1</v>
      </c>
      <c r="D31" s="47" t="s">
        <v>42</v>
      </c>
      <c r="E31" s="52"/>
      <c r="F31" s="55">
        <v>112870</v>
      </c>
      <c r="G31" s="55">
        <v>16000</v>
      </c>
      <c r="H31" s="28">
        <v>112870</v>
      </c>
      <c r="I31" s="28">
        <v>0</v>
      </c>
      <c r="J31" s="28">
        <v>112870</v>
      </c>
      <c r="K31" s="28">
        <v>0</v>
      </c>
      <c r="L31" s="28">
        <v>112870</v>
      </c>
      <c r="M31" s="28"/>
      <c r="N31" s="28">
        <f t="shared" si="3"/>
        <v>112870</v>
      </c>
      <c r="O31" s="28"/>
      <c r="P31" s="53">
        <f aca="true" t="shared" si="4" ref="P31:P36">+N31+O31</f>
        <v>112870</v>
      </c>
    </row>
    <row r="32" spans="1:16" ht="11.25">
      <c r="A32" s="49"/>
      <c r="B32" s="46" t="s">
        <v>4</v>
      </c>
      <c r="C32" s="52">
        <v>1</v>
      </c>
      <c r="D32" s="47" t="s">
        <v>43</v>
      </c>
      <c r="E32" s="52"/>
      <c r="F32" s="55">
        <v>3000</v>
      </c>
      <c r="G32" s="55">
        <v>3000</v>
      </c>
      <c r="H32" s="28">
        <v>3000</v>
      </c>
      <c r="I32" s="28" t="s">
        <v>61</v>
      </c>
      <c r="J32" s="28">
        <v>3000</v>
      </c>
      <c r="K32" s="28">
        <v>0</v>
      </c>
      <c r="L32" s="28">
        <v>3000</v>
      </c>
      <c r="M32" s="28"/>
      <c r="N32" s="28">
        <f t="shared" si="3"/>
        <v>3000</v>
      </c>
      <c r="O32" s="28"/>
      <c r="P32" s="53">
        <f t="shared" si="4"/>
        <v>3000</v>
      </c>
    </row>
    <row r="33" spans="1:16" ht="11.25">
      <c r="A33" s="49"/>
      <c r="B33" s="46" t="s">
        <v>5</v>
      </c>
      <c r="C33" s="52">
        <v>1</v>
      </c>
      <c r="D33" s="47" t="s">
        <v>44</v>
      </c>
      <c r="E33" s="52"/>
      <c r="F33" s="55">
        <f>2492177</f>
        <v>2492177</v>
      </c>
      <c r="G33" s="55">
        <v>2492177</v>
      </c>
      <c r="H33" s="28">
        <v>2275287</v>
      </c>
      <c r="I33" s="28">
        <f>H33-J33</f>
        <v>0</v>
      </c>
      <c r="J33" s="28">
        <v>2275287</v>
      </c>
      <c r="K33" s="28">
        <f>J33-L33</f>
        <v>0</v>
      </c>
      <c r="L33" s="28">
        <v>2275287</v>
      </c>
      <c r="M33" s="28">
        <v>-33013</v>
      </c>
      <c r="N33" s="28">
        <f t="shared" si="3"/>
        <v>2242274</v>
      </c>
      <c r="O33" s="28">
        <v>-27774</v>
      </c>
      <c r="P33" s="53">
        <f t="shared" si="4"/>
        <v>2214500</v>
      </c>
    </row>
    <row r="34" spans="1:16" ht="11.25">
      <c r="A34" s="49"/>
      <c r="B34" s="46" t="s">
        <v>6</v>
      </c>
      <c r="C34" s="52">
        <v>1</v>
      </c>
      <c r="D34" s="47" t="s">
        <v>45</v>
      </c>
      <c r="E34" s="52"/>
      <c r="F34" s="55">
        <v>100000</v>
      </c>
      <c r="G34" s="55">
        <v>100000</v>
      </c>
      <c r="H34" s="28">
        <v>100000</v>
      </c>
      <c r="I34" s="28">
        <v>0</v>
      </c>
      <c r="J34" s="28">
        <v>100000</v>
      </c>
      <c r="K34" s="28">
        <v>0</v>
      </c>
      <c r="L34" s="28">
        <v>100000</v>
      </c>
      <c r="M34" s="28"/>
      <c r="N34" s="28">
        <f t="shared" si="3"/>
        <v>100000</v>
      </c>
      <c r="O34" s="28"/>
      <c r="P34" s="53">
        <f t="shared" si="4"/>
        <v>100000</v>
      </c>
    </row>
    <row r="35" spans="1:16" ht="11.25">
      <c r="A35" s="49"/>
      <c r="B35" s="46" t="s">
        <v>7</v>
      </c>
      <c r="C35" s="52">
        <v>1</v>
      </c>
      <c r="D35" s="47" t="s">
        <v>46</v>
      </c>
      <c r="E35" s="52"/>
      <c r="F35" s="55">
        <v>3000</v>
      </c>
      <c r="G35" s="55">
        <v>3000</v>
      </c>
      <c r="H35" s="28">
        <v>3000</v>
      </c>
      <c r="I35" s="28"/>
      <c r="J35" s="28">
        <v>3000</v>
      </c>
      <c r="K35" s="28"/>
      <c r="L35" s="28">
        <v>3000</v>
      </c>
      <c r="M35" s="28"/>
      <c r="N35" s="28">
        <f t="shared" si="3"/>
        <v>3000</v>
      </c>
      <c r="O35" s="28"/>
      <c r="P35" s="53">
        <f t="shared" si="4"/>
        <v>3000</v>
      </c>
    </row>
    <row r="36" spans="1:16" ht="12" thickBot="1">
      <c r="A36" s="56"/>
      <c r="B36" s="57" t="s">
        <v>8</v>
      </c>
      <c r="C36" s="58"/>
      <c r="D36" s="59"/>
      <c r="E36" s="58"/>
      <c r="F36" s="60">
        <v>200</v>
      </c>
      <c r="G36" s="60">
        <v>200</v>
      </c>
      <c r="H36" s="61">
        <v>200</v>
      </c>
      <c r="I36" s="61">
        <v>0</v>
      </c>
      <c r="J36" s="61">
        <v>200</v>
      </c>
      <c r="K36" s="61">
        <v>0</v>
      </c>
      <c r="L36" s="61">
        <v>200</v>
      </c>
      <c r="M36" s="61"/>
      <c r="N36" s="61">
        <f>+L36+M36</f>
        <v>200</v>
      </c>
      <c r="O36" s="61"/>
      <c r="P36" s="62">
        <f t="shared" si="4"/>
        <v>200</v>
      </c>
    </row>
    <row r="37" spans="1:16" ht="12" thickBot="1">
      <c r="A37" s="49"/>
      <c r="B37" s="38" t="s">
        <v>22</v>
      </c>
      <c r="C37" s="52"/>
      <c r="D37" s="47"/>
      <c r="E37" s="52"/>
      <c r="F37" s="64">
        <f aca="true" t="shared" si="5" ref="F37:M37">SUM(F29:F36)</f>
        <v>2994286</v>
      </c>
      <c r="G37" s="64">
        <f t="shared" si="5"/>
        <v>2814377</v>
      </c>
      <c r="H37" s="64">
        <f t="shared" si="5"/>
        <v>2777396</v>
      </c>
      <c r="I37" s="64">
        <f t="shared" si="5"/>
        <v>0</v>
      </c>
      <c r="J37" s="64">
        <f t="shared" si="5"/>
        <v>2777396</v>
      </c>
      <c r="K37" s="64">
        <f t="shared" si="5"/>
        <v>0</v>
      </c>
      <c r="L37" s="64">
        <f t="shared" si="5"/>
        <v>2777396</v>
      </c>
      <c r="M37" s="64">
        <f t="shared" si="5"/>
        <v>-33013</v>
      </c>
      <c r="N37" s="64">
        <f>SUM(N29:N36)</f>
        <v>2744383</v>
      </c>
      <c r="O37" s="64">
        <f>SUM(O29:O36)</f>
        <v>-27774</v>
      </c>
      <c r="P37" s="65">
        <f>SUM(P29:P36)</f>
        <v>2716609</v>
      </c>
    </row>
    <row r="38" spans="1:16" ht="11.25">
      <c r="A38" s="16"/>
      <c r="B38" s="39"/>
      <c r="C38" s="18"/>
      <c r="D38" s="19"/>
      <c r="E38" s="18"/>
      <c r="F38" s="66"/>
      <c r="G38" s="17"/>
      <c r="H38" s="66"/>
      <c r="I38" s="66"/>
      <c r="J38" s="66"/>
      <c r="K38" s="66"/>
      <c r="L38" s="66"/>
      <c r="M38" s="66"/>
      <c r="N38" s="20"/>
      <c r="O38" s="20"/>
      <c r="P38" s="63"/>
    </row>
    <row r="39" spans="1:16" ht="11.25">
      <c r="A39" s="37" t="s">
        <v>57</v>
      </c>
      <c r="B39" s="38"/>
      <c r="C39" s="52"/>
      <c r="D39" s="47"/>
      <c r="E39" s="52"/>
      <c r="F39" s="64"/>
      <c r="G39" s="55"/>
      <c r="H39" s="64"/>
      <c r="I39" s="64"/>
      <c r="J39" s="64"/>
      <c r="K39" s="64"/>
      <c r="L39" s="64"/>
      <c r="M39" s="64"/>
      <c r="N39" s="28"/>
      <c r="O39" s="28"/>
      <c r="P39" s="53"/>
    </row>
    <row r="40" spans="1:16" ht="12" thickBot="1">
      <c r="A40" s="56"/>
      <c r="B40" s="57" t="s">
        <v>24</v>
      </c>
      <c r="C40" s="58">
        <v>0.5</v>
      </c>
      <c r="D40" s="59"/>
      <c r="E40" s="58" t="s">
        <v>65</v>
      </c>
      <c r="F40" s="60">
        <v>0</v>
      </c>
      <c r="G40" s="60">
        <v>0</v>
      </c>
      <c r="H40" s="61">
        <v>5000</v>
      </c>
      <c r="I40" s="61">
        <v>0</v>
      </c>
      <c r="J40" s="61">
        <v>5000</v>
      </c>
      <c r="K40" s="61">
        <v>0</v>
      </c>
      <c r="L40" s="61">
        <v>5000</v>
      </c>
      <c r="M40" s="61"/>
      <c r="N40" s="61">
        <f>+L40+M40</f>
        <v>5000</v>
      </c>
      <c r="O40" s="61">
        <v>-5000</v>
      </c>
      <c r="P40" s="62">
        <f>+N40+O40</f>
        <v>0</v>
      </c>
    </row>
    <row r="41" spans="1:16" ht="12" thickBot="1">
      <c r="A41" s="49"/>
      <c r="B41" s="38" t="s">
        <v>22</v>
      </c>
      <c r="C41" s="52"/>
      <c r="D41" s="47"/>
      <c r="E41" s="52"/>
      <c r="F41" s="64">
        <f aca="true" t="shared" si="6" ref="F41:M41">SUM(F40)</f>
        <v>0</v>
      </c>
      <c r="G41" s="64">
        <f t="shared" si="6"/>
        <v>0</v>
      </c>
      <c r="H41" s="64">
        <f t="shared" si="6"/>
        <v>5000</v>
      </c>
      <c r="I41" s="64">
        <f t="shared" si="6"/>
        <v>0</v>
      </c>
      <c r="J41" s="64">
        <f t="shared" si="6"/>
        <v>5000</v>
      </c>
      <c r="K41" s="64">
        <f t="shared" si="6"/>
        <v>0</v>
      </c>
      <c r="L41" s="64">
        <f t="shared" si="6"/>
        <v>5000</v>
      </c>
      <c r="M41" s="64">
        <f t="shared" si="6"/>
        <v>0</v>
      </c>
      <c r="N41" s="64">
        <f>SUM(N40)</f>
        <v>5000</v>
      </c>
      <c r="O41" s="64">
        <f>SUM(O40)</f>
        <v>-5000</v>
      </c>
      <c r="P41" s="65">
        <f>SUM(P40)</f>
        <v>0</v>
      </c>
    </row>
    <row r="42" spans="1:16" ht="11.25">
      <c r="A42" s="16"/>
      <c r="B42" s="39"/>
      <c r="C42" s="18"/>
      <c r="D42" s="19"/>
      <c r="E42" s="18"/>
      <c r="F42" s="66"/>
      <c r="G42" s="20"/>
      <c r="H42" s="66"/>
      <c r="I42" s="66"/>
      <c r="J42" s="66"/>
      <c r="K42" s="66"/>
      <c r="L42" s="66"/>
      <c r="M42" s="66"/>
      <c r="N42" s="20"/>
      <c r="O42" s="20"/>
      <c r="P42" s="63"/>
    </row>
    <row r="43" spans="1:16" ht="11.25">
      <c r="A43" s="49"/>
      <c r="B43" s="46"/>
      <c r="C43" s="46"/>
      <c r="D43" s="47"/>
      <c r="E43" s="46"/>
      <c r="F43" s="46"/>
      <c r="G43" s="46"/>
      <c r="H43" s="46"/>
      <c r="I43" s="46"/>
      <c r="J43" s="46"/>
      <c r="K43" s="46"/>
      <c r="L43" s="46"/>
      <c r="M43" s="46"/>
      <c r="N43" s="28"/>
      <c r="O43" s="28"/>
      <c r="P43" s="53"/>
    </row>
    <row r="44" spans="1:16" ht="11.25">
      <c r="A44" s="37" t="s">
        <v>25</v>
      </c>
      <c r="B44" s="46"/>
      <c r="C44" s="46"/>
      <c r="D44" s="47"/>
      <c r="E44" s="46"/>
      <c r="F44" s="46"/>
      <c r="G44" s="46"/>
      <c r="H44" s="46"/>
      <c r="I44" s="46"/>
      <c r="J44" s="46"/>
      <c r="K44" s="46"/>
      <c r="L44" s="46"/>
      <c r="M44" s="46"/>
      <c r="N44" s="28"/>
      <c r="O44" s="28"/>
      <c r="P44" s="53"/>
    </row>
    <row r="45" spans="1:16" ht="11.25">
      <c r="A45" s="49"/>
      <c r="B45" s="24" t="s">
        <v>19</v>
      </c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28"/>
      <c r="O45" s="28"/>
      <c r="P45" s="53"/>
    </row>
    <row r="46" spans="1:16" ht="11.25">
      <c r="A46" s="49"/>
      <c r="B46" s="46" t="s">
        <v>54</v>
      </c>
      <c r="C46" s="52">
        <v>1</v>
      </c>
      <c r="D46" s="47" t="s">
        <v>47</v>
      </c>
      <c r="E46" s="52"/>
      <c r="F46" s="55">
        <v>3000</v>
      </c>
      <c r="G46" s="55">
        <v>3000</v>
      </c>
      <c r="H46" s="28">
        <v>2923</v>
      </c>
      <c r="I46" s="28">
        <f>H46-J46</f>
        <v>0</v>
      </c>
      <c r="J46" s="28">
        <v>2923</v>
      </c>
      <c r="K46" s="28">
        <f>J46-L46</f>
        <v>0</v>
      </c>
      <c r="L46" s="28">
        <v>2923</v>
      </c>
      <c r="M46" s="28"/>
      <c r="N46" s="28">
        <f>+L46+M46</f>
        <v>2923</v>
      </c>
      <c r="O46" s="28">
        <v>77</v>
      </c>
      <c r="P46" s="53">
        <f>+N46+O46</f>
        <v>3000</v>
      </c>
    </row>
    <row r="47" spans="1:16" ht="11.25">
      <c r="A47" s="49"/>
      <c r="B47" s="46" t="s">
        <v>26</v>
      </c>
      <c r="C47" s="52"/>
      <c r="D47" s="47" t="s">
        <v>48</v>
      </c>
      <c r="E47" s="52" t="s">
        <v>68</v>
      </c>
      <c r="F47" s="55">
        <v>0</v>
      </c>
      <c r="G47" s="55">
        <v>0</v>
      </c>
      <c r="H47" s="28">
        <v>0</v>
      </c>
      <c r="I47" s="28">
        <v>0</v>
      </c>
      <c r="J47" s="28">
        <f>+H47+I47</f>
        <v>0</v>
      </c>
      <c r="K47" s="28">
        <v>0</v>
      </c>
      <c r="L47" s="28">
        <f>+J47+K47</f>
        <v>0</v>
      </c>
      <c r="M47" s="28"/>
      <c r="N47" s="28">
        <f>+L47+M47</f>
        <v>0</v>
      </c>
      <c r="O47" s="28">
        <f>2000-2000</f>
        <v>0</v>
      </c>
      <c r="P47" s="53">
        <f>+N47+O47</f>
        <v>0</v>
      </c>
    </row>
    <row r="48" spans="1:16" ht="11.25">
      <c r="A48" s="49"/>
      <c r="B48" s="46" t="s">
        <v>27</v>
      </c>
      <c r="C48" s="52">
        <v>0.25</v>
      </c>
      <c r="D48" s="47" t="s">
        <v>49</v>
      </c>
      <c r="E48" s="52"/>
      <c r="F48" s="55">
        <v>750</v>
      </c>
      <c r="G48" s="55">
        <v>750</v>
      </c>
      <c r="H48" s="28">
        <v>750</v>
      </c>
      <c r="I48" s="28">
        <v>0</v>
      </c>
      <c r="J48" s="28">
        <v>750</v>
      </c>
      <c r="K48" s="28">
        <v>0</v>
      </c>
      <c r="L48" s="28">
        <v>750</v>
      </c>
      <c r="M48" s="28"/>
      <c r="N48" s="28">
        <f>+L48+M48</f>
        <v>750</v>
      </c>
      <c r="O48" s="28"/>
      <c r="P48" s="53">
        <f>+N48+O48</f>
        <v>750</v>
      </c>
    </row>
    <row r="49" spans="1:16" ht="11.25">
      <c r="A49" s="49"/>
      <c r="B49" s="46" t="s">
        <v>33</v>
      </c>
      <c r="C49" s="52">
        <v>1</v>
      </c>
      <c r="D49" s="47" t="s">
        <v>50</v>
      </c>
      <c r="E49" s="67"/>
      <c r="F49" s="55">
        <v>3000</v>
      </c>
      <c r="G49" s="55">
        <v>3000</v>
      </c>
      <c r="H49" s="28">
        <v>3000</v>
      </c>
      <c r="I49" s="28">
        <f>H49-J49</f>
        <v>0</v>
      </c>
      <c r="J49" s="28">
        <v>3000</v>
      </c>
      <c r="K49" s="28">
        <f>J49-L49</f>
        <v>0</v>
      </c>
      <c r="L49" s="28">
        <v>3000</v>
      </c>
      <c r="M49" s="68"/>
      <c r="N49" s="68">
        <v>3000</v>
      </c>
      <c r="O49" s="68"/>
      <c r="P49" s="53">
        <f>+N49+O49</f>
        <v>3000</v>
      </c>
    </row>
    <row r="50" spans="1:16" ht="12" thickBot="1">
      <c r="A50" s="56"/>
      <c r="B50" s="57"/>
      <c r="C50" s="58"/>
      <c r="D50" s="59"/>
      <c r="E50" s="58"/>
      <c r="F50" s="60"/>
      <c r="G50" s="60"/>
      <c r="H50" s="61"/>
      <c r="I50" s="61"/>
      <c r="J50" s="61"/>
      <c r="K50" s="61"/>
      <c r="L50" s="61"/>
      <c r="M50" s="57"/>
      <c r="N50" s="61"/>
      <c r="O50" s="61"/>
      <c r="P50" s="62"/>
    </row>
    <row r="51" spans="1:16" ht="12" thickBot="1">
      <c r="A51" s="49"/>
      <c r="B51" s="38" t="s">
        <v>22</v>
      </c>
      <c r="C51" s="46"/>
      <c r="D51" s="47"/>
      <c r="E51" s="46"/>
      <c r="F51" s="29">
        <f aca="true" t="shared" si="7" ref="F51:O51">SUM(F46:F50)</f>
        <v>6750</v>
      </c>
      <c r="G51" s="29">
        <f t="shared" si="7"/>
        <v>6750</v>
      </c>
      <c r="H51" s="29">
        <f t="shared" si="7"/>
        <v>6673</v>
      </c>
      <c r="I51" s="29">
        <f t="shared" si="7"/>
        <v>0</v>
      </c>
      <c r="J51" s="29">
        <f t="shared" si="7"/>
        <v>6673</v>
      </c>
      <c r="K51" s="29">
        <f t="shared" si="7"/>
        <v>0</v>
      </c>
      <c r="L51" s="29">
        <f t="shared" si="7"/>
        <v>6673</v>
      </c>
      <c r="M51" s="29">
        <f t="shared" si="7"/>
        <v>0</v>
      </c>
      <c r="N51" s="29">
        <f t="shared" si="7"/>
        <v>6673</v>
      </c>
      <c r="O51" s="29">
        <f t="shared" si="7"/>
        <v>77</v>
      </c>
      <c r="P51" s="30">
        <f>SUM(P46:P50)</f>
        <v>6750</v>
      </c>
    </row>
    <row r="52" spans="1:16" ht="11.25">
      <c r="A52" s="16"/>
      <c r="B52" s="17"/>
      <c r="C52" s="17"/>
      <c r="D52" s="19"/>
      <c r="E52" s="17"/>
      <c r="F52" s="17"/>
      <c r="G52" s="17"/>
      <c r="H52" s="17"/>
      <c r="I52" s="17"/>
      <c r="J52" s="17"/>
      <c r="K52" s="17"/>
      <c r="L52" s="17"/>
      <c r="M52" s="17"/>
      <c r="N52" s="20"/>
      <c r="O52" s="20"/>
      <c r="P52" s="63"/>
    </row>
    <row r="53" spans="1:16" ht="11.25">
      <c r="A53" s="37" t="s">
        <v>28</v>
      </c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68"/>
      <c r="N53" s="68"/>
      <c r="O53" s="68"/>
      <c r="P53" s="69"/>
    </row>
    <row r="54" spans="1:16" ht="11.25">
      <c r="A54" s="49"/>
      <c r="B54" s="24" t="s">
        <v>29</v>
      </c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68"/>
      <c r="N54" s="68"/>
      <c r="O54" s="68"/>
      <c r="P54" s="69"/>
    </row>
    <row r="55" spans="1:16" ht="11.25">
      <c r="A55" s="49"/>
      <c r="B55" s="46" t="s">
        <v>34</v>
      </c>
      <c r="C55" s="52"/>
      <c r="D55" s="70" t="s">
        <v>30</v>
      </c>
      <c r="E55" s="68"/>
      <c r="F55" s="55">
        <f>6486-1</f>
        <v>6485</v>
      </c>
      <c r="G55" s="28">
        <v>3089</v>
      </c>
      <c r="H55" s="28">
        <v>2122</v>
      </c>
      <c r="I55" s="28">
        <v>309</v>
      </c>
      <c r="J55" s="28">
        <v>2431</v>
      </c>
      <c r="K55" s="28">
        <v>287</v>
      </c>
      <c r="L55" s="28">
        <f>+J55+K55</f>
        <v>2718</v>
      </c>
      <c r="M55" s="28">
        <f>988+1</f>
        <v>989</v>
      </c>
      <c r="N55" s="28">
        <f>+L55+M55</f>
        <v>3707</v>
      </c>
      <c r="O55" s="28">
        <v>1823</v>
      </c>
      <c r="P55" s="53">
        <f>+N55+O55</f>
        <v>5530</v>
      </c>
    </row>
    <row r="56" spans="1:16" ht="12" thickBot="1">
      <c r="A56" s="56"/>
      <c r="B56" s="57" t="s">
        <v>62</v>
      </c>
      <c r="C56" s="58"/>
      <c r="D56" s="71" t="s">
        <v>31</v>
      </c>
      <c r="E56" s="72"/>
      <c r="F56" s="60">
        <f>42457-1</f>
        <v>42456</v>
      </c>
      <c r="G56" s="61">
        <v>19200</v>
      </c>
      <c r="H56" s="61">
        <v>19200</v>
      </c>
      <c r="I56" s="61">
        <v>0</v>
      </c>
      <c r="J56" s="61">
        <v>19200</v>
      </c>
      <c r="K56" s="61">
        <f>42457-19200</f>
        <v>23257</v>
      </c>
      <c r="L56" s="61">
        <f>+J56+K56</f>
        <v>42457</v>
      </c>
      <c r="M56" s="61">
        <v>0</v>
      </c>
      <c r="N56" s="61">
        <f>+L56+M56</f>
        <v>42457</v>
      </c>
      <c r="O56" s="61">
        <v>0</v>
      </c>
      <c r="P56" s="62">
        <f>+N56+O56</f>
        <v>42457</v>
      </c>
    </row>
    <row r="57" spans="1:16" ht="12" thickBot="1">
      <c r="A57" s="73"/>
      <c r="B57" s="8" t="s">
        <v>22</v>
      </c>
      <c r="C57" s="74"/>
      <c r="D57" s="75"/>
      <c r="E57" s="74"/>
      <c r="F57" s="9">
        <f aca="true" t="shared" si="8" ref="F57:L57">SUM(F55:F56)</f>
        <v>48941</v>
      </c>
      <c r="G57" s="9">
        <f t="shared" si="8"/>
        <v>22289</v>
      </c>
      <c r="H57" s="9">
        <f t="shared" si="8"/>
        <v>21322</v>
      </c>
      <c r="I57" s="9">
        <f t="shared" si="8"/>
        <v>309</v>
      </c>
      <c r="J57" s="9">
        <f t="shared" si="8"/>
        <v>21631</v>
      </c>
      <c r="K57" s="9">
        <f t="shared" si="8"/>
        <v>23544</v>
      </c>
      <c r="L57" s="9">
        <f t="shared" si="8"/>
        <v>45175</v>
      </c>
      <c r="M57" s="9">
        <f>SUM(M55:M56)</f>
        <v>989</v>
      </c>
      <c r="N57" s="9">
        <f>SUM(N55:N56)</f>
        <v>46164</v>
      </c>
      <c r="O57" s="9">
        <f>SUM(O55:O56)</f>
        <v>1823</v>
      </c>
      <c r="P57" s="10">
        <f>SUM(P55:P56)</f>
        <v>47987</v>
      </c>
    </row>
    <row r="58" spans="1:16" ht="12" thickBot="1">
      <c r="A58" s="49"/>
      <c r="B58" s="46"/>
      <c r="C58" s="46"/>
      <c r="D58" s="47"/>
      <c r="E58" s="46"/>
      <c r="F58" s="28"/>
      <c r="G58" s="46"/>
      <c r="H58" s="46"/>
      <c r="I58" s="46"/>
      <c r="J58" s="46"/>
      <c r="K58" s="46"/>
      <c r="L58" s="46"/>
      <c r="M58" s="46"/>
      <c r="N58" s="46"/>
      <c r="O58" s="46"/>
      <c r="P58" s="48"/>
    </row>
    <row r="59" spans="1:17" s="1" customFormat="1" ht="12" thickBot="1">
      <c r="A59" s="7"/>
      <c r="B59" s="8" t="s">
        <v>32</v>
      </c>
      <c r="C59" s="8"/>
      <c r="D59" s="12"/>
      <c r="E59" s="8"/>
      <c r="F59" s="9">
        <f>SUM(F24,F37,F51,F57)+F41</f>
        <v>3213743</v>
      </c>
      <c r="G59" s="9">
        <f>SUM(G24,G37,G51,G57)+G41</f>
        <v>3010176</v>
      </c>
      <c r="H59" s="9">
        <f>SUM(H24,H37,H51,H57)+H41</f>
        <v>2934017</v>
      </c>
      <c r="I59" s="9">
        <f>SUM(I24,I37,I51,I57)</f>
        <v>-8658</v>
      </c>
      <c r="J59" s="9">
        <f>SUM(J24,J37,J51,J57)+J41</f>
        <v>2925359</v>
      </c>
      <c r="K59" s="9">
        <f>SUM(K24,K37,K51,K57)</f>
        <v>16678</v>
      </c>
      <c r="L59" s="9">
        <f>SUM(L24,L37,L51,L57)+L41</f>
        <v>2942037</v>
      </c>
      <c r="M59" s="9">
        <f>SUM(M24,M37,M51,M57)+M41</f>
        <v>-35463</v>
      </c>
      <c r="N59" s="9">
        <f>SUM(N24,N37,N51,N57)+N41</f>
        <v>2906574</v>
      </c>
      <c r="O59" s="9">
        <f>SUM(O24,O37,O51,O57)+O41</f>
        <v>-31210</v>
      </c>
      <c r="P59" s="10">
        <f>SUM(P24,P37,P51,P57)+P41</f>
        <v>2875364</v>
      </c>
      <c r="Q59" s="5"/>
    </row>
    <row r="60" spans="4:17" s="2" customFormat="1" ht="11.25">
      <c r="D60" s="11"/>
      <c r="F60" s="4"/>
      <c r="H60" s="6"/>
      <c r="I60" s="4"/>
      <c r="J60" s="6"/>
      <c r="K60" s="6"/>
      <c r="L60" s="6"/>
      <c r="M60" s="5"/>
      <c r="N60" s="5"/>
      <c r="O60" s="5"/>
      <c r="P60" s="5"/>
      <c r="Q60" s="1"/>
    </row>
    <row r="61" spans="13:16" ht="14.25" customHeight="1">
      <c r="M61" s="6"/>
      <c r="N61" s="6"/>
      <c r="O61" s="6"/>
      <c r="P61" s="6"/>
    </row>
    <row r="62" spans="10:16" ht="14.25" customHeight="1">
      <c r="J62" s="6"/>
      <c r="K62" s="6"/>
      <c r="L62" s="6"/>
      <c r="M62" s="6"/>
      <c r="N62" s="6"/>
      <c r="O62" s="6"/>
      <c r="P62" s="6"/>
    </row>
    <row r="63" spans="6:16" ht="14.25" customHeight="1">
      <c r="F63" s="2"/>
      <c r="J63" s="6"/>
      <c r="K63" s="6"/>
      <c r="L63" s="6"/>
      <c r="M63" s="6"/>
      <c r="N63" s="6"/>
      <c r="O63" s="6"/>
      <c r="P63" s="6"/>
    </row>
    <row r="64" spans="6:16" ht="14.25" customHeight="1">
      <c r="F64" s="2"/>
      <c r="J64" s="6"/>
      <c r="K64" s="6"/>
      <c r="L64" s="6"/>
      <c r="M64" s="6"/>
      <c r="N64" s="6"/>
      <c r="O64" s="6"/>
      <c r="P64" s="6"/>
    </row>
    <row r="65" spans="6:16" ht="14.25" customHeight="1">
      <c r="F65" s="2"/>
      <c r="J65" s="6"/>
      <c r="K65" s="6"/>
      <c r="L65" s="6"/>
      <c r="M65" s="6"/>
      <c r="N65" s="6"/>
      <c r="O65" s="6"/>
      <c r="P65" s="6"/>
    </row>
    <row r="66" spans="6:12" ht="14.25" customHeight="1">
      <c r="F66" s="2"/>
      <c r="J66" s="6"/>
      <c r="K66" s="6"/>
      <c r="L66" s="6"/>
    </row>
    <row r="67" spans="10:12" ht="14.25" customHeight="1">
      <c r="J67" s="6"/>
      <c r="K67" s="6"/>
      <c r="L67" s="6"/>
    </row>
    <row r="68" ht="14.25" customHeight="1">
      <c r="G68" s="6"/>
    </row>
    <row r="69" ht="14.25" customHeight="1"/>
    <row r="70" ht="14.25" customHeight="1"/>
    <row r="71" ht="14.25" customHeight="1">
      <c r="G71" s="6"/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</sheetData>
  <sheetProtection/>
  <mergeCells count="7">
    <mergeCell ref="I1:J1"/>
    <mergeCell ref="A2:P2"/>
    <mergeCell ref="O1:P1"/>
    <mergeCell ref="C5:C7"/>
    <mergeCell ref="A5:B7"/>
    <mergeCell ref="A8:B8"/>
    <mergeCell ref="A3:P3"/>
  </mergeCells>
  <printOptions/>
  <pageMargins left="0.984251968503937" right="0" top="0" bottom="0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ivanyi.andrea</dc:creator>
  <cp:keywords/>
  <dc:description/>
  <cp:lastModifiedBy>Morvai Éva</cp:lastModifiedBy>
  <cp:lastPrinted>2019-05-06T15:05:24Z</cp:lastPrinted>
  <dcterms:created xsi:type="dcterms:W3CDTF">2014-02-17T14:54:30Z</dcterms:created>
  <dcterms:modified xsi:type="dcterms:W3CDTF">2019-05-08T07:24:09Z</dcterms:modified>
  <cp:category/>
  <cp:version/>
  <cp:contentType/>
  <cp:contentStatus/>
</cp:coreProperties>
</file>