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27" firstSheet="8" activeTab="16"/>
  </bookViews>
  <sheets>
    <sheet name="ÖSSZEFÜGGÉSEK" sheetId="75" r:id="rId1"/>
    <sheet name="1.1.sz.összesen mérleg" sheetId="1" r:id="rId2"/>
    <sheet name="2.1.sz.mell  " sheetId="73" r:id="rId3"/>
    <sheet name="2.2.sz.mell  " sheetId="61" r:id="rId4"/>
    <sheet name="ELLENŐRZÉS-1.sz.2.a.sz.2.b.sz." sheetId="76" r:id="rId5"/>
    <sheet name="3.sz.mell." sheetId="63" r:id="rId6"/>
    <sheet name="4.sz.mell." sheetId="64" r:id="rId7"/>
    <sheet name="5. sz. mell. " sheetId="71" r:id="rId8"/>
    <sheet name="6. sz. mell" sheetId="3" r:id="rId9"/>
    <sheet name="7. sz. mell" sheetId="79" r:id="rId10"/>
    <sheet name="7.1. sz.igazgatás" sheetId="80" r:id="rId11"/>
    <sheet name="7.2. sz.mezőőri" sheetId="90" r:id="rId12"/>
    <sheet name="8. sz. mell." sheetId="84" r:id="rId13"/>
    <sheet name="8.1.sz.óvoda" sheetId="96" r:id="rId14"/>
    <sheet name="8.2.sz.bölcsi" sheetId="97" r:id="rId15"/>
    <sheet name="8.3.sz.konyha" sheetId="98" r:id="rId16"/>
    <sheet name="9. sz. mell" sheetId="99" r:id="rId17"/>
  </sheets>
  <definedNames>
    <definedName name="_xlnm.Print_Titles" localSheetId="8">'6. sz. mell'!$1:$6</definedName>
    <definedName name="_xlnm.Print_Titles" localSheetId="9">'7. sz. mell'!$1:$6</definedName>
    <definedName name="_xlnm.Print_Titles" localSheetId="10">'7.1. sz.igazgatás'!$1:$6</definedName>
    <definedName name="_xlnm.Print_Titles" localSheetId="11">'7.2. sz.mezőőri'!$1:$6</definedName>
    <definedName name="_xlnm.Print_Titles" localSheetId="12">'8. sz. mell.'!$1:$6</definedName>
    <definedName name="_xlnm.Print_Area" localSheetId="1">'1.1.sz.összesen mérleg'!$A$1:$E$142</definedName>
    <definedName name="_xlnm.Print_Area" localSheetId="7">'5. sz. mell. '!$A$1:$F$45</definedName>
    <definedName name="_xlnm.Print_Area" localSheetId="8">'6. sz. mell'!$A$1:$F$103</definedName>
  </definedNames>
  <calcPr calcId="125725"/>
</workbook>
</file>

<file path=xl/calcChain.xml><?xml version="1.0" encoding="utf-8"?>
<calcChain xmlns="http://schemas.openxmlformats.org/spreadsheetml/2006/main">
  <c r="D9" i="3"/>
  <c r="D14"/>
  <c r="D24"/>
  <c r="D34"/>
  <c r="D40"/>
  <c r="D33"/>
  <c r="D46"/>
  <c r="D49"/>
  <c r="D55"/>
  <c r="E9"/>
  <c r="E14"/>
  <c r="E24"/>
  <c r="E34"/>
  <c r="E40"/>
  <c r="E33"/>
  <c r="E46"/>
  <c r="E49"/>
  <c r="E55"/>
  <c r="F9"/>
  <c r="F14"/>
  <c r="F24"/>
  <c r="F34"/>
  <c r="F40"/>
  <c r="F33" s="1"/>
  <c r="F46"/>
  <c r="F49"/>
  <c r="F55"/>
  <c r="D8"/>
  <c r="D64"/>
  <c r="D78"/>
  <c r="D89"/>
  <c r="D95"/>
  <c r="E25" i="61"/>
  <c r="E19"/>
  <c r="E18"/>
  <c r="E19" i="73"/>
  <c r="E27" s="1"/>
  <c r="E18"/>
  <c r="I18" i="61"/>
  <c r="E35"/>
  <c r="I35"/>
  <c r="G32"/>
  <c r="G34" s="1"/>
  <c r="G18"/>
  <c r="C25"/>
  <c r="C19"/>
  <c r="C18"/>
  <c r="G36" s="1"/>
  <c r="I18" i="73"/>
  <c r="G18"/>
  <c r="G28" s="1"/>
  <c r="G30" s="1"/>
  <c r="C19"/>
  <c r="C27" s="1"/>
  <c r="C18"/>
  <c r="C31" s="1"/>
  <c r="D8" i="98"/>
  <c r="D28" s="1"/>
  <c r="D33" s="1"/>
  <c r="D37"/>
  <c r="D50" s="1"/>
  <c r="D37" i="97"/>
  <c r="D50" s="1"/>
  <c r="D28"/>
  <c r="D33" s="1"/>
  <c r="D37" i="96"/>
  <c r="D50" s="1"/>
  <c r="D28"/>
  <c r="D33" s="1"/>
  <c r="D37" i="84"/>
  <c r="D50" s="1"/>
  <c r="D8"/>
  <c r="D28" s="1"/>
  <c r="D33" s="1"/>
  <c r="D37" i="90"/>
  <c r="D50" s="1"/>
  <c r="D8"/>
  <c r="D17"/>
  <c r="D28" s="1"/>
  <c r="D33" s="1"/>
  <c r="D8" i="80"/>
  <c r="D29" s="1"/>
  <c r="D30"/>
  <c r="D38"/>
  <c r="D51" s="1"/>
  <c r="D38" i="79"/>
  <c r="D51" s="1"/>
  <c r="D8"/>
  <c r="D29" s="1"/>
  <c r="D34" s="1"/>
  <c r="E37" i="98"/>
  <c r="E43"/>
  <c r="E50"/>
  <c r="E8"/>
  <c r="E17"/>
  <c r="E22"/>
  <c r="E28"/>
  <c r="E29"/>
  <c r="E33"/>
  <c r="E37" i="97"/>
  <c r="E43"/>
  <c r="E50" s="1"/>
  <c r="E8"/>
  <c r="E17"/>
  <c r="E22"/>
  <c r="E29"/>
  <c r="E37" i="96"/>
  <c r="E43"/>
  <c r="E50" s="1"/>
  <c r="E8"/>
  <c r="E28" s="1"/>
  <c r="E33" s="1"/>
  <c r="E17"/>
  <c r="E22"/>
  <c r="E29"/>
  <c r="E37" i="84"/>
  <c r="E43"/>
  <c r="E8"/>
  <c r="E17"/>
  <c r="E22"/>
  <c r="E29"/>
  <c r="E37" i="90"/>
  <c r="E50" s="1"/>
  <c r="E43"/>
  <c r="E17"/>
  <c r="E8"/>
  <c r="E28"/>
  <c r="E29"/>
  <c r="E33"/>
  <c r="E22"/>
  <c r="E38" i="80"/>
  <c r="E44"/>
  <c r="E51"/>
  <c r="E17"/>
  <c r="E8"/>
  <c r="E22"/>
  <c r="E29"/>
  <c r="E30"/>
  <c r="E34"/>
  <c r="E38" i="79"/>
  <c r="E44"/>
  <c r="E51" s="1"/>
  <c r="E8"/>
  <c r="E17"/>
  <c r="E22"/>
  <c r="E30"/>
  <c r="E64" i="3"/>
  <c r="E78"/>
  <c r="E89"/>
  <c r="E95"/>
  <c r="E8"/>
  <c r="H18" i="61"/>
  <c r="H31"/>
  <c r="H32"/>
  <c r="H34" s="1"/>
  <c r="H18" i="73"/>
  <c r="H27"/>
  <c r="H28" s="1"/>
  <c r="H30" s="1"/>
  <c r="D53" i="1"/>
  <c r="D59"/>
  <c r="D52"/>
  <c r="D137" s="1"/>
  <c r="D136" s="1"/>
  <c r="D6"/>
  <c r="D11"/>
  <c r="D21"/>
  <c r="D31"/>
  <c r="D37"/>
  <c r="D43"/>
  <c r="D46"/>
  <c r="D73"/>
  <c r="D101" s="1"/>
  <c r="D120" s="1"/>
  <c r="D122" s="1"/>
  <c r="D86"/>
  <c r="D97"/>
  <c r="D103"/>
  <c r="D111"/>
  <c r="D102"/>
  <c r="F38" i="71"/>
  <c r="F39"/>
  <c r="F40"/>
  <c r="F41"/>
  <c r="F42"/>
  <c r="F43"/>
  <c r="F44"/>
  <c r="E45"/>
  <c r="D45"/>
  <c r="C45"/>
  <c r="B45"/>
  <c r="F28"/>
  <c r="F30"/>
  <c r="F31"/>
  <c r="F32"/>
  <c r="F33"/>
  <c r="F34"/>
  <c r="F35"/>
  <c r="E35"/>
  <c r="D35"/>
  <c r="C35"/>
  <c r="B35"/>
  <c r="F29"/>
  <c r="F16"/>
  <c r="F5"/>
  <c r="B22"/>
  <c r="B12"/>
  <c r="F8" i="98"/>
  <c r="F17"/>
  <c r="F22"/>
  <c r="F29"/>
  <c r="F37"/>
  <c r="F43"/>
  <c r="F50"/>
  <c r="F8" i="97"/>
  <c r="F17"/>
  <c r="F22"/>
  <c r="F28"/>
  <c r="F29"/>
  <c r="F33"/>
  <c r="F37"/>
  <c r="F43"/>
  <c r="F50" s="1"/>
  <c r="F8" i="96"/>
  <c r="F17"/>
  <c r="F22"/>
  <c r="F29"/>
  <c r="F37"/>
  <c r="F43"/>
  <c r="F50" s="1"/>
  <c r="F8" i="84"/>
  <c r="F28" s="1"/>
  <c r="F33" s="1"/>
  <c r="F17"/>
  <c r="F22"/>
  <c r="F29"/>
  <c r="F37"/>
  <c r="F43"/>
  <c r="F8" i="90"/>
  <c r="F28" s="1"/>
  <c r="F33" s="1"/>
  <c r="F17"/>
  <c r="F22"/>
  <c r="F29"/>
  <c r="F37"/>
  <c r="F43"/>
  <c r="F50"/>
  <c r="F8" i="80"/>
  <c r="F17"/>
  <c r="F22"/>
  <c r="F29"/>
  <c r="F30"/>
  <c r="F34"/>
  <c r="F38"/>
  <c r="F44"/>
  <c r="F51" s="1"/>
  <c r="F8" i="79"/>
  <c r="F17"/>
  <c r="F22"/>
  <c r="F30"/>
  <c r="F38"/>
  <c r="F44"/>
  <c r="F51" s="1"/>
  <c r="F8" i="3"/>
  <c r="F64"/>
  <c r="F78"/>
  <c r="F89"/>
  <c r="F95"/>
  <c r="F6" i="71"/>
  <c r="F7"/>
  <c r="F8"/>
  <c r="F9"/>
  <c r="F10"/>
  <c r="F11"/>
  <c r="C12"/>
  <c r="D12"/>
  <c r="E12"/>
  <c r="F12"/>
  <c r="F15"/>
  <c r="F17"/>
  <c r="F18"/>
  <c r="F19"/>
  <c r="F20"/>
  <c r="F21"/>
  <c r="C22"/>
  <c r="D22"/>
  <c r="E22"/>
  <c r="F22"/>
  <c r="F6" i="64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24"/>
  <c r="F13" i="63"/>
  <c r="F14"/>
  <c r="F15"/>
  <c r="F16"/>
  <c r="F17"/>
  <c r="F18"/>
  <c r="F19"/>
  <c r="F20"/>
  <c r="F21"/>
  <c r="F22"/>
  <c r="B23"/>
  <c r="D23"/>
  <c r="E23"/>
  <c r="F23"/>
  <c r="E6" i="1"/>
  <c r="E11"/>
  <c r="E5" s="1"/>
  <c r="E21"/>
  <c r="E31"/>
  <c r="E37"/>
  <c r="E30"/>
  <c r="E43"/>
  <c r="E46"/>
  <c r="D18" i="73"/>
  <c r="D31" s="1"/>
  <c r="D18" i="61"/>
  <c r="H35" s="1"/>
  <c r="E53" i="1"/>
  <c r="E59"/>
  <c r="E52"/>
  <c r="E137" s="1"/>
  <c r="E136" s="1"/>
  <c r="D19" i="73"/>
  <c r="D24"/>
  <c r="D27" s="1"/>
  <c r="D19" i="61"/>
  <c r="D25"/>
  <c r="D31"/>
  <c r="D32" s="1"/>
  <c r="D34" s="1"/>
  <c r="E73" i="1"/>
  <c r="E86"/>
  <c r="E97"/>
  <c r="E101"/>
  <c r="B13" i="76" s="1"/>
  <c r="E13" s="1"/>
  <c r="D13"/>
  <c r="E103" i="1"/>
  <c r="E111"/>
  <c r="E102"/>
  <c r="I27" i="73"/>
  <c r="I31" i="61"/>
  <c r="C6" i="1"/>
  <c r="C11"/>
  <c r="C5" s="1"/>
  <c r="C21"/>
  <c r="C31"/>
  <c r="C37"/>
  <c r="C30" s="1"/>
  <c r="C43"/>
  <c r="C46"/>
  <c r="C53"/>
  <c r="C59"/>
  <c r="C52"/>
  <c r="C137" s="1"/>
  <c r="C136" s="1"/>
  <c r="C73"/>
  <c r="C86"/>
  <c r="C97"/>
  <c r="C101"/>
  <c r="C103"/>
  <c r="C111"/>
  <c r="C102" s="1"/>
  <c r="C120" s="1"/>
  <c r="C122" s="1"/>
  <c r="G18" i="99"/>
  <c r="F18"/>
  <c r="D18"/>
  <c r="C18"/>
  <c r="E17"/>
  <c r="E16"/>
  <c r="E15"/>
  <c r="E14"/>
  <c r="E13"/>
  <c r="E12"/>
  <c r="E11"/>
  <c r="E10"/>
  <c r="E9"/>
  <c r="E8"/>
  <c r="E7"/>
  <c r="E6"/>
  <c r="E18" s="1"/>
  <c r="E5"/>
  <c r="D6" i="76" l="1"/>
  <c r="F94" i="3"/>
  <c r="F29" i="79"/>
  <c r="F34" s="1"/>
  <c r="F50" i="84"/>
  <c r="F28" i="96"/>
  <c r="F33" s="1"/>
  <c r="F45" i="71"/>
  <c r="D30" i="1"/>
  <c r="D51" s="1"/>
  <c r="D5"/>
  <c r="E94" i="3"/>
  <c r="E29" i="79"/>
  <c r="E34" s="1"/>
  <c r="E50" i="84"/>
  <c r="E28" i="97"/>
  <c r="E33" s="1"/>
  <c r="D34" i="80"/>
  <c r="C28" i="73"/>
  <c r="C30" s="1"/>
  <c r="I28"/>
  <c r="C36" i="61"/>
  <c r="C131" i="1" s="1"/>
  <c r="G35" i="61"/>
  <c r="D94" i="3"/>
  <c r="D100" s="1"/>
  <c r="E54"/>
  <c r="E58" s="1"/>
  <c r="E60" s="1"/>
  <c r="E51" i="1"/>
  <c r="E126" s="1"/>
  <c r="F28" i="98"/>
  <c r="F33" s="1"/>
  <c r="E28" i="84"/>
  <c r="E33" s="1"/>
  <c r="I32" i="61"/>
  <c r="E31"/>
  <c r="E32" s="1"/>
  <c r="E34" s="1"/>
  <c r="F54" i="3"/>
  <c r="F58" s="1"/>
  <c r="F60" s="1"/>
  <c r="D54"/>
  <c r="D58" s="1"/>
  <c r="D60" s="1"/>
  <c r="F98"/>
  <c r="F100"/>
  <c r="B6" i="76"/>
  <c r="E6" s="1"/>
  <c r="D126" i="1"/>
  <c r="D65"/>
  <c r="E100" i="3"/>
  <c r="E98"/>
  <c r="D14" i="76"/>
  <c r="I30" i="73"/>
  <c r="I32"/>
  <c r="E32"/>
  <c r="E130" i="1" s="1"/>
  <c r="D98" i="3"/>
  <c r="E28" i="73"/>
  <c r="E30" s="1"/>
  <c r="E65" i="1"/>
  <c r="E67" s="1"/>
  <c r="E36" i="61"/>
  <c r="E131" i="1" s="1"/>
  <c r="I36" i="61"/>
  <c r="I34"/>
  <c r="H32" i="73"/>
  <c r="D32"/>
  <c r="D130" i="1" s="1"/>
  <c r="G32" i="73"/>
  <c r="C32"/>
  <c r="C130" i="1" s="1"/>
  <c r="C132" s="1"/>
  <c r="C31" i="61"/>
  <c r="D36"/>
  <c r="D131" i="1" s="1"/>
  <c r="D132" s="1"/>
  <c r="H36" i="61"/>
  <c r="C51" i="1"/>
  <c r="E120"/>
  <c r="D28" i="73"/>
  <c r="H31"/>
  <c r="G31"/>
  <c r="E31"/>
  <c r="I31"/>
  <c r="C32" i="61"/>
  <c r="C34" s="1"/>
  <c r="D35"/>
  <c r="C35"/>
  <c r="D30" i="73" l="1"/>
  <c r="D8" i="76" s="1"/>
  <c r="D7"/>
  <c r="C65" i="1"/>
  <c r="C67" s="1"/>
  <c r="C126"/>
  <c r="B7" i="76"/>
  <c r="D67" i="1"/>
  <c r="B8" i="76" s="1"/>
  <c r="E8" s="1"/>
  <c r="D15"/>
  <c r="E122" i="1"/>
  <c r="B15" i="76" s="1"/>
  <c r="B14"/>
  <c r="E14" s="1"/>
  <c r="E132" i="1"/>
  <c r="E7" i="76" l="1"/>
  <c r="E15"/>
</calcChain>
</file>

<file path=xl/sharedStrings.xml><?xml version="1.0" encoding="utf-8"?>
<sst xmlns="http://schemas.openxmlformats.org/spreadsheetml/2006/main" count="1468" uniqueCount="504">
  <si>
    <t>2013. évi eredeti előirányzat</t>
  </si>
  <si>
    <t>2013. évi teljesítés</t>
  </si>
  <si>
    <t>7. melléklet a ……/2014. (….) önkormányzati rendelethez</t>
  </si>
  <si>
    <t>7.1. melléklet a ……/2014. (….) önkormányzati rendelethez</t>
  </si>
  <si>
    <t>7.2. melléklet a ……/2014. (….) önkormányzati rendelethez</t>
  </si>
  <si>
    <t>8. melléklet a ……/2014. (….) önkormányzati rendelethez</t>
  </si>
  <si>
    <t>8.1. melléklet a ……/2014. (….) önkormányzati rendelethez</t>
  </si>
  <si>
    <t>8.2. melléklet a ……/2014. (….) önkormányzati rendelethez</t>
  </si>
  <si>
    <t>8.3. melléklet a ……/2014. (….) önkormányzati rendelethez</t>
  </si>
  <si>
    <t>Felújítási kiadások teljesítése felújításonként</t>
  </si>
  <si>
    <t>Beruházási (felhalmozási) kiadások teljesítés beruházásonként</t>
  </si>
  <si>
    <t>6. melléklet a ……/2014. (….) önkormányzati rendelethez</t>
  </si>
  <si>
    <t>Felhasználás
2012. XII.31-ig</t>
  </si>
  <si>
    <t>2014. után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</si>
  <si>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</si>
  <si>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</si>
  <si>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</si>
  <si>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</si>
  <si>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</si>
  <si>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</si>
  <si>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</si>
  <si>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</si>
  <si>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</si>
  <si>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</si>
  <si>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</si>
  <si>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</si>
  <si>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</si>
  <si>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</si>
  <si>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</si>
  <si>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</si>
  <si>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</si>
  <si>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</si>
  <si>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</si>
  <si>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</si>
  <si>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</si>
  <si>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</si>
  <si>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</si>
  <si>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</si>
  <si>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</si>
  <si>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</si>
  <si>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</si>
  <si>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</si>
  <si>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</si>
  <si>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</si>
  <si>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</si>
  <si>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</si>
  <si>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</si>
  <si>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</si>
  <si>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</si>
  <si>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</si>
  <si>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</si>
  <si>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</si>
  <si>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</si>
  <si>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</si>
  <si>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</si>
  <si>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</si>
  <si>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</si>
  <si>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</si>
  <si>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</si>
  <si>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</si>
  <si>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</si>
  <si>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</si>
  <si>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</si>
  <si>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</si>
  <si>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</si>
  <si>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</si>
  <si>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</si>
  <si>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</si>
  <si>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</si>
  <si>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</si>
  <si>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</si>
  <si>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</si>
  <si>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</si>
  <si>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</si>
  <si>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</si>
  <si>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</si>
  <si>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</si>
  <si>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</si>
  <si>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</si>
  <si>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</si>
  <si>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</si>
  <si>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</si>
  <si>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</si>
  <si>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</si>
  <si>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</si>
  <si>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</si>
  <si>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</si>
  <si>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</si>
  <si>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</si>
  <si>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</si>
  <si>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</si>
  <si>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</si>
  <si>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</si>
  <si>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</si>
  <si>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</si>
  <si>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</si>
  <si>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</si>
  <si>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</si>
  <si>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</si>
  <si>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</si>
  <si>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</si>
  <si>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</si>
  <si>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</si>
  <si>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</si>
  <si>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</si>
  <si>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</si>
  <si>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</si>
  <si>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</si>
  <si>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</si>
  <si>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</si>
  <si>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</si>
  <si>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</si>
  <si>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</si>
  <si>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</si>
  <si>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</si>
  <si>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</si>
  <si>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02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</si>
  <si>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</si>
  <si>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</si>
  <si>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</si>
  <si>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</si>
  <si>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</si>
  <si>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</si>
  <si>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</si>
  <si>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</si>
  <si>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</si>
  <si>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</si>
  <si>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</si>
  <si>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</si>
  <si>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</si>
  <si>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</si>
  <si>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</si>
  <si>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</si>
  <si>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</si>
  <si>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</si>
  <si>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</si>
  <si>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</si>
  <si>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</si>
  <si>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</si>
  <si>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</si>
  <si>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</si>
  <si>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</si>
  <si>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</si>
  <si>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</si>
  <si>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</si>
  <si>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</si>
  <si>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</si>
  <si>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</si>
  <si>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</si>
  <si>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</si>
  <si>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</si>
  <si>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</si>
  <si>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</si>
  <si>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</si>
  <si>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</si>
  <si>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</si>
  <si>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</si>
  <si>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</si>
  <si>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</si>
  <si>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</si>
  <si>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</si>
  <si>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</si>
  <si>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</si>
  <si>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</si>
  <si>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</si>
  <si>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</si>
  <si>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</si>
  <si>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</si>
  <si>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</si>
  <si>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</si>
  <si>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</si>
  <si>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</si>
  <si>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</si>
  <si>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</si>
  <si>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</si>
  <si>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</si>
  <si>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</si>
  <si>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Működési célú pénzeszköz átvétel államháztartáson kívülről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</si>
  <si>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</si>
  <si>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</si>
  <si>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</si>
  <si>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</si>
  <si>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</si>
  <si>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</si>
  <si>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</si>
  <si>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</si>
  <si>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</si>
  <si>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</si>
  <si>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</si>
  <si>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</si>
  <si>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</si>
  <si>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</si>
  <si>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</si>
  <si>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</si>
  <si>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</si>
  <si>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</si>
  <si>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</si>
  <si>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</si>
  <si>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</si>
  <si>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</si>
  <si>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</si>
  <si>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</si>
  <si>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</si>
  <si>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</si>
  <si>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</si>
  <si>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</si>
  <si>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</si>
  <si>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</si>
  <si>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</si>
  <si>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</si>
  <si>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</si>
  <si>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</si>
  <si>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</si>
  <si>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</si>
  <si>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</si>
  <si>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</si>
  <si>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</si>
  <si>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</si>
  <si>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</si>
  <si>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</si>
  <si>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</si>
  <si>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</si>
  <si>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</si>
  <si>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</si>
  <si>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</si>
  <si>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</si>
  <si>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</si>
  <si>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</si>
  <si>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</si>
  <si>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</si>
  <si>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</si>
  <si>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</si>
  <si>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</si>
  <si>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</si>
  <si>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</si>
  <si>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</si>
  <si>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</si>
  <si>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</si>
  <si>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</si>
  <si>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</si>
  <si>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</si>
  <si>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</si>
  <si>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</si>
  <si>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</si>
  <si>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</si>
  <si>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</si>
  <si>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</si>
  <si>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</si>
  <si>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</si>
  <si>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</si>
  <si>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</si>
  <si>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</si>
  <si>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</si>
  <si>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</si>
  <si>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</si>
  <si>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</si>
  <si>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</si>
  <si>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</si>
  <si>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</si>
  <si>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</si>
  <si>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</si>
  <si>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</si>
  <si>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</si>
  <si>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</si>
  <si>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</si>
  <si>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</si>
  <si>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</si>
  <si>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</si>
  <si>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</si>
  <si>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</si>
  <si>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</si>
  <si>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</si>
  <si>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</si>
  <si>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</si>
  <si>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</si>
  <si>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</si>
  <si>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</si>
  <si>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</si>
  <si>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</si>
  <si>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2014.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</si>
  <si>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</si>
  <si>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</si>
  <si>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</si>
  <si>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</si>
  <si>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</si>
  <si>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</si>
  <si>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</si>
  <si>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</si>
  <si>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</si>
  <si>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----------------------------</t>
  </si>
  <si>
    <t>Önkormányzat</t>
  </si>
  <si>
    <t>7.1</t>
  </si>
  <si>
    <t>V. Költségvetési szervek finanszírozása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</si>
  <si>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</si>
  <si>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</si>
  <si>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</si>
  <si>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</si>
  <si>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</si>
  <si>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</si>
  <si>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</si>
  <si>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</si>
  <si>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</si>
  <si>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</si>
  <si>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</si>
  <si>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</si>
  <si>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</si>
  <si>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</si>
  <si>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</si>
  <si>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</si>
  <si>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</si>
  <si>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</si>
  <si>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</si>
  <si>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</si>
  <si>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</si>
  <si>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</si>
  <si>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</si>
  <si>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</si>
  <si>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</si>
  <si>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</si>
  <si>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</si>
  <si>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</si>
  <si>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</si>
  <si>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</si>
  <si>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</si>
  <si>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</si>
  <si>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</si>
  <si>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</si>
  <si>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</si>
  <si>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</si>
  <si>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</si>
  <si>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</si>
  <si>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</si>
  <si>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</si>
  <si>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</si>
  <si>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</si>
  <si>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</si>
  <si>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</si>
  <si>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</si>
  <si>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</si>
  <si>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</si>
  <si>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</si>
  <si>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</si>
  <si>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</si>
  <si>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</si>
  <si>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</si>
  <si>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</si>
  <si>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</si>
  <si>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</si>
  <si>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</si>
  <si>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</si>
  <si>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</si>
  <si>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</si>
  <si>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</si>
  <si>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</si>
  <si>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</si>
  <si>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</si>
  <si>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</si>
  <si>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</si>
  <si>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</si>
  <si>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</si>
  <si>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</si>
  <si>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</si>
  <si>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</si>
  <si>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</si>
  <si>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</si>
  <si>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</si>
  <si>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</si>
  <si>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</si>
  <si>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</si>
  <si>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</si>
  <si>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</si>
  <si>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</si>
  <si>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</si>
  <si>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</si>
  <si>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</si>
  <si>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</si>
  <si>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</si>
  <si>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</si>
  <si>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</si>
  <si>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</si>
  <si>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</si>
  <si>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</si>
  <si>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</si>
  <si>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</si>
  <si>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</si>
  <si>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</si>
  <si>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</si>
  <si>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</si>
  <si>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</si>
  <si>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</si>
  <si>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</si>
  <si>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</si>
  <si>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</si>
  <si>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</si>
  <si>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</si>
  <si>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</si>
  <si>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</si>
  <si>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</si>
  <si>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</si>
  <si>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</si>
  <si>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</si>
  <si>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</si>
  <si>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</si>
  <si>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</si>
  <si>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</si>
  <si>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</si>
  <si>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</si>
  <si>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</si>
  <si>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</si>
  <si>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</si>
  <si>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</si>
  <si>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</si>
  <si>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</si>
  <si>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</si>
  <si>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</si>
  <si>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</si>
  <si>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</si>
  <si>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</si>
  <si>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</si>
  <si>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</si>
  <si>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BEVÉTELEK ÖSSZESEN: (12+13)</t>
  </si>
  <si>
    <t>KÖLTSÉGVETÉSI ÉS FINANSZÍROZÁSI KIADÁSOK ÖSSZESEN: (6+7)</t>
  </si>
  <si>
    <t>KIADÁSOK ÖSSZESEN: (8+9)</t>
  </si>
  <si>
    <t>Buj Község Önkormányzat</t>
  </si>
  <si>
    <t>Buji Polgármesteri Hivatal</t>
  </si>
  <si>
    <t>Elvonás, kiegészítés
±</t>
  </si>
  <si>
    <t>Tárgyi eszközök és immateriális  javak értékesítése</t>
  </si>
  <si>
    <t>I/1. Közhatalmi bevételek (2.1. + …+ 2.4.)</t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</si>
  <si>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</si>
  <si>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</si>
  <si>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</si>
  <si>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</si>
  <si>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</si>
  <si>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</si>
  <si>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</si>
  <si>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</si>
  <si>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</si>
  <si>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</si>
  <si>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IV. Átvett pénzeszközök államháztartáson belülről (6.1.+…6.2.)</t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</si>
  <si>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</si>
  <si>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</si>
  <si>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</si>
  <si>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</si>
  <si>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</si>
  <si>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</si>
  <si>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</si>
  <si>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</si>
  <si>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</si>
  <si>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</si>
  <si>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</si>
  <si>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</si>
  <si>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</si>
  <si>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</si>
  <si>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</si>
  <si>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</si>
  <si>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</si>
  <si>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</si>
  <si>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ebből -állami támogatás</t>
  </si>
  <si>
    <t xml:space="preserve">  -önkormányztai kiegészítés</t>
  </si>
  <si>
    <t>Óvoda</t>
  </si>
  <si>
    <t>Bölcsőde</t>
  </si>
  <si>
    <t>Mezőőri feladatok</t>
  </si>
  <si>
    <t>ebből:- állami támogatás</t>
  </si>
  <si>
    <t xml:space="preserve">  -önkormányzati kiegészítés</t>
  </si>
  <si>
    <t>VI. Finanszírozási bevételek (6.1.+6.2.)</t>
  </si>
  <si>
    <t>ebből:-állami támogatás</t>
  </si>
  <si>
    <t>Működési támogatás államháztartáson belülről (APEH támogatás)</t>
  </si>
  <si>
    <t xml:space="preserve">         -önkormányzati kiegészítés</t>
  </si>
  <si>
    <t>Települési önk.kulturális feladatainak támogatása</t>
  </si>
  <si>
    <t>Konyha</t>
  </si>
  <si>
    <t>Nevelési intézmények fejlesztése- Óvoda építés</t>
  </si>
  <si>
    <t>Települési önkormányzatok kulturális feladatainak támogatása</t>
  </si>
  <si>
    <t>03</t>
  </si>
  <si>
    <r>
      <t xml:space="preserve">III. Támogatások, kiegészítések </t>
    </r>
    <r>
      <rPr>
        <sz val="11"/>
        <rFont val="Times New Roman CE"/>
        <charset val="238"/>
      </rPr>
      <t>(5.1+…+5.8.)</t>
    </r>
  </si>
  <si>
    <r>
      <t>IV</t>
    </r>
    <r>
      <rPr>
        <b/>
        <sz val="11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</si>
  <si>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1"/>
        <rFont val="Times New Roman CE"/>
        <charset val="238"/>
      </rPr>
      <t>(1.1+…+1.5.)</t>
    </r>
  </si>
  <si>
    <r>
      <t xml:space="preserve">II. Felhalmozási költségvetés kiadásai </t>
    </r>
    <r>
      <rPr>
        <sz val="11"/>
        <rFont val="Times New Roman CE"/>
        <charset val="238"/>
      </rPr>
      <t>(2.1+…+2.3)</t>
    </r>
  </si>
  <si>
    <r>
      <t xml:space="preserve">2013. évi külső forrásból fedezhető működési hiány  </t>
    </r>
    <r>
      <rPr>
        <sz val="11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</si>
  <si>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11"/>
        <rFont val="Times New Roman"/>
        <family val="1"/>
        <charset val="238"/>
      </rPr>
      <t>(2.2. melléklet 3. oszlop 30. sor)</t>
    </r>
  </si>
  <si>
    <t>- EU-s forrásból finanszírozott támogatással megvalósuló  programok,  projektek önkormányzati hozzájárulásának kiadásai</t>
  </si>
  <si>
    <r>
      <t>KÖLTSÉGVETÉSI BEVÉTELEK ÖSSZESEN (2+……+9</t>
    </r>
    <r>
      <rPr>
        <b/>
        <i/>
        <sz val="12"/>
        <rFont val="Times New Roman"/>
        <family val="1"/>
        <charset val="238"/>
      </rPr>
      <t>)</t>
    </r>
  </si>
  <si>
    <t>Szociális Alapszolgáltatási Központ tiszaberceli területi irodájának felújítása</t>
  </si>
  <si>
    <t>2013. évi módosított előirányzat</t>
  </si>
  <si>
    <t>Buji Óvoda A és B épületének pótmunkái</t>
  </si>
  <si>
    <t>Buji Egészségügyi Központ kialakítása</t>
  </si>
  <si>
    <t>2013-2014</t>
  </si>
  <si>
    <t>PHIV 30</t>
  </si>
  <si>
    <t>SZAK Tiszaberceli Iroda felújításához kapcsolódó eszközbeszerzés</t>
  </si>
  <si>
    <t>Mezőgazdasági gépek beszerzése</t>
  </si>
  <si>
    <t>Ingatlanvásárlás (Kossuth u. 95.)</t>
  </si>
  <si>
    <t>Eszközbeszerzés</t>
  </si>
  <si>
    <t xml:space="preserve">EU-s projekt neve, azonosítója:  </t>
  </si>
  <si>
    <t>Nevelési intézmények fejlesztése ÉAOP-4.1.1/A-11-2012-0015</t>
  </si>
  <si>
    <t>2012.</t>
  </si>
  <si>
    <t>Buji Egészségügyi Központ kialakítása ÉAOP-4.1.2/A-12-2013-0048</t>
  </si>
  <si>
    <t>Költségvetési szerv neve</t>
  </si>
  <si>
    <t>Helyesbített pénzmarad-vány</t>
  </si>
  <si>
    <t>Intézményt megillető pénzmaradvány</t>
  </si>
  <si>
    <t>Összesből működési</t>
  </si>
  <si>
    <t>Összesből felhal-mozási</t>
  </si>
  <si>
    <r>
      <t>5=(3</t>
    </r>
    <r>
      <rPr>
        <b/>
        <sz val="8"/>
        <rFont val="Arial"/>
        <family val="2"/>
        <charset val="238"/>
      </rPr>
      <t>±</t>
    </r>
    <r>
      <rPr>
        <b/>
        <sz val="8"/>
        <rFont val="Times New Roman CE"/>
        <family val="1"/>
        <charset val="238"/>
      </rPr>
      <t>4)</t>
    </r>
  </si>
  <si>
    <t xml:space="preserve">2.1. melléklet a ………../2014. (……….) önkormányzati rendelethez     </t>
  </si>
  <si>
    <t xml:space="preserve">2.2. melléklet a ………../2014. (……….) önkormányzati rendelethez     </t>
  </si>
  <si>
    <t>Buji Aranyalma Egységes Óvoda és Bölcsőde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</si>
</sst>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charset val="238"/>
    </font>
    <font>
      <b/>
      <sz val="11"/>
      <color indexed="10"/>
      <name val="Times New Roman CE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8"/>
      <name val="Times New Roman CE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62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13" fillId="0" borderId="4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164" fontId="13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4" fillId="0" borderId="1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Fill="1"/>
    <xf numFmtId="0" fontId="7" fillId="0" borderId="0" xfId="0" applyFont="1" applyFill="1" applyAlignment="1">
      <alignment vertic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right" indent="1"/>
    </xf>
    <xf numFmtId="0" fontId="16" fillId="0" borderId="0" xfId="0" applyFont="1" applyAlignment="1">
      <alignment horizontal="center"/>
    </xf>
    <xf numFmtId="0" fontId="21" fillId="0" borderId="0" xfId="0" applyFont="1" applyFill="1"/>
    <xf numFmtId="3" fontId="21" fillId="0" borderId="0" xfId="0" applyNumberFormat="1" applyFont="1" applyFill="1" applyAlignment="1">
      <alignment horizontal="right" indent="1"/>
    </xf>
    <xf numFmtId="3" fontId="18" fillId="0" borderId="0" xfId="0" applyNumberFormat="1" applyFont="1" applyFill="1" applyAlignment="1">
      <alignment horizontal="right" indent="1"/>
    </xf>
    <xf numFmtId="0" fontId="21" fillId="0" borderId="0" xfId="0" applyFont="1" applyFill="1" applyAlignment="1">
      <alignment horizontal="right" indent="1"/>
    </xf>
    <xf numFmtId="0" fontId="24" fillId="0" borderId="0" xfId="0" applyFont="1" applyFill="1"/>
    <xf numFmtId="0" fontId="25" fillId="0" borderId="0" xfId="0" applyFont="1"/>
    <xf numFmtId="0" fontId="2" fillId="0" borderId="0" xfId="5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23" fillId="0" borderId="0" xfId="5" applyFont="1" applyFill="1"/>
    <xf numFmtId="0" fontId="8" fillId="0" borderId="10" xfId="0" applyFont="1" applyFill="1" applyBorder="1" applyAlignment="1" applyProtection="1">
      <alignment horizontal="right" vertical="center"/>
    </xf>
    <xf numFmtId="0" fontId="5" fillId="0" borderId="11" xfId="5" applyFont="1" applyFill="1" applyBorder="1" applyAlignment="1" applyProtection="1">
      <alignment horizontal="center" vertical="center" wrapText="1"/>
    </xf>
    <xf numFmtId="0" fontId="5" fillId="0" borderId="1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left" vertical="center" wrapText="1" indent="1"/>
    </xf>
    <xf numFmtId="164" fontId="5" fillId="0" borderId="15" xfId="5" applyNumberFormat="1" applyFont="1" applyFill="1" applyBorder="1" applyAlignment="1" applyProtection="1">
      <alignment horizontal="right" vertical="center" wrapText="1" indent="1"/>
    </xf>
    <xf numFmtId="0" fontId="5" fillId="0" borderId="11" xfId="5" applyFont="1" applyFill="1" applyBorder="1" applyAlignment="1" applyProtection="1">
      <alignment horizontal="left" vertical="center" wrapText="1" indent="1"/>
    </xf>
    <xf numFmtId="164" fontId="5" fillId="0" borderId="16" xfId="5" applyNumberFormat="1" applyFont="1" applyFill="1" applyBorder="1" applyAlignment="1" applyProtection="1">
      <alignment horizontal="right" vertical="center" wrapText="1" indent="1"/>
    </xf>
    <xf numFmtId="49" fontId="2" fillId="0" borderId="3" xfId="5" applyNumberFormat="1" applyFont="1" applyFill="1" applyBorder="1" applyAlignment="1" applyProtection="1">
      <alignment horizontal="left" vertical="center" wrapText="1" indent="1"/>
    </xf>
    <xf numFmtId="164" fontId="2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5" applyNumberFormat="1" applyFont="1" applyFill="1" applyBorder="1" applyAlignment="1" applyProtection="1">
      <alignment horizontal="right" vertical="center" wrapText="1" indent="1"/>
    </xf>
    <xf numFmtId="49" fontId="2" fillId="0" borderId="18" xfId="5" applyNumberFormat="1" applyFont="1" applyFill="1" applyBorder="1" applyAlignment="1" applyProtection="1">
      <alignment horizontal="left" vertical="center" wrapText="1" indent="1"/>
    </xf>
    <xf numFmtId="49" fontId="2" fillId="0" borderId="19" xfId="5" applyNumberFormat="1" applyFont="1" applyFill="1" applyBorder="1" applyAlignment="1" applyProtection="1">
      <alignment horizontal="left" vertical="center" wrapText="1" indent="1"/>
    </xf>
    <xf numFmtId="49" fontId="2" fillId="0" borderId="4" xfId="5" applyNumberFormat="1" applyFont="1" applyFill="1" applyBorder="1" applyAlignment="1" applyProtection="1">
      <alignment horizontal="left" vertical="center" wrapText="1" indent="1"/>
    </xf>
    <xf numFmtId="49" fontId="2" fillId="0" borderId="20" xfId="5" applyNumberFormat="1" applyFont="1" applyFill="1" applyBorder="1" applyAlignment="1" applyProtection="1">
      <alignment horizontal="left" vertical="center" wrapText="1" indent="1"/>
    </xf>
    <xf numFmtId="164" fontId="2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8" xfId="5" applyNumberFormat="1" applyFont="1" applyFill="1" applyBorder="1" applyAlignment="1" applyProtection="1">
      <alignment horizontal="left" vertical="center" wrapText="1" indent="1"/>
    </xf>
    <xf numFmtId="164" fontId="2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5" applyFont="1" applyFill="1" applyBorder="1" applyAlignment="1" applyProtection="1">
      <alignment horizontal="left" vertical="center" wrapText="1" indent="1"/>
    </xf>
    <xf numFmtId="49" fontId="2" fillId="0" borderId="23" xfId="5" applyNumberFormat="1" applyFont="1" applyFill="1" applyBorder="1" applyAlignment="1" applyProtection="1">
      <alignment horizontal="left" vertical="center" wrapText="1" indent="1"/>
    </xf>
    <xf numFmtId="164" fontId="30" fillId="0" borderId="24" xfId="5" applyNumberFormat="1" applyFont="1" applyFill="1" applyBorder="1" applyAlignment="1" applyProtection="1">
      <alignment horizontal="right" vertical="center" wrapText="1" indent="1"/>
    </xf>
    <xf numFmtId="49" fontId="2" fillId="0" borderId="25" xfId="5" applyNumberFormat="1" applyFont="1" applyFill="1" applyBorder="1" applyAlignment="1" applyProtection="1">
      <alignment horizontal="left" vertical="center" wrapText="1" indent="1"/>
    </xf>
    <xf numFmtId="164" fontId="23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5" applyNumberFormat="1" applyFont="1" applyFill="1" applyBorder="1" applyAlignment="1" applyProtection="1">
      <alignment horizontal="right" vertical="center" wrapText="1" indent="1"/>
    </xf>
    <xf numFmtId="49" fontId="2" fillId="0" borderId="26" xfId="5" applyNumberFormat="1" applyFont="1" applyFill="1" applyBorder="1" applyAlignment="1" applyProtection="1">
      <alignment horizontal="left" vertical="center" wrapText="1" indent="1"/>
    </xf>
    <xf numFmtId="0" fontId="30" fillId="0" borderId="0" xfId="5" applyFont="1" applyFill="1"/>
    <xf numFmtId="164" fontId="2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5" applyFont="1" applyFill="1"/>
    <xf numFmtId="164" fontId="26" fillId="0" borderId="13" xfId="5" applyNumberFormat="1" applyFont="1" applyFill="1" applyBorder="1" applyAlignment="1" applyProtection="1">
      <alignment horizontal="right" vertical="center" wrapText="1" indent="1"/>
    </xf>
    <xf numFmtId="0" fontId="27" fillId="0" borderId="11" xfId="0" applyFont="1" applyBorder="1" applyAlignment="1" applyProtection="1">
      <alignment horizontal="left" vertical="center" wrapText="1" indent="1"/>
    </xf>
    <xf numFmtId="164" fontId="19" fillId="0" borderId="13" xfId="5" applyNumberFormat="1" applyFont="1" applyFill="1" applyBorder="1" applyAlignment="1" applyProtection="1">
      <alignment horizontal="right" vertical="center" wrapText="1" indent="1"/>
    </xf>
    <xf numFmtId="49" fontId="27" fillId="0" borderId="20" xfId="0" applyNumberFormat="1" applyFont="1" applyBorder="1" applyAlignment="1" applyProtection="1">
      <alignment horizontal="left" vertical="center" wrapText="1" indent="1"/>
    </xf>
    <xf numFmtId="164" fontId="30" fillId="0" borderId="21" xfId="5" applyNumberFormat="1" applyFont="1" applyFill="1" applyBorder="1" applyAlignment="1" applyProtection="1">
      <alignment horizontal="right" vertical="center" wrapText="1" indent="1"/>
    </xf>
    <xf numFmtId="49" fontId="28" fillId="0" borderId="3" xfId="0" applyNumberFormat="1" applyFont="1" applyBorder="1" applyAlignment="1" applyProtection="1">
      <alignment horizontal="left" vertical="center" wrapText="1" indent="2"/>
    </xf>
    <xf numFmtId="49" fontId="27" fillId="0" borderId="3" xfId="0" applyNumberFormat="1" applyFont="1" applyBorder="1" applyAlignment="1" applyProtection="1">
      <alignment horizontal="left" vertical="center" wrapText="1" indent="1"/>
    </xf>
    <xf numFmtId="164" fontId="30" fillId="0" borderId="7" xfId="5" applyNumberFormat="1" applyFont="1" applyFill="1" applyBorder="1" applyAlignment="1" applyProtection="1">
      <alignment horizontal="right" vertical="center" wrapText="1" indent="1"/>
    </xf>
    <xf numFmtId="49" fontId="28" fillId="0" borderId="28" xfId="0" applyNumberFormat="1" applyFont="1" applyBorder="1" applyAlignment="1" applyProtection="1">
      <alignment horizontal="left" vertical="center" wrapText="1" indent="2"/>
    </xf>
    <xf numFmtId="164" fontId="23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4" xfId="0" applyFont="1" applyBorder="1" applyAlignment="1" applyProtection="1">
      <alignment horizontal="left" vertical="center" wrapText="1" indent="1"/>
    </xf>
    <xf numFmtId="164" fontId="19" fillId="0" borderId="6" xfId="5" quotePrefix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right"/>
    </xf>
    <xf numFmtId="0" fontId="23" fillId="0" borderId="0" xfId="5" applyFont="1" applyFill="1" applyAlignment="1"/>
    <xf numFmtId="49" fontId="2" fillId="0" borderId="28" xfId="5" applyNumberFormat="1" applyFont="1" applyFill="1" applyBorder="1" applyAlignment="1" applyProtection="1">
      <alignment horizontal="left" vertical="center" wrapText="1" indent="1"/>
    </xf>
    <xf numFmtId="164" fontId="2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5" applyFont="1" applyFill="1" applyAlignment="1">
      <alignment horizontal="left" vertical="center" indent="1"/>
    </xf>
    <xf numFmtId="0" fontId="5" fillId="0" borderId="19" xfId="5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Border="1" applyAlignment="1" applyProtection="1">
      <alignment horizontal="left" vertical="center" wrapText="1" indent="1"/>
    </xf>
    <xf numFmtId="164" fontId="30" fillId="0" borderId="13" xfId="5" applyNumberFormat="1" applyFont="1" applyFill="1" applyBorder="1" applyAlignment="1" applyProtection="1">
      <alignment horizontal="right" vertical="center" wrapText="1" indent="1"/>
    </xf>
    <xf numFmtId="49" fontId="28" fillId="0" borderId="20" xfId="0" applyNumberFormat="1" applyFont="1" applyBorder="1" applyAlignment="1" applyProtection="1">
      <alignment horizontal="left" vertical="center" wrapText="1" indent="2"/>
    </xf>
    <xf numFmtId="0" fontId="28" fillId="0" borderId="21" xfId="0" applyFont="1" applyBorder="1" applyAlignment="1" applyProtection="1">
      <alignment horizontal="right" vertical="center" wrapText="1" indent="1"/>
      <protection locked="0"/>
    </xf>
    <xf numFmtId="0" fontId="28" fillId="0" borderId="7" xfId="0" applyFont="1" applyBorder="1" applyAlignment="1" applyProtection="1">
      <alignment horizontal="right" vertical="center" wrapText="1" indent="1"/>
      <protection locked="0"/>
    </xf>
    <xf numFmtId="49" fontId="28" fillId="0" borderId="8" xfId="0" applyNumberFormat="1" applyFont="1" applyBorder="1" applyAlignment="1" applyProtection="1">
      <alignment horizontal="left" vertical="center" wrapText="1" indent="2"/>
    </xf>
    <xf numFmtId="0" fontId="28" fillId="0" borderId="9" xfId="0" applyFont="1" applyBorder="1" applyAlignment="1" applyProtection="1">
      <alignment horizontal="right" vertical="center" wrapText="1" indent="1"/>
      <protection locked="0"/>
    </xf>
    <xf numFmtId="164" fontId="27" fillId="0" borderId="13" xfId="0" applyNumberFormat="1" applyFont="1" applyBorder="1" applyAlignment="1" applyProtection="1">
      <alignment horizontal="right" vertical="center" wrapText="1" indent="1"/>
    </xf>
    <xf numFmtId="0" fontId="27" fillId="0" borderId="13" xfId="0" quotePrefix="1" applyFont="1" applyBorder="1" applyAlignment="1" applyProtection="1">
      <alignment horizontal="right" vertical="center" wrapText="1" indent="1"/>
      <protection locked="0"/>
    </xf>
    <xf numFmtId="0" fontId="19" fillId="0" borderId="0" xfId="5" applyFont="1" applyFill="1"/>
    <xf numFmtId="0" fontId="27" fillId="0" borderId="4" xfId="0" applyFont="1" applyBorder="1" applyAlignment="1" applyProtection="1">
      <alignment horizontal="left" vertical="center" wrapText="1" indent="1"/>
    </xf>
    <xf numFmtId="0" fontId="23" fillId="0" borderId="0" xfId="5" applyFont="1" applyFill="1" applyProtection="1"/>
    <xf numFmtId="0" fontId="23" fillId="0" borderId="0" xfId="5" applyFont="1" applyFill="1" applyAlignment="1" applyProtection="1">
      <alignment horizontal="right" vertical="center" indent="1"/>
    </xf>
    <xf numFmtId="0" fontId="23" fillId="0" borderId="31" xfId="5" applyFont="1" applyFill="1" applyBorder="1"/>
    <xf numFmtId="0" fontId="27" fillId="0" borderId="0" xfId="0" applyFont="1" applyAlignment="1" applyProtection="1">
      <alignment horizontal="left" vertical="center" indent="1"/>
    </xf>
    <xf numFmtId="0" fontId="23" fillId="0" borderId="0" xfId="0" applyFont="1"/>
    <xf numFmtId="0" fontId="8" fillId="0" borderId="0" xfId="0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 indent="1"/>
    </xf>
    <xf numFmtId="0" fontId="23" fillId="0" borderId="0" xfId="0" applyFont="1" applyAlignment="1" applyProtection="1">
      <alignment horizontal="right" vertical="center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164" fontId="28" fillId="0" borderId="13" xfId="0" applyNumberFormat="1" applyFont="1" applyBorder="1" applyAlignment="1" applyProtection="1">
      <alignment horizontal="right" vertical="center" wrapText="1" indent="1"/>
    </xf>
    <xf numFmtId="0" fontId="28" fillId="0" borderId="13" xfId="0" applyFont="1" applyBorder="1" applyAlignment="1" applyProtection="1">
      <alignment horizontal="right" vertical="center" wrapText="1" indent="1"/>
    </xf>
    <xf numFmtId="0" fontId="23" fillId="0" borderId="0" xfId="5" applyFont="1" applyFill="1" applyAlignment="1">
      <alignment horizontal="right" vertical="center" indent="1"/>
    </xf>
    <xf numFmtId="0" fontId="33" fillId="0" borderId="0" xfId="0" applyFont="1" applyAlignment="1" applyProtection="1">
      <alignment horizontal="right" vertical="top"/>
      <protection locked="0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>
      <alignment vertical="center"/>
    </xf>
    <xf numFmtId="0" fontId="7" fillId="0" borderId="35" xfId="0" quotePrefix="1" applyFont="1" applyFill="1" applyBorder="1" applyAlignment="1" applyProtection="1">
      <alignment horizontal="center" vertical="center"/>
    </xf>
    <xf numFmtId="49" fontId="7" fillId="0" borderId="3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horizontal="right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left" vertical="center" wrapText="1" indent="1"/>
    </xf>
    <xf numFmtId="164" fontId="15" fillId="0" borderId="13" xfId="0" applyNumberFormat="1" applyFont="1" applyFill="1" applyBorder="1" applyAlignment="1" applyProtection="1">
      <alignment horizontal="right" vertical="center" wrapText="1" indent="1"/>
    </xf>
    <xf numFmtId="0" fontId="34" fillId="0" borderId="0" xfId="0" applyFont="1" applyFill="1" applyAlignment="1">
      <alignment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2" xfId="5" applyFont="1" applyFill="1" applyBorder="1" applyAlignment="1" applyProtection="1">
      <alignment horizontal="left" vertical="center" wrapText="1" indent="1"/>
    </xf>
    <xf numFmtId="164" fontId="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1" xfId="5" applyFont="1" applyFill="1" applyBorder="1" applyAlignment="1" applyProtection="1">
      <alignment horizontal="left" vertical="center" wrapText="1" indent="1"/>
    </xf>
    <xf numFmtId="164" fontId="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40" xfId="5" applyFont="1" applyFill="1" applyBorder="1" applyAlignment="1" applyProtection="1">
      <alignment horizontal="lef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Alignment="1">
      <alignment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42" xfId="5" applyFont="1" applyFill="1" applyBorder="1" applyAlignment="1" applyProtection="1">
      <alignment horizontal="left" vertical="center" wrapText="1" inden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12" xfId="5" applyFont="1" applyFill="1" applyBorder="1" applyAlignment="1" applyProtection="1">
      <alignment horizontal="left" vertical="center" wrapText="1" indent="1"/>
    </xf>
    <xf numFmtId="0" fontId="15" fillId="0" borderId="18" xfId="0" applyFont="1" applyFill="1" applyBorder="1" applyAlignment="1" applyProtection="1">
      <alignment horizontal="center" vertical="center" wrapText="1"/>
    </xf>
    <xf numFmtId="49" fontId="3" fillId="0" borderId="32" xfId="0" applyNumberFormat="1" applyFont="1" applyFill="1" applyBorder="1" applyAlignment="1" applyProtection="1">
      <alignment horizontal="center" vertical="center" wrapText="1"/>
    </xf>
    <xf numFmtId="0" fontId="9" fillId="0" borderId="32" xfId="5" applyFont="1" applyFill="1" applyBorder="1" applyAlignment="1" applyProtection="1">
      <alignment horizontal="left" vertical="center" wrapText="1" indent="1"/>
    </xf>
    <xf numFmtId="164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" xfId="0" applyFont="1" applyFill="1" applyBorder="1" applyAlignment="1" applyProtection="1">
      <alignment horizontal="center" vertical="center" wrapText="1"/>
    </xf>
    <xf numFmtId="49" fontId="3" fillId="0" borderId="42" xfId="0" applyNumberFormat="1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5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2" xfId="5" applyNumberFormat="1" applyFont="1" applyFill="1" applyBorder="1" applyAlignment="1" applyProtection="1">
      <alignment horizontal="left" vertical="center" wrapText="1" indent="3"/>
    </xf>
    <xf numFmtId="49" fontId="15" fillId="0" borderId="12" xfId="5" applyNumberFormat="1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right" vertical="center" wrapText="1" indent="1"/>
    </xf>
    <xf numFmtId="0" fontId="12" fillId="0" borderId="14" xfId="0" applyFont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 wrapText="1"/>
    </xf>
    <xf numFmtId="0" fontId="15" fillId="0" borderId="37" xfId="5" applyFont="1" applyFill="1" applyBorder="1" applyAlignment="1" applyProtection="1">
      <alignment horizontal="left" vertical="center" wrapText="1" indent="1"/>
    </xf>
    <xf numFmtId="164" fontId="15" fillId="0" borderId="43" xfId="0" applyNumberFormat="1" applyFont="1" applyFill="1" applyBorder="1" applyAlignment="1" applyProtection="1">
      <alignment horizontal="right" vertical="center" wrapText="1" indent="1"/>
    </xf>
    <xf numFmtId="49" fontId="3" fillId="0" borderId="32" xfId="5" applyNumberFormat="1" applyFont="1" applyFill="1" applyBorder="1" applyAlignment="1" applyProtection="1">
      <alignment horizontal="left" vertical="center" wrapText="1" indent="1"/>
    </xf>
    <xf numFmtId="0" fontId="3" fillId="0" borderId="28" xfId="0" applyFont="1" applyFill="1" applyBorder="1" applyAlignment="1" applyProtection="1">
      <alignment vertical="center" wrapText="1"/>
    </xf>
    <xf numFmtId="49" fontId="3" fillId="0" borderId="35" xfId="5" applyNumberFormat="1" applyFont="1" applyFill="1" applyBorder="1" applyAlignment="1" applyProtection="1">
      <alignment horizontal="left" vertical="center" wrapText="1" indent="1"/>
    </xf>
    <xf numFmtId="0" fontId="9" fillId="0" borderId="35" xfId="5" applyFont="1" applyFill="1" applyBorder="1" applyAlignment="1" applyProtection="1">
      <alignment horizontal="left" vertical="center" wrapText="1" indent="1"/>
    </xf>
    <xf numFmtId="164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0" applyFont="1" applyBorder="1" applyAlignment="1" applyProtection="1">
      <alignment horizontal="center" vertical="center" wrapText="1"/>
    </xf>
    <xf numFmtId="0" fontId="35" fillId="0" borderId="44" xfId="0" applyFont="1" applyBorder="1" applyAlignment="1" applyProtection="1">
      <alignment horizontal="center" wrapText="1"/>
    </xf>
    <xf numFmtId="0" fontId="15" fillId="0" borderId="44" xfId="5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44" xfId="0" applyFont="1" applyBorder="1" applyAlignment="1" applyProtection="1">
      <alignment horizontal="center" wrapText="1"/>
    </xf>
    <xf numFmtId="0" fontId="37" fillId="0" borderId="44" xfId="0" applyFont="1" applyBorder="1" applyAlignment="1" applyProtection="1">
      <alignment horizontal="left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12" xfId="5" applyFont="1" applyFill="1" applyBorder="1" applyAlignment="1" applyProtection="1">
      <alignment horizontal="left" vertical="center" wrapText="1" indent="1"/>
    </xf>
    <xf numFmtId="0" fontId="15" fillId="0" borderId="20" xfId="0" applyFont="1" applyFill="1" applyBorder="1" applyAlignment="1" applyProtection="1">
      <alignment horizontal="center" vertical="center" wrapText="1"/>
    </xf>
    <xf numFmtId="49" fontId="3" fillId="0" borderId="42" xfId="5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Fill="1" applyBorder="1" applyAlignment="1" applyProtection="1">
      <alignment horizontal="center" vertical="center" wrapText="1"/>
    </xf>
    <xf numFmtId="49" fontId="3" fillId="0" borderId="1" xfId="5" applyNumberFormat="1" applyFont="1" applyFill="1" applyBorder="1" applyAlignment="1" applyProtection="1">
      <alignment horizontal="left" vertical="center" wrapText="1" indent="1"/>
    </xf>
    <xf numFmtId="164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7" fillId="0" borderId="11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3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49" fontId="7" fillId="0" borderId="39" xfId="0" applyNumberFormat="1" applyFont="1" applyFill="1" applyBorder="1" applyAlignment="1" applyProtection="1">
      <alignment horizontal="right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49" fontId="7" fillId="0" borderId="36" xfId="0" applyNumberFormat="1" applyFont="1" applyFill="1" applyBorder="1" applyAlignment="1" applyProtection="1">
      <alignment horizontal="right" vertical="center"/>
      <protection locked="0"/>
    </xf>
    <xf numFmtId="49" fontId="3" fillId="0" borderId="40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 applyProtection="1">
      <alignment horizontal="left" vertical="center" wrapText="1" indent="1"/>
    </xf>
    <xf numFmtId="0" fontId="9" fillId="0" borderId="0" xfId="0" applyFont="1" applyFill="1" applyAlignment="1">
      <alignment horizontal="left" vertical="center" wrapText="1"/>
    </xf>
    <xf numFmtId="49" fontId="9" fillId="0" borderId="12" xfId="5" applyNumberFormat="1" applyFont="1" applyFill="1" applyBorder="1" applyAlignment="1" applyProtection="1">
      <alignment horizontal="left" vertical="center" wrapText="1" indent="1"/>
    </xf>
    <xf numFmtId="0" fontId="7" fillId="0" borderId="39" xfId="0" quotePrefix="1" applyFont="1" applyFill="1" applyBorder="1" applyAlignment="1" applyProtection="1">
      <alignment horizontal="right" vertical="center" indent="1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right" vertical="center" indent="1"/>
    </xf>
    <xf numFmtId="164" fontId="7" fillId="0" borderId="30" xfId="0" applyNumberFormat="1" applyFont="1" applyFill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left" vertical="center" wrapText="1" indent="1"/>
    </xf>
    <xf numFmtId="0" fontId="12" fillId="0" borderId="6" xfId="0" applyFont="1" applyBorder="1" applyAlignment="1" applyProtection="1">
      <alignment horizontal="left" vertical="center" wrapText="1" indent="1"/>
    </xf>
    <xf numFmtId="0" fontId="33" fillId="0" borderId="21" xfId="0" applyFont="1" applyBorder="1" applyAlignment="1" applyProtection="1">
      <alignment horizontal="left" vertical="center" wrapText="1" indent="1"/>
    </xf>
    <xf numFmtId="0" fontId="33" fillId="0" borderId="7" xfId="0" applyFont="1" applyBorder="1" applyAlignment="1" applyProtection="1">
      <alignment horizontal="left" vertical="center" wrapText="1" indent="1"/>
    </xf>
    <xf numFmtId="0" fontId="33" fillId="0" borderId="29" xfId="0" applyFont="1" applyBorder="1" applyAlignment="1" applyProtection="1">
      <alignment horizontal="left" vertical="center" wrapText="1" inden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0" fontId="33" fillId="0" borderId="9" xfId="0" applyFont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1" xfId="0" applyFont="1" applyBorder="1" applyAlignment="1" applyProtection="1">
      <alignment horizontal="left" vertical="center" wrapText="1" indent="1"/>
    </xf>
    <xf numFmtId="164" fontId="39" fillId="0" borderId="39" xfId="0" applyNumberFormat="1" applyFont="1" applyFill="1" applyBorder="1" applyAlignment="1" applyProtection="1">
      <alignment horizontal="right" vertical="center" wrapText="1" indent="1"/>
    </xf>
    <xf numFmtId="0" fontId="38" fillId="0" borderId="7" xfId="0" applyFont="1" applyBorder="1" applyAlignment="1" applyProtection="1">
      <alignment horizontal="left" vertical="center" wrapText="1" indent="1"/>
    </xf>
    <xf numFmtId="164" fontId="39" fillId="0" borderId="7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>
      <alignment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164" fontId="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0" applyFont="1" applyFill="1" applyBorder="1" applyAlignment="1" applyProtection="1">
      <alignment horizontal="center" vertical="center" wrapText="1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Fill="1" applyBorder="1" applyAlignment="1" applyProtection="1">
      <alignment horizontal="center" vertical="center" wrapText="1"/>
    </xf>
    <xf numFmtId="0" fontId="22" fillId="0" borderId="37" xfId="0" applyFont="1" applyFill="1" applyBorder="1" applyAlignment="1" applyProtection="1">
      <alignment horizontal="center" vertical="center" wrapText="1"/>
    </xf>
    <xf numFmtId="164" fontId="22" fillId="0" borderId="43" xfId="0" applyNumberFormat="1" applyFont="1" applyFill="1" applyBorder="1" applyAlignment="1" applyProtection="1">
      <alignment horizontal="right" vertical="center" wrapText="1" indent="1"/>
    </xf>
    <xf numFmtId="0" fontId="33" fillId="0" borderId="39" xfId="0" applyFont="1" applyBorder="1" applyAlignment="1" applyProtection="1">
      <alignment horizontal="left" vertical="center" wrapText="1" indent="1"/>
    </xf>
    <xf numFmtId="164" fontId="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6" xfId="0" applyFont="1" applyBorder="1" applyAlignment="1" applyProtection="1">
      <alignment horizontal="left" vertical="center" wrapText="1" indent="1"/>
    </xf>
    <xf numFmtId="0" fontId="40" fillId="0" borderId="12" xfId="0" applyFont="1" applyBorder="1" applyAlignment="1" applyProtection="1">
      <alignment horizontal="center" wrapText="1"/>
    </xf>
    <xf numFmtId="0" fontId="3" fillId="0" borderId="39" xfId="5" applyFont="1" applyFill="1" applyBorder="1" applyAlignment="1" applyProtection="1">
      <alignment horizontal="left" vertical="center" wrapText="1" indent="1"/>
    </xf>
    <xf numFmtId="164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7" xfId="5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7" xfId="5" applyFont="1" applyFill="1" applyBorder="1" applyAlignment="1" applyProtection="1">
      <alignment horizontal="left" indent="7"/>
    </xf>
    <xf numFmtId="0" fontId="33" fillId="0" borderId="7" xfId="0" applyFont="1" applyBorder="1" applyAlignment="1" applyProtection="1">
      <alignment horizontal="left" vertical="center" wrapText="1" indent="6"/>
    </xf>
    <xf numFmtId="0" fontId="3" fillId="0" borderId="21" xfId="5" applyFont="1" applyFill="1" applyBorder="1" applyAlignment="1" applyProtection="1">
      <alignment horizontal="left" vertical="center" wrapText="1" indent="6"/>
    </xf>
    <xf numFmtId="0" fontId="3" fillId="0" borderId="7" xfId="5" applyFont="1" applyFill="1" applyBorder="1" applyAlignment="1" applyProtection="1">
      <alignment horizontal="left" vertical="center" wrapText="1" indent="6"/>
    </xf>
    <xf numFmtId="0" fontId="15" fillId="0" borderId="8" xfId="0" applyFont="1" applyFill="1" applyBorder="1" applyAlignment="1" applyProtection="1">
      <alignment horizontal="center" vertical="center" wrapText="1"/>
    </xf>
    <xf numFmtId="49" fontId="3" fillId="0" borderId="2" xfId="5" applyNumberFormat="1" applyFont="1" applyFill="1" applyBorder="1" applyAlignment="1" applyProtection="1">
      <alignment horizontal="left" vertical="center" wrapText="1" indent="1"/>
    </xf>
    <xf numFmtId="0" fontId="3" fillId="0" borderId="29" xfId="5" applyFont="1" applyFill="1" applyBorder="1" applyAlignment="1" applyProtection="1">
      <alignment horizontal="left" vertical="center" wrapText="1" indent="6"/>
    </xf>
    <xf numFmtId="164" fontId="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5" applyFont="1" applyFill="1" applyBorder="1" applyAlignment="1" applyProtection="1">
      <alignment horizontal="left" vertical="center" wrapText="1" indent="1"/>
    </xf>
    <xf numFmtId="16" fontId="9" fillId="0" borderId="0" xfId="0" applyNumberFormat="1" applyFont="1" applyFill="1" applyAlignment="1">
      <alignment vertical="center" wrapText="1"/>
    </xf>
    <xf numFmtId="0" fontId="33" fillId="0" borderId="29" xfId="0" applyFont="1" applyBorder="1" applyAlignment="1" applyProtection="1">
      <alignment horizontal="left" vertical="center" wrapText="1" indent="6"/>
    </xf>
    <xf numFmtId="0" fontId="15" fillId="0" borderId="14" xfId="0" applyFont="1" applyFill="1" applyBorder="1" applyAlignment="1" applyProtection="1">
      <alignment horizontal="center" vertical="center" wrapText="1"/>
    </xf>
    <xf numFmtId="0" fontId="7" fillId="0" borderId="37" xfId="5" applyFont="1" applyFill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</xf>
    <xf numFmtId="0" fontId="33" fillId="0" borderId="46" xfId="0" applyFont="1" applyBorder="1" applyAlignment="1" applyProtection="1">
      <alignment horizontal="left" vertical="center" wrapText="1" indent="1"/>
    </xf>
    <xf numFmtId="0" fontId="15" fillId="0" borderId="28" xfId="0" applyFont="1" applyFill="1" applyBorder="1" applyAlignment="1" applyProtection="1">
      <alignment horizontal="center" vertical="center" wrapText="1"/>
    </xf>
    <xf numFmtId="0" fontId="33" fillId="0" borderId="47" xfId="0" applyFont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horizontal="center" vertical="center" wrapText="1"/>
    </xf>
    <xf numFmtId="0" fontId="34" fillId="0" borderId="12" xfId="0" applyFont="1" applyFill="1" applyBorder="1" applyAlignment="1" applyProtection="1">
      <alignment vertical="center" wrapText="1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2" xfId="5" applyNumberFormat="1" applyFont="1" applyFill="1" applyBorder="1" applyAlignment="1" applyProtection="1">
      <alignment horizontal="left" vertical="center" wrapText="1" indent="1"/>
    </xf>
    <xf numFmtId="0" fontId="12" fillId="0" borderId="41" xfId="0" applyFont="1" applyBorder="1" applyAlignment="1" applyProtection="1">
      <alignment horizontal="left" vertical="center" wrapText="1" indent="1"/>
    </xf>
    <xf numFmtId="164" fontId="41" fillId="0" borderId="13" xfId="0" applyNumberFormat="1" applyFont="1" applyFill="1" applyBorder="1" applyAlignment="1" applyProtection="1">
      <alignment horizontal="right" vertical="center" wrapText="1" indent="1"/>
    </xf>
    <xf numFmtId="0" fontId="7" fillId="0" borderId="35" xfId="0" quotePrefix="1" applyFont="1" applyFill="1" applyBorder="1" applyAlignment="1" applyProtection="1">
      <alignment horizontal="center" vertical="center"/>
      <protection locked="0"/>
    </xf>
    <xf numFmtId="0" fontId="9" fillId="0" borderId="12" xfId="5" applyFont="1" applyFill="1" applyBorder="1" applyAlignment="1" applyProtection="1">
      <alignment horizontal="left" vertical="center" wrapText="1" indent="3"/>
    </xf>
    <xf numFmtId="49" fontId="3" fillId="0" borderId="32" xfId="5" applyNumberFormat="1" applyFont="1" applyFill="1" applyBorder="1" applyAlignment="1" applyProtection="1">
      <alignment horizontal="center" vertical="center" wrapText="1"/>
    </xf>
    <xf numFmtId="49" fontId="3" fillId="0" borderId="35" xfId="5" applyNumberFormat="1" applyFont="1" applyFill="1" applyBorder="1" applyAlignment="1" applyProtection="1">
      <alignment horizontal="center" vertical="center" wrapText="1"/>
    </xf>
    <xf numFmtId="49" fontId="3" fillId="0" borderId="42" xfId="5" applyNumberFormat="1" applyFont="1" applyFill="1" applyBorder="1" applyAlignment="1" applyProtection="1">
      <alignment horizontal="center" vertical="center" wrapText="1"/>
    </xf>
    <xf numFmtId="49" fontId="3" fillId="0" borderId="1" xfId="5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centerContinuous" vertical="center" wrapText="1"/>
    </xf>
    <xf numFmtId="164" fontId="9" fillId="0" borderId="0" xfId="0" applyNumberFormat="1" applyFont="1" applyFill="1" applyAlignment="1" applyProtection="1">
      <alignment horizontal="centerContinuous" vertical="center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41" fillId="0" borderId="0" xfId="0" applyNumberFormat="1" applyFont="1" applyFill="1" applyAlignment="1" applyProtection="1">
      <alignment horizontal="right" vertical="center"/>
    </xf>
    <xf numFmtId="164" fontId="15" fillId="0" borderId="11" xfId="0" applyNumberFormat="1" applyFont="1" applyFill="1" applyBorder="1" applyAlignment="1" applyProtection="1">
      <alignment horizontal="centerContinuous" vertical="center" wrapText="1"/>
    </xf>
    <xf numFmtId="164" fontId="15" fillId="0" borderId="12" xfId="0" applyNumberFormat="1" applyFont="1" applyFill="1" applyBorder="1" applyAlignment="1" applyProtection="1">
      <alignment horizontal="centerContinuous" vertical="center" wrapText="1"/>
    </xf>
    <xf numFmtId="164" fontId="15" fillId="0" borderId="13" xfId="0" applyNumberFormat="1" applyFont="1" applyFill="1" applyBorder="1" applyAlignment="1" applyProtection="1">
      <alignment horizontal="centerContinuous" vertical="center" wrapText="1"/>
    </xf>
    <xf numFmtId="164" fontId="15" fillId="0" borderId="11" xfId="0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15" fillId="0" borderId="48" xfId="0" applyNumberFormat="1" applyFont="1" applyFill="1" applyBorder="1" applyAlignment="1" applyProtection="1">
      <alignment horizontal="center" vertical="center" wrapText="1"/>
    </xf>
    <xf numFmtId="164" fontId="9" fillId="0" borderId="49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0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8" xfId="0" applyNumberFormat="1" applyFont="1" applyFill="1" applyBorder="1" applyAlignment="1" applyProtection="1">
      <alignment horizontal="left" vertical="center" wrapText="1" indent="1"/>
    </xf>
    <xf numFmtId="164" fontId="15" fillId="0" borderId="11" xfId="0" applyNumberFormat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52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39" fillId="0" borderId="40" xfId="0" applyNumberFormat="1" applyFont="1" applyFill="1" applyBorder="1" applyAlignment="1" applyProtection="1">
      <alignment horizontal="right" vertical="center" wrapText="1" indent="1"/>
    </xf>
    <xf numFmtId="164" fontId="39" fillId="0" borderId="1" xfId="0" applyNumberFormat="1" applyFont="1" applyFill="1" applyBorder="1" applyAlignment="1" applyProtection="1">
      <alignment horizontal="right" vertical="center" wrapText="1" indent="1"/>
    </xf>
    <xf numFmtId="164" fontId="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0" quotePrefix="1" applyNumberFormat="1" applyFont="1" applyFill="1" applyBorder="1" applyAlignment="1" applyProtection="1">
      <alignment horizontal="left" vertical="center" wrapText="1" indent="6"/>
    </xf>
    <xf numFmtId="164" fontId="9" fillId="0" borderId="3" xfId="0" quotePrefix="1" applyNumberFormat="1" applyFont="1" applyFill="1" applyBorder="1" applyAlignment="1" applyProtection="1">
      <alignment horizontal="left" vertical="center" wrapText="1" indent="3"/>
    </xf>
    <xf numFmtId="164" fontId="39" fillId="0" borderId="19" xfId="0" applyNumberFormat="1" applyFont="1" applyFill="1" applyBorder="1" applyAlignment="1" applyProtection="1">
      <alignment horizontal="left" vertical="center" wrapText="1" indent="1"/>
    </xf>
    <xf numFmtId="164" fontId="39" fillId="0" borderId="42" xfId="0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2"/>
    </xf>
    <xf numFmtId="164" fontId="9" fillId="0" borderId="1" xfId="0" applyNumberFormat="1" applyFont="1" applyFill="1" applyBorder="1" applyAlignment="1" applyProtection="1">
      <alignment horizontal="left" vertical="center" wrapText="1" indent="2"/>
    </xf>
    <xf numFmtId="164" fontId="39" fillId="0" borderId="1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/>
    </xf>
    <xf numFmtId="164" fontId="7" fillId="0" borderId="12" xfId="0" applyNumberFormat="1" applyFont="1" applyFill="1" applyBorder="1" applyAlignment="1" applyProtection="1">
      <alignment vertical="center" wrapText="1"/>
    </xf>
    <xf numFmtId="164" fontId="7" fillId="2" borderId="12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164" fontId="15" fillId="0" borderId="4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vertical="center" wrapText="1"/>
      <protection locked="0"/>
    </xf>
    <xf numFmtId="1" fontId="9" fillId="0" borderId="1" xfId="0" applyNumberFormat="1" applyFont="1" applyFill="1" applyBorder="1" applyAlignment="1" applyProtection="1">
      <alignment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/>
    </xf>
    <xf numFmtId="164" fontId="15" fillId="0" borderId="12" xfId="0" applyNumberFormat="1" applyFont="1" applyFill="1" applyBorder="1" applyAlignment="1" applyProtection="1">
      <alignment vertical="center" wrapText="1"/>
    </xf>
    <xf numFmtId="164" fontId="15" fillId="2" borderId="12" xfId="0" applyNumberFormat="1" applyFont="1" applyFill="1" applyBorder="1" applyAlignment="1" applyProtection="1">
      <alignment vertical="center" wrapText="1"/>
    </xf>
    <xf numFmtId="164" fontId="15" fillId="0" borderId="13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26" fillId="0" borderId="0" xfId="0" applyNumberFormat="1" applyFont="1" applyFill="1" applyAlignment="1" applyProtection="1">
      <alignment horizontal="right" wrapText="1"/>
    </xf>
    <xf numFmtId="0" fontId="9" fillId="0" borderId="0" xfId="0" applyFont="1" applyFill="1" applyProtection="1"/>
    <xf numFmtId="0" fontId="9" fillId="0" borderId="0" xfId="0" applyFont="1" applyFill="1"/>
    <xf numFmtId="0" fontId="15" fillId="0" borderId="14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49" fontId="9" fillId="0" borderId="18" xfId="0" applyNumberFormat="1" applyFont="1" applyFill="1" applyBorder="1" applyAlignment="1" applyProtection="1">
      <alignment vertical="center"/>
    </xf>
    <xf numFmtId="3" fontId="9" fillId="0" borderId="32" xfId="0" applyNumberFormat="1" applyFont="1" applyFill="1" applyBorder="1" applyAlignment="1" applyProtection="1">
      <alignment vertical="center"/>
      <protection locked="0"/>
    </xf>
    <xf numFmtId="3" fontId="9" fillId="0" borderId="39" xfId="0" applyNumberFormat="1" applyFont="1" applyFill="1" applyBorder="1" applyAlignment="1" applyProtection="1">
      <alignment vertical="center"/>
    </xf>
    <xf numFmtId="49" fontId="39" fillId="0" borderId="3" xfId="0" quotePrefix="1" applyNumberFormat="1" applyFont="1" applyFill="1" applyBorder="1" applyAlignment="1" applyProtection="1">
      <alignment horizontal="left" vertical="center" indent="1"/>
    </xf>
    <xf numFmtId="3" fontId="39" fillId="0" borderId="1" xfId="0" applyNumberFormat="1" applyFont="1" applyFill="1" applyBorder="1" applyAlignment="1" applyProtection="1">
      <alignment vertical="center"/>
      <protection locked="0"/>
    </xf>
    <xf numFmtId="3" fontId="39" fillId="0" borderId="7" xfId="0" applyNumberFormat="1" applyFont="1" applyFill="1" applyBorder="1" applyAlignment="1" applyProtection="1">
      <alignment vertical="center"/>
    </xf>
    <xf numFmtId="49" fontId="9" fillId="0" borderId="3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  <protection locked="0"/>
    </xf>
    <xf numFmtId="3" fontId="9" fillId="0" borderId="7" xfId="0" applyNumberFormat="1" applyFont="1" applyFill="1" applyBorder="1" applyAlignment="1" applyProtection="1">
      <alignment vertical="center"/>
    </xf>
    <xf numFmtId="49" fontId="9" fillId="0" borderId="8" xfId="0" applyNumberFormat="1" applyFont="1" applyFill="1" applyBorder="1" applyAlignment="1" applyProtection="1">
      <alignment vertical="center"/>
      <protection locked="0"/>
    </xf>
    <xf numFmtId="3" fontId="9" fillId="0" borderId="2" xfId="0" applyNumberFormat="1" applyFont="1" applyFill="1" applyBorder="1" applyAlignment="1" applyProtection="1">
      <alignment vertical="center"/>
      <protection locked="0"/>
    </xf>
    <xf numFmtId="49" fontId="15" fillId="0" borderId="11" xfId="0" applyNumberFormat="1" applyFont="1" applyFill="1" applyBorder="1" applyAlignment="1" applyProtection="1">
      <alignment vertical="center"/>
    </xf>
    <xf numFmtId="3" fontId="9" fillId="0" borderId="12" xfId="0" applyNumberFormat="1" applyFont="1" applyFill="1" applyBorder="1" applyAlignment="1" applyProtection="1">
      <alignment vertical="center"/>
    </xf>
    <xf numFmtId="3" fontId="9" fillId="0" borderId="13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9" fillId="0" borderId="3" xfId="0" applyNumberFormat="1" applyFont="1" applyFill="1" applyBorder="1" applyAlignment="1" applyProtection="1">
      <alignment horizontal="left" vertical="center"/>
    </xf>
    <xf numFmtId="49" fontId="9" fillId="0" borderId="3" xfId="0" applyNumberFormat="1" applyFont="1" applyFill="1" applyBorder="1" applyAlignment="1" applyProtection="1">
      <alignment vertical="center"/>
      <protection locked="0"/>
    </xf>
    <xf numFmtId="1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  <protection locked="0"/>
    </xf>
    <xf numFmtId="0" fontId="42" fillId="0" borderId="0" xfId="5" applyFont="1" applyFill="1"/>
    <xf numFmtId="164" fontId="5" fillId="0" borderId="48" xfId="5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justify" wrapText="1"/>
    </xf>
    <xf numFmtId="49" fontId="9" fillId="0" borderId="53" xfId="0" applyNumberFormat="1" applyFont="1" applyFill="1" applyBorder="1" applyAlignment="1" applyProtection="1">
      <alignment vertical="center"/>
    </xf>
    <xf numFmtId="49" fontId="39" fillId="0" borderId="54" xfId="0" quotePrefix="1" applyNumberFormat="1" applyFont="1" applyFill="1" applyBorder="1" applyAlignment="1" applyProtection="1">
      <alignment horizontal="left" vertical="center" indent="1"/>
    </xf>
    <xf numFmtId="49" fontId="9" fillId="0" borderId="54" xfId="0" applyNumberFormat="1" applyFont="1" applyFill="1" applyBorder="1" applyAlignment="1" applyProtection="1">
      <alignment vertical="center"/>
    </xf>
    <xf numFmtId="49" fontId="9" fillId="0" borderId="55" xfId="0" applyNumberFormat="1" applyFont="1" applyFill="1" applyBorder="1" applyAlignment="1" applyProtection="1">
      <alignment vertical="center"/>
      <protection locked="0"/>
    </xf>
    <xf numFmtId="49" fontId="9" fillId="0" borderId="54" xfId="0" applyNumberFormat="1" applyFont="1" applyFill="1" applyBorder="1" applyAlignment="1" applyProtection="1">
      <alignment vertical="center"/>
      <protection locked="0"/>
    </xf>
    <xf numFmtId="49" fontId="9" fillId="0" borderId="20" xfId="0" applyNumberFormat="1" applyFont="1" applyFill="1" applyBorder="1" applyAlignment="1" applyProtection="1">
      <alignment vertical="center"/>
    </xf>
    <xf numFmtId="0" fontId="9" fillId="0" borderId="42" xfId="0" applyNumberFormat="1" applyFont="1" applyFill="1" applyBorder="1" applyAlignment="1" applyProtection="1">
      <alignment vertical="center"/>
      <protection locked="0"/>
    </xf>
    <xf numFmtId="0" fontId="15" fillId="0" borderId="11" xfId="0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49" fontId="15" fillId="0" borderId="0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horizontal="center" vertical="center" wrapText="1"/>
    </xf>
    <xf numFmtId="164" fontId="15" fillId="0" borderId="44" xfId="0" applyNumberFormat="1" applyFont="1" applyFill="1" applyBorder="1" applyAlignment="1" applyProtection="1">
      <alignment horizontal="centerContinuous" vertical="center" wrapText="1"/>
    </xf>
    <xf numFmtId="164" fontId="15" fillId="0" borderId="44" xfId="0" applyNumberFormat="1" applyFont="1" applyFill="1" applyBorder="1" applyAlignment="1" applyProtection="1">
      <alignment horizontal="center" vertical="center" wrapText="1"/>
    </xf>
    <xf numFmtId="164" fontId="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4" xfId="0" applyNumberFormat="1" applyFont="1" applyFill="1" applyBorder="1" applyAlignment="1" applyProtection="1">
      <alignment horizontal="right" vertical="center" wrapText="1" indent="1"/>
    </xf>
    <xf numFmtId="164" fontId="39" fillId="0" borderId="54" xfId="0" applyNumberFormat="1" applyFont="1" applyFill="1" applyBorder="1" applyAlignment="1" applyProtection="1">
      <alignment horizontal="right" vertical="center" wrapText="1" indent="1"/>
    </xf>
    <xf numFmtId="164" fontId="9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centerContinuous" vertical="center" wrapText="1"/>
    </xf>
    <xf numFmtId="164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1" xfId="0" quotePrefix="1" applyFont="1" applyFill="1" applyBorder="1" applyAlignment="1" applyProtection="1">
      <alignment horizontal="right" vertical="center" indent="1"/>
    </xf>
    <xf numFmtId="0" fontId="7" fillId="0" borderId="10" xfId="0" applyFont="1" applyFill="1" applyBorder="1" applyAlignment="1" applyProtection="1">
      <alignment horizontal="right" vertical="center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</xf>
    <xf numFmtId="164" fontId="7" fillId="0" borderId="45" xfId="0" applyNumberFormat="1" applyFont="1" applyFill="1" applyBorder="1" applyAlignment="1" applyProtection="1">
      <alignment horizontal="right" vertical="center" wrapText="1" indent="1"/>
    </xf>
    <xf numFmtId="164" fontId="15" fillId="0" borderId="60" xfId="0" applyNumberFormat="1" applyFont="1" applyFill="1" applyBorder="1" applyAlignment="1" applyProtection="1">
      <alignment horizontal="right" vertical="center" wrapText="1" indent="1"/>
    </xf>
    <xf numFmtId="164" fontId="9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61" xfId="0" applyNumberFormat="1" applyFont="1" applyFill="1" applyBorder="1" applyAlignment="1" applyProtection="1">
      <alignment horizontal="right" vertical="center"/>
    </xf>
    <xf numFmtId="49" fontId="7" fillId="0" borderId="10" xfId="0" applyNumberFormat="1" applyFont="1" applyFill="1" applyBorder="1" applyAlignment="1" applyProtection="1">
      <alignment horizontal="right" vertical="center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3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0" applyNumberFormat="1" applyFont="1" applyFill="1" applyBorder="1" applyAlignment="1" applyProtection="1">
      <alignment horizontal="right" vertical="center" wrapText="1" indent="1"/>
    </xf>
    <xf numFmtId="164" fontId="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61" xfId="0" applyNumberFormat="1" applyFont="1" applyFill="1" applyBorder="1" applyAlignment="1" applyProtection="1">
      <alignment horizontal="right" vertical="center"/>
      <protection locked="0"/>
    </xf>
    <xf numFmtId="49" fontId="7" fillId="0" borderId="10" xfId="0" applyNumberFormat="1" applyFont="1" applyFill="1" applyBorder="1" applyAlignment="1" applyProtection="1">
      <alignment horizontal="right" vertical="center"/>
      <protection locked="0"/>
    </xf>
    <xf numFmtId="164" fontId="1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44" fillId="0" borderId="0" xfId="0" applyFont="1" applyFill="1" applyAlignment="1" applyProtection="1">
      <alignment vertical="center" wrapText="1"/>
    </xf>
    <xf numFmtId="0" fontId="14" fillId="0" borderId="20" xfId="0" applyFont="1" applyFill="1" applyBorder="1" applyAlignment="1" applyProtection="1">
      <alignment horizontal="right" vertical="center" wrapText="1" indent="1"/>
    </xf>
    <xf numFmtId="164" fontId="14" fillId="0" borderId="42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right" vertical="center" wrapText="1" indent="1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164" fontId="14" fillId="0" borderId="9" xfId="0" applyNumberFormat="1" applyFont="1" applyFill="1" applyBorder="1" applyAlignment="1" applyProtection="1">
      <alignment vertical="center" wrapText="1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164" fontId="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2" xfId="0" applyNumberFormat="1" applyFont="1" applyFill="1" applyBorder="1" applyAlignment="1" applyProtection="1">
      <alignment horizontal="right" vertical="center"/>
    </xf>
    <xf numFmtId="49" fontId="7" fillId="0" borderId="68" xfId="0" applyNumberFormat="1" applyFont="1" applyFill="1" applyBorder="1" applyAlignment="1" applyProtection="1">
      <alignment horizontal="right" vertical="center"/>
    </xf>
    <xf numFmtId="0" fontId="22" fillId="0" borderId="58" xfId="0" applyFont="1" applyFill="1" applyBorder="1" applyAlignment="1" applyProtection="1">
      <alignment horizontal="right"/>
    </xf>
    <xf numFmtId="164" fontId="7" fillId="0" borderId="55" xfId="0" applyNumberFormat="1" applyFont="1" applyFill="1" applyBorder="1" applyAlignment="1" applyProtection="1">
      <alignment horizontal="center" vertical="center" wrapText="1"/>
    </xf>
    <xf numFmtId="164" fontId="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4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58" xfId="0" applyFont="1" applyFill="1" applyBorder="1" applyAlignment="1" applyProtection="1">
      <alignment horizontal="right" vertical="center" wrapText="1" inden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164" fontId="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35" xfId="0" applyNumberFormat="1" applyFont="1" applyFill="1" applyBorder="1" applyAlignment="1" applyProtection="1">
      <alignment horizontal="center" vertical="center" wrapText="1"/>
    </xf>
    <xf numFmtId="164" fontId="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 indent="1"/>
    </xf>
    <xf numFmtId="164" fontId="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49" fontId="7" fillId="0" borderId="32" xfId="0" applyNumberFormat="1" applyFont="1" applyFill="1" applyBorder="1" applyAlignment="1" applyProtection="1">
      <alignment horizontal="right" vertical="center"/>
      <protection locked="0"/>
    </xf>
    <xf numFmtId="49" fontId="7" fillId="0" borderId="68" xfId="0" applyNumberFormat="1" applyFont="1" applyFill="1" applyBorder="1" applyAlignment="1" applyProtection="1">
      <alignment horizontal="right" vertical="center"/>
      <protection locked="0"/>
    </xf>
    <xf numFmtId="164" fontId="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68" xfId="0" applyFont="1" applyFill="1" applyBorder="1" applyAlignment="1" applyProtection="1">
      <alignment horizontal="right"/>
    </xf>
    <xf numFmtId="49" fontId="7" fillId="0" borderId="5" xfId="0" applyNumberFormat="1" applyFont="1" applyFill="1" applyBorder="1" applyAlignment="1" applyProtection="1">
      <alignment horizontal="right" vertical="center"/>
      <protection locked="0"/>
    </xf>
    <xf numFmtId="0" fontId="22" fillId="0" borderId="40" xfId="0" applyFont="1" applyFill="1" applyBorder="1" applyAlignment="1" applyProtection="1">
      <alignment horizontal="right"/>
    </xf>
    <xf numFmtId="0" fontId="3" fillId="0" borderId="10" xfId="0" applyFont="1" applyFill="1" applyBorder="1" applyAlignment="1" applyProtection="1">
      <alignment horizontal="right" vertical="center" wrapText="1" indent="1"/>
    </xf>
    <xf numFmtId="49" fontId="7" fillId="0" borderId="63" xfId="0" applyNumberFormat="1" applyFont="1" applyFill="1" applyBorder="1" applyAlignment="1" applyProtection="1">
      <alignment horizontal="right" vertical="center"/>
      <protection locked="0"/>
    </xf>
    <xf numFmtId="49" fontId="7" fillId="0" borderId="42" xfId="0" applyNumberFormat="1" applyFont="1" applyFill="1" applyBorder="1" applyAlignment="1" applyProtection="1">
      <alignment horizontal="right" vertical="center"/>
      <protection locked="0"/>
    </xf>
    <xf numFmtId="0" fontId="33" fillId="0" borderId="10" xfId="0" applyFont="1" applyBorder="1" applyAlignment="1" applyProtection="1">
      <alignment horizontal="right" vertical="top"/>
      <protection locked="0"/>
    </xf>
    <xf numFmtId="164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5" applyFont="1" applyFill="1" applyBorder="1" applyAlignment="1" applyProtection="1">
      <alignment horizontal="center" vertical="center" wrapText="1"/>
    </xf>
    <xf numFmtId="164" fontId="15" fillId="0" borderId="16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4" xfId="5" applyFont="1" applyFill="1" applyBorder="1" applyAlignment="1" applyProtection="1">
      <alignment horizontal="center" vertical="center" wrapText="1"/>
    </xf>
    <xf numFmtId="164" fontId="15" fillId="0" borderId="3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right" vertical="center" wrapText="1" indent="1"/>
    </xf>
    <xf numFmtId="164" fontId="15" fillId="0" borderId="39" xfId="0" applyNumberFormat="1" applyFont="1" applyFill="1" applyBorder="1" applyAlignment="1" applyProtection="1">
      <alignment horizontal="right" vertical="center" wrapText="1" indent="1"/>
    </xf>
    <xf numFmtId="164" fontId="28" fillId="0" borderId="16" xfId="0" applyNumberFormat="1" applyFont="1" applyBorder="1" applyAlignment="1" applyProtection="1">
      <alignment horizontal="right" vertical="center" wrapText="1" indent="1"/>
    </xf>
    <xf numFmtId="0" fontId="28" fillId="0" borderId="16" xfId="0" applyFont="1" applyBorder="1" applyAlignment="1" applyProtection="1">
      <alignment horizontal="right" vertical="center" wrapText="1" indent="1"/>
    </xf>
    <xf numFmtId="164" fontId="5" fillId="0" borderId="45" xfId="5" applyNumberFormat="1" applyFont="1" applyFill="1" applyBorder="1" applyAlignment="1" applyProtection="1">
      <alignment horizontal="right" vertical="center" wrapText="1" indent="1"/>
    </xf>
    <xf numFmtId="164" fontId="5" fillId="0" borderId="43" xfId="5" applyNumberFormat="1" applyFont="1" applyFill="1" applyBorder="1" applyAlignment="1" applyProtection="1">
      <alignment horizontal="right" vertical="center" wrapText="1" indent="1"/>
    </xf>
    <xf numFmtId="164" fontId="2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3" xfId="5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left" vertical="center" wrapText="1" indent="1"/>
    </xf>
    <xf numFmtId="0" fontId="28" fillId="0" borderId="39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0" fontId="28" fillId="0" borderId="6" xfId="0" applyFont="1" applyBorder="1" applyAlignment="1" applyProtection="1">
      <alignment horizontal="left" vertical="center" wrapText="1" indent="1"/>
    </xf>
    <xf numFmtId="0" fontId="2" fillId="0" borderId="39" xfId="5" applyFont="1" applyFill="1" applyBorder="1" applyAlignment="1" applyProtection="1">
      <alignment horizontal="left" vertical="center" wrapText="1" indent="1"/>
    </xf>
    <xf numFmtId="0" fontId="2" fillId="0" borderId="7" xfId="5" applyFont="1" applyFill="1" applyBorder="1" applyAlignment="1" applyProtection="1">
      <alignment horizontal="left" vertical="center" wrapText="1" indent="1"/>
    </xf>
    <xf numFmtId="0" fontId="2" fillId="0" borderId="41" xfId="5" applyFont="1" applyFill="1" applyBorder="1" applyAlignment="1" applyProtection="1">
      <alignment horizontal="left" vertical="center" wrapText="1" indent="1"/>
    </xf>
    <xf numFmtId="0" fontId="2" fillId="0" borderId="6" xfId="5" applyFont="1" applyFill="1" applyBorder="1" applyAlignment="1" applyProtection="1">
      <alignment horizontal="left" vertical="center" wrapText="1" indent="1"/>
    </xf>
    <xf numFmtId="0" fontId="2" fillId="0" borderId="21" xfId="5" applyFont="1" applyFill="1" applyBorder="1" applyAlignment="1" applyProtection="1">
      <alignment horizontal="left" vertical="center" wrapText="1" indent="1"/>
    </xf>
    <xf numFmtId="0" fontId="2" fillId="0" borderId="51" xfId="5" applyFont="1" applyFill="1" applyBorder="1" applyAlignment="1" applyProtection="1">
      <alignment horizontal="left" vertical="center" wrapText="1" indent="1"/>
    </xf>
    <xf numFmtId="0" fontId="2" fillId="0" borderId="70" xfId="5" applyFont="1" applyFill="1" applyBorder="1" applyAlignment="1" applyProtection="1">
      <alignment horizontal="left" vertical="center" wrapText="1" indent="1"/>
    </xf>
    <xf numFmtId="0" fontId="5" fillId="0" borderId="60" xfId="5" applyFont="1" applyFill="1" applyBorder="1" applyAlignment="1" applyProtection="1">
      <alignment horizontal="left" vertical="center" wrapText="1" indent="1"/>
    </xf>
    <xf numFmtId="0" fontId="29" fillId="0" borderId="63" xfId="0" applyFont="1" applyBorder="1" applyAlignment="1" applyProtection="1">
      <alignment horizontal="left" vertical="center" wrapText="1" indent="1"/>
    </xf>
    <xf numFmtId="0" fontId="28" fillId="0" borderId="51" xfId="0" applyFont="1" applyBorder="1" applyAlignment="1" applyProtection="1">
      <alignment horizontal="left" vertical="center" wrapText="1" indent="1"/>
    </xf>
    <xf numFmtId="0" fontId="29" fillId="0" borderId="51" xfId="0" applyFont="1" applyBorder="1" applyAlignment="1" applyProtection="1">
      <alignment horizontal="left" vertical="center" wrapText="1" indent="1"/>
    </xf>
    <xf numFmtId="0" fontId="28" fillId="0" borderId="51" xfId="0" applyFont="1" applyBorder="1" applyAlignment="1" applyProtection="1">
      <alignment horizontal="left" vertical="center" indent="1"/>
    </xf>
    <xf numFmtId="0" fontId="28" fillId="0" borderId="66" xfId="0" applyFont="1" applyBorder="1" applyAlignment="1" applyProtection="1">
      <alignment horizontal="left" vertical="center" indent="1"/>
    </xf>
    <xf numFmtId="0" fontId="27" fillId="0" borderId="66" xfId="0" applyFont="1" applyBorder="1" applyAlignment="1" applyProtection="1">
      <alignment horizontal="left" vertical="center" wrapText="1" indent="1"/>
    </xf>
    <xf numFmtId="0" fontId="28" fillId="0" borderId="63" xfId="0" applyFont="1" applyBorder="1" applyAlignment="1" applyProtection="1">
      <alignment horizontal="left" vertical="center" wrapText="1" indent="1"/>
    </xf>
    <xf numFmtId="0" fontId="28" fillId="0" borderId="66" xfId="0" applyFont="1" applyBorder="1" applyAlignment="1" applyProtection="1">
      <alignment horizontal="left" vertical="center" wrapText="1" indent="1"/>
    </xf>
    <xf numFmtId="164" fontId="2" fillId="0" borderId="71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7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5" applyNumberFormat="1" applyFont="1" applyFill="1" applyBorder="1" applyAlignment="1" applyProtection="1">
      <alignment horizontal="right" vertical="center" wrapText="1" indent="1"/>
    </xf>
    <xf numFmtId="164" fontId="30" fillId="0" borderId="50" xfId="5" applyNumberFormat="1" applyFont="1" applyFill="1" applyBorder="1" applyAlignment="1" applyProtection="1">
      <alignment horizontal="right" vertical="center" wrapText="1" indent="1"/>
    </xf>
    <xf numFmtId="164" fontId="23" fillId="0" borderId="72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5" applyNumberFormat="1" applyFont="1" applyFill="1" applyBorder="1" applyAlignment="1" applyProtection="1">
      <alignment horizontal="right" vertical="center" wrapText="1" indent="1"/>
    </xf>
    <xf numFmtId="164" fontId="19" fillId="0" borderId="16" xfId="5" applyNumberFormat="1" applyFont="1" applyFill="1" applyBorder="1" applyAlignment="1" applyProtection="1">
      <alignment horizontal="right" vertical="center" wrapText="1" indent="1"/>
    </xf>
    <xf numFmtId="164" fontId="23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5" quotePrefix="1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9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8" fillId="0" borderId="13" xfId="5" applyFont="1" applyFill="1" applyBorder="1" applyAlignment="1" applyProtection="1">
      <alignment horizontal="left" vertical="center" wrapText="1" indent="1"/>
    </xf>
    <xf numFmtId="0" fontId="29" fillId="0" borderId="21" xfId="0" applyFont="1" applyBorder="1" applyAlignment="1" applyProtection="1">
      <alignment horizontal="left" vertical="center" wrapText="1" indent="1"/>
    </xf>
    <xf numFmtId="0" fontId="28" fillId="0" borderId="7" xfId="0" applyFont="1" applyBorder="1" applyAlignment="1" applyProtection="1">
      <alignment horizontal="left" vertical="center" wrapText="1" indent="1"/>
    </xf>
    <xf numFmtId="0" fontId="29" fillId="0" borderId="7" xfId="0" applyFont="1" applyBorder="1" applyAlignment="1" applyProtection="1">
      <alignment horizontal="left" vertical="center" wrapText="1" indent="1"/>
    </xf>
    <xf numFmtId="164" fontId="2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5" applyNumberFormat="1" applyFont="1" applyFill="1" applyBorder="1" applyAlignment="1" applyProtection="1">
      <alignment horizontal="right" vertical="center" wrapText="1" indent="1"/>
    </xf>
    <xf numFmtId="0" fontId="28" fillId="0" borderId="24" xfId="0" applyFont="1" applyBorder="1" applyAlignment="1" applyProtection="1">
      <alignment horizontal="right" vertical="center" wrapText="1" indent="1"/>
      <protection locked="0"/>
    </xf>
    <xf numFmtId="0" fontId="28" fillId="0" borderId="17" xfId="0" applyFont="1" applyBorder="1" applyAlignment="1" applyProtection="1">
      <alignment horizontal="right" vertical="center" wrapText="1" indent="1"/>
      <protection locked="0"/>
    </xf>
    <xf numFmtId="0" fontId="28" fillId="0" borderId="30" xfId="0" applyFont="1" applyBorder="1" applyAlignment="1" applyProtection="1">
      <alignment horizontal="right" vertical="center" wrapText="1" indent="1"/>
      <protection locked="0"/>
    </xf>
    <xf numFmtId="164" fontId="27" fillId="0" borderId="16" xfId="0" applyNumberFormat="1" applyFont="1" applyBorder="1" applyAlignment="1" applyProtection="1">
      <alignment horizontal="right" vertical="center" wrapText="1" indent="1"/>
    </xf>
    <xf numFmtId="0" fontId="27" fillId="0" borderId="16" xfId="0" quotePrefix="1" applyFont="1" applyBorder="1" applyAlignment="1" applyProtection="1">
      <alignment horizontal="right" vertical="center" wrapText="1" indent="1"/>
      <protection locked="0"/>
    </xf>
    <xf numFmtId="0" fontId="5" fillId="0" borderId="15" xfId="5" applyFont="1" applyFill="1" applyBorder="1" applyAlignment="1" applyProtection="1">
      <alignment vertical="center" wrapText="1"/>
    </xf>
    <xf numFmtId="0" fontId="2" fillId="0" borderId="7" xfId="5" applyFont="1" applyFill="1" applyBorder="1" applyAlignment="1" applyProtection="1">
      <alignment horizontal="left" indent="6"/>
    </xf>
    <xf numFmtId="0" fontId="2" fillId="0" borderId="7" xfId="5" applyFont="1" applyFill="1" applyBorder="1" applyAlignment="1" applyProtection="1">
      <alignment horizontal="left" vertical="center" wrapText="1" indent="6"/>
    </xf>
    <xf numFmtId="0" fontId="2" fillId="0" borderId="9" xfId="5" applyFont="1" applyFill="1" applyBorder="1" applyAlignment="1" applyProtection="1">
      <alignment horizontal="left" vertical="center" wrapText="1" indent="6"/>
    </xf>
    <xf numFmtId="0" fontId="2" fillId="0" borderId="29" xfId="5" applyFont="1" applyFill="1" applyBorder="1" applyAlignment="1" applyProtection="1">
      <alignment horizontal="left" vertical="center" wrapText="1" indent="6"/>
    </xf>
    <xf numFmtId="0" fontId="5" fillId="0" borderId="13" xfId="5" applyFont="1" applyFill="1" applyBorder="1" applyAlignment="1" applyProtection="1">
      <alignment vertical="center" wrapText="1"/>
    </xf>
    <xf numFmtId="0" fontId="2" fillId="0" borderId="9" xfId="5" applyFont="1" applyFill="1" applyBorder="1" applyAlignment="1" applyProtection="1">
      <alignment horizontal="left" vertical="center" wrapText="1" indent="1"/>
    </xf>
    <xf numFmtId="0" fontId="28" fillId="0" borderId="7" xfId="0" quotePrefix="1" applyFont="1" applyBorder="1" applyAlignment="1" applyProtection="1">
      <alignment horizontal="left" vertical="center" wrapText="1" indent="6"/>
    </xf>
    <xf numFmtId="0" fontId="28" fillId="0" borderId="29" xfId="0" quotePrefix="1" applyFont="1" applyBorder="1" applyAlignment="1" applyProtection="1">
      <alignment horizontal="left" vertical="center" wrapText="1" indent="6"/>
    </xf>
    <xf numFmtId="0" fontId="19" fillId="0" borderId="13" xfId="5" applyFont="1" applyFill="1" applyBorder="1" applyAlignment="1" applyProtection="1">
      <alignment horizontal="left" vertical="center" wrapText="1" indent="1"/>
    </xf>
    <xf numFmtId="0" fontId="26" fillId="0" borderId="41" xfId="5" applyFont="1" applyFill="1" applyBorder="1" applyAlignment="1" applyProtection="1">
      <alignment horizontal="left" vertical="center" wrapText="1" indent="1"/>
    </xf>
    <xf numFmtId="0" fontId="29" fillId="0" borderId="13" xfId="0" applyFont="1" applyBorder="1" applyAlignment="1" applyProtection="1">
      <alignment horizontal="left" vertical="center" wrapText="1" indent="1"/>
    </xf>
    <xf numFmtId="0" fontId="28" fillId="0" borderId="9" xfId="0" applyFont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left" vertical="center" wrapText="1" indent="1"/>
    </xf>
    <xf numFmtId="0" fontId="7" fillId="0" borderId="4" xfId="0" applyFont="1" applyFill="1" applyBorder="1" applyAlignment="1" applyProtection="1">
      <alignment horizontal="center" vertical="center" wrapText="1"/>
    </xf>
    <xf numFmtId="49" fontId="3" fillId="0" borderId="5" xfId="5" applyNumberFormat="1" applyFont="1" applyFill="1" applyBorder="1" applyAlignment="1" applyProtection="1">
      <alignment horizontal="left" vertical="center" wrapText="1" indent="1"/>
    </xf>
    <xf numFmtId="0" fontId="15" fillId="0" borderId="19" xfId="0" applyFont="1" applyFill="1" applyBorder="1" applyAlignment="1" applyProtection="1">
      <alignment horizontal="center" vertical="center" wrapText="1"/>
    </xf>
    <xf numFmtId="49" fontId="3" fillId="0" borderId="40" xfId="5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Fill="1" applyBorder="1" applyAlignment="1" applyProtection="1">
      <alignment horizontal="center" vertical="center" wrapText="1"/>
    </xf>
    <xf numFmtId="0" fontId="33" fillId="0" borderId="41" xfId="0" applyFont="1" applyBorder="1" applyAlignment="1" applyProtection="1">
      <alignment horizontal="left" vertical="center" wrapText="1" indent="1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64" fontId="3" fillId="0" borderId="42" xfId="0" applyNumberFormat="1" applyFont="1" applyFill="1" applyBorder="1" applyAlignment="1" applyProtection="1">
      <alignment vertical="center" wrapText="1"/>
      <protection locked="0"/>
    </xf>
    <xf numFmtId="164" fontId="3" fillId="0" borderId="42" xfId="0" applyNumberFormat="1" applyFont="1" applyFill="1" applyBorder="1" applyAlignment="1" applyProtection="1">
      <alignment vertical="center" wrapText="1"/>
    </xf>
    <xf numFmtId="164" fontId="3" fillId="0" borderId="21" xfId="0" applyNumberFormat="1" applyFont="1" applyFill="1" applyBorder="1" applyAlignment="1" applyProtection="1">
      <alignment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 indent="1"/>
    </xf>
    <xf numFmtId="0" fontId="27" fillId="0" borderId="0" xfId="0" applyFont="1" applyAlignment="1" applyProtection="1">
      <alignment horizontal="center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left" wrapText="1" indent="1"/>
    </xf>
    <xf numFmtId="164" fontId="26" fillId="0" borderId="10" xfId="5" applyNumberFormat="1" applyFont="1" applyFill="1" applyBorder="1" applyAlignment="1" applyProtection="1">
      <alignment horizontal="left" vertical="center"/>
    </xf>
    <xf numFmtId="164" fontId="26" fillId="0" borderId="10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164" fontId="15" fillId="0" borderId="73" xfId="0" applyNumberFormat="1" applyFont="1" applyFill="1" applyBorder="1" applyAlignment="1" applyProtection="1">
      <alignment horizontal="center" vertical="center" wrapText="1"/>
    </xf>
    <xf numFmtId="164" fontId="15" fillId="0" borderId="74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Alignment="1" applyProtection="1">
      <alignment horizontal="center" textRotation="180" wrapText="1"/>
    </xf>
    <xf numFmtId="164" fontId="15" fillId="0" borderId="71" xfId="0" applyNumberFormat="1" applyFont="1" applyFill="1" applyBorder="1" applyAlignment="1" applyProtection="1">
      <alignment horizontal="center" vertical="center" wrapText="1"/>
    </xf>
    <xf numFmtId="164" fontId="15" fillId="0" borderId="75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 applyProtection="1">
      <alignment horizontal="left" vertical="justify" wrapText="1"/>
    </xf>
    <xf numFmtId="0" fontId="41" fillId="0" borderId="0" xfId="0" applyFont="1" applyFill="1" applyBorder="1" applyAlignment="1" applyProtection="1">
      <alignment horizontal="right"/>
    </xf>
    <xf numFmtId="0" fontId="7" fillId="0" borderId="7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39" fillId="0" borderId="31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left" vertical="center" wrapText="1" indent="1"/>
    </xf>
    <xf numFmtId="0" fontId="7" fillId="0" borderId="44" xfId="0" applyFont="1" applyFill="1" applyBorder="1" applyAlignment="1" applyProtection="1">
      <alignment horizontal="left" vertical="center" wrapText="1" inden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189</v>
      </c>
    </row>
    <row r="4" spans="1:2">
      <c r="A4" s="25"/>
      <c r="B4" s="25"/>
    </row>
    <row r="5" spans="1:2" s="30" customFormat="1" ht="15.75">
      <c r="A5" s="19" t="s">
        <v>443</v>
      </c>
      <c r="B5" s="29"/>
    </row>
    <row r="6" spans="1:2">
      <c r="A6" s="25"/>
      <c r="B6" s="25"/>
    </row>
    <row r="7" spans="1:2">
      <c r="A7" s="25" t="s">
        <v>277</v>
      </c>
      <c r="B7" s="25" t="s">
        <v>445</v>
      </c>
    </row>
    <row r="8" spans="1:2">
      <c r="A8" s="25" t="s">
        <v>190</v>
      </c>
      <c r="B8" s="25" t="s">
        <v>446</v>
      </c>
    </row>
    <row r="9" spans="1:2">
      <c r="A9" s="25" t="s">
        <v>441</v>
      </c>
      <c r="B9" s="25" t="s">
        <v>447</v>
      </c>
    </row>
    <row r="10" spans="1:2">
      <c r="A10" s="25"/>
      <c r="B10" s="25"/>
    </row>
    <row r="11" spans="1:2">
      <c r="A11" s="25"/>
      <c r="B11" s="25"/>
    </row>
    <row r="12" spans="1:2" s="30" customFormat="1" ht="15.75">
      <c r="A12" s="19" t="s">
        <v>444</v>
      </c>
      <c r="B12" s="29"/>
    </row>
    <row r="13" spans="1:2">
      <c r="A13" s="25"/>
      <c r="B13" s="25"/>
    </row>
    <row r="14" spans="1:2">
      <c r="A14" s="25" t="s">
        <v>204</v>
      </c>
      <c r="B14" s="25" t="s">
        <v>448</v>
      </c>
    </row>
    <row r="15" spans="1:2">
      <c r="A15" s="25" t="s">
        <v>191</v>
      </c>
      <c r="B15" s="25" t="s">
        <v>449</v>
      </c>
    </row>
    <row r="16" spans="1:2">
      <c r="A16" s="25" t="s">
        <v>442</v>
      </c>
      <c r="B16" s="25" t="s">
        <v>450</v>
      </c>
    </row>
  </sheetData>
  <sheetProtection sheet="1"/>
  <phoneticPr fontId="1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4"/>
  <sheetViews>
    <sheetView topLeftCell="A37" zoomScaleNormal="100" workbookViewId="0">
      <selection activeCell="F51" sqref="F51"/>
    </sheetView>
  </sheetViews>
  <sheetFormatPr defaultRowHeight="15.75"/>
  <cols>
    <col min="1" max="1" width="9.6640625" style="201" customWidth="1"/>
    <col min="2" max="2" width="14.6640625" style="202" customWidth="1"/>
    <col min="3" max="3" width="72" style="202" customWidth="1"/>
    <col min="4" max="6" width="25" style="202" customWidth="1"/>
    <col min="7" max="16384" width="9.33203125" style="126"/>
  </cols>
  <sheetData>
    <row r="1" spans="1:6" s="1" customFormat="1" ht="21" customHeight="1" thickBot="1">
      <c r="A1" s="33"/>
      <c r="B1" s="34"/>
      <c r="C1" s="34"/>
      <c r="D1" s="116"/>
      <c r="E1" s="116"/>
      <c r="F1" s="116" t="s">
        <v>2</v>
      </c>
    </row>
    <row r="2" spans="1:6" s="20" customFormat="1" ht="45" customHeight="1">
      <c r="A2" s="608" t="s">
        <v>281</v>
      </c>
      <c r="B2" s="609"/>
      <c r="C2" s="117" t="s">
        <v>288</v>
      </c>
      <c r="D2" s="413"/>
      <c r="E2" s="461"/>
      <c r="F2" s="456" t="s">
        <v>116</v>
      </c>
    </row>
    <row r="3" spans="1:6" s="20" customFormat="1" ht="16.5" thickBot="1">
      <c r="A3" s="118" t="s">
        <v>280</v>
      </c>
      <c r="B3" s="119"/>
      <c r="C3" s="120" t="s">
        <v>289</v>
      </c>
      <c r="D3" s="414"/>
      <c r="E3" s="462"/>
      <c r="F3" s="121" t="s">
        <v>293</v>
      </c>
    </row>
    <row r="4" spans="1:6" s="20" customFormat="1" ht="15.95" customHeight="1" thickBot="1">
      <c r="A4" s="122"/>
      <c r="B4" s="122"/>
      <c r="C4" s="122"/>
      <c r="D4" s="123"/>
      <c r="E4" s="463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445" t="s">
        <v>0</v>
      </c>
      <c r="E5" s="125" t="s">
        <v>482</v>
      </c>
      <c r="F5" s="457" t="s">
        <v>1</v>
      </c>
    </row>
    <row r="6" spans="1:6" s="18" customFormat="1" ht="12.95" customHeight="1" thickBot="1">
      <c r="A6" s="127">
        <v>1</v>
      </c>
      <c r="B6" s="128">
        <v>2</v>
      </c>
      <c r="C6" s="128">
        <v>3</v>
      </c>
      <c r="D6" s="128">
        <v>4</v>
      </c>
      <c r="E6" s="388">
        <v>5</v>
      </c>
      <c r="F6" s="458">
        <v>6</v>
      </c>
    </row>
    <row r="7" spans="1:6" s="18" customFormat="1" ht="15.95" customHeight="1" thickBot="1">
      <c r="A7" s="130"/>
      <c r="B7" s="131"/>
      <c r="C7" s="474" t="s">
        <v>107</v>
      </c>
      <c r="D7" s="473"/>
      <c r="E7" s="464"/>
      <c r="F7" s="132"/>
    </row>
    <row r="8" spans="1:6" s="136" customFormat="1" ht="16.5" thickBot="1">
      <c r="A8" s="127" t="s">
        <v>67</v>
      </c>
      <c r="B8" s="133"/>
      <c r="C8" s="134" t="s">
        <v>287</v>
      </c>
      <c r="D8" s="305">
        <f>SUM(D9:D16)</f>
        <v>1250</v>
      </c>
      <c r="E8" s="305">
        <f>SUM(E9:E16)</f>
        <v>4052</v>
      </c>
      <c r="F8" s="167">
        <f>SUM(F9:F16)</f>
        <v>4057</v>
      </c>
    </row>
    <row r="9" spans="1:6" s="136" customFormat="1" ht="14.1" customHeight="1">
      <c r="A9" s="137"/>
      <c r="B9" s="138" t="s">
        <v>147</v>
      </c>
      <c r="C9" s="139" t="s">
        <v>216</v>
      </c>
      <c r="D9" s="416"/>
      <c r="E9" s="465">
        <v>4050</v>
      </c>
      <c r="F9" s="459">
        <v>4054</v>
      </c>
    </row>
    <row r="10" spans="1:6" s="136" customFormat="1" ht="14.1" customHeight="1">
      <c r="A10" s="141"/>
      <c r="B10" s="138" t="s">
        <v>148</v>
      </c>
      <c r="C10" s="142" t="s">
        <v>217</v>
      </c>
      <c r="D10" s="417">
        <v>1250</v>
      </c>
      <c r="E10" s="447"/>
      <c r="F10" s="249"/>
    </row>
    <row r="11" spans="1:6" s="136" customFormat="1" ht="14.1" customHeight="1">
      <c r="A11" s="141"/>
      <c r="B11" s="138" t="s">
        <v>149</v>
      </c>
      <c r="C11" s="142" t="s">
        <v>218</v>
      </c>
      <c r="D11" s="417"/>
      <c r="E11" s="447"/>
      <c r="F11" s="249"/>
    </row>
    <row r="12" spans="1:6" s="136" customFormat="1" ht="14.1" customHeight="1">
      <c r="A12" s="141"/>
      <c r="B12" s="138" t="s">
        <v>150</v>
      </c>
      <c r="C12" s="142" t="s">
        <v>219</v>
      </c>
      <c r="D12" s="417"/>
      <c r="E12" s="447"/>
      <c r="F12" s="249"/>
    </row>
    <row r="13" spans="1:6" s="136" customFormat="1" ht="14.1" customHeight="1">
      <c r="A13" s="141"/>
      <c r="B13" s="138" t="s">
        <v>184</v>
      </c>
      <c r="C13" s="144" t="s">
        <v>220</v>
      </c>
      <c r="D13" s="417"/>
      <c r="E13" s="447"/>
      <c r="F13" s="249"/>
    </row>
    <row r="14" spans="1:6" s="136" customFormat="1" ht="14.1" customHeight="1">
      <c r="A14" s="145"/>
      <c r="B14" s="138" t="s">
        <v>151</v>
      </c>
      <c r="C14" s="142" t="s">
        <v>221</v>
      </c>
      <c r="D14" s="418"/>
      <c r="E14" s="466"/>
      <c r="F14" s="460"/>
    </row>
    <row r="15" spans="1:6" s="147" customFormat="1" ht="14.1" customHeight="1">
      <c r="A15" s="141"/>
      <c r="B15" s="138" t="s">
        <v>152</v>
      </c>
      <c r="C15" s="142" t="s">
        <v>44</v>
      </c>
      <c r="D15" s="417"/>
      <c r="E15" s="447"/>
      <c r="F15" s="249"/>
    </row>
    <row r="16" spans="1:6" s="147" customFormat="1" ht="14.1" customHeight="1" thickBot="1">
      <c r="A16" s="148"/>
      <c r="B16" s="149" t="s">
        <v>159</v>
      </c>
      <c r="C16" s="144" t="s">
        <v>278</v>
      </c>
      <c r="D16" s="418"/>
      <c r="E16" s="454">
        <v>2</v>
      </c>
      <c r="F16" s="257">
        <v>3</v>
      </c>
    </row>
    <row r="17" spans="1:6" s="136" customFormat="1" ht="16.5" customHeight="1" thickBot="1">
      <c r="A17" s="127" t="s">
        <v>68</v>
      </c>
      <c r="B17" s="133"/>
      <c r="C17" s="134" t="s">
        <v>45</v>
      </c>
      <c r="D17" s="410"/>
      <c r="E17" s="305">
        <f>SUM(E18:E21)</f>
        <v>1350</v>
      </c>
      <c r="F17" s="167">
        <f>SUM(F18:F21)</f>
        <v>1350</v>
      </c>
    </row>
    <row r="18" spans="1:6" s="147" customFormat="1" ht="14.1" customHeight="1">
      <c r="A18" s="141"/>
      <c r="B18" s="138" t="s">
        <v>153</v>
      </c>
      <c r="C18" s="151" t="s">
        <v>41</v>
      </c>
      <c r="D18" s="419"/>
      <c r="E18" s="447">
        <v>1350</v>
      </c>
      <c r="F18" s="249">
        <v>1350</v>
      </c>
    </row>
    <row r="19" spans="1:6" s="147" customFormat="1" ht="14.1" customHeight="1">
      <c r="A19" s="141"/>
      <c r="B19" s="138" t="s">
        <v>154</v>
      </c>
      <c r="C19" s="142" t="s">
        <v>42</v>
      </c>
      <c r="D19" s="417"/>
      <c r="E19" s="447"/>
      <c r="F19" s="249"/>
    </row>
    <row r="20" spans="1:6" s="147" customFormat="1" ht="14.1" customHeight="1">
      <c r="A20" s="141"/>
      <c r="B20" s="138" t="s">
        <v>155</v>
      </c>
      <c r="C20" s="142" t="s">
        <v>43</v>
      </c>
      <c r="D20" s="417"/>
      <c r="E20" s="447"/>
      <c r="F20" s="249"/>
    </row>
    <row r="21" spans="1:6" s="147" customFormat="1" ht="14.1" customHeight="1" thickBot="1">
      <c r="A21" s="141"/>
      <c r="B21" s="138" t="s">
        <v>156</v>
      </c>
      <c r="C21" s="142" t="s">
        <v>42</v>
      </c>
      <c r="D21" s="417"/>
      <c r="E21" s="447"/>
      <c r="F21" s="249"/>
    </row>
    <row r="22" spans="1:6" s="147" customFormat="1" ht="16.5" thickBot="1">
      <c r="A22" s="152" t="s">
        <v>69</v>
      </c>
      <c r="B22" s="153"/>
      <c r="C22" s="153" t="s">
        <v>46</v>
      </c>
      <c r="D22" s="410"/>
      <c r="E22" s="305">
        <f>+E23+E24</f>
        <v>0</v>
      </c>
      <c r="F22" s="167">
        <f>+F23+F24</f>
        <v>0</v>
      </c>
    </row>
    <row r="23" spans="1:6" s="147" customFormat="1" ht="14.1" customHeight="1">
      <c r="A23" s="154"/>
      <c r="B23" s="155" t="s">
        <v>127</v>
      </c>
      <c r="C23" s="156" t="s">
        <v>303</v>
      </c>
      <c r="D23" s="420"/>
      <c r="E23" s="452"/>
      <c r="F23" s="411"/>
    </row>
    <row r="24" spans="1:6" s="147" customFormat="1" ht="14.1" customHeight="1" thickBot="1">
      <c r="A24" s="158"/>
      <c r="B24" s="159" t="s">
        <v>128</v>
      </c>
      <c r="C24" s="160" t="s">
        <v>307</v>
      </c>
      <c r="D24" s="421"/>
      <c r="E24" s="455"/>
      <c r="F24" s="453"/>
    </row>
    <row r="25" spans="1:6" s="147" customFormat="1" ht="16.5" thickBot="1">
      <c r="A25" s="152" t="s">
        <v>70</v>
      </c>
      <c r="B25" s="153"/>
      <c r="C25" s="153" t="s">
        <v>294</v>
      </c>
      <c r="D25" s="422"/>
      <c r="E25" s="311">
        <v>30</v>
      </c>
      <c r="F25" s="180">
        <v>28</v>
      </c>
    </row>
    <row r="26" spans="1:6" s="136" customFormat="1" ht="16.5" thickBot="1">
      <c r="A26" s="152" t="s">
        <v>71</v>
      </c>
      <c r="B26" s="133"/>
      <c r="C26" s="153" t="s">
        <v>47</v>
      </c>
      <c r="D26" s="311">
        <v>105191</v>
      </c>
      <c r="E26" s="311">
        <v>108503</v>
      </c>
      <c r="F26" s="180">
        <v>108502</v>
      </c>
    </row>
    <row r="27" spans="1:6" s="136" customFormat="1" ht="14.1" customHeight="1" thickBot="1">
      <c r="A27" s="152"/>
      <c r="B27" s="138" t="s">
        <v>131</v>
      </c>
      <c r="C27" s="163" t="s">
        <v>462</v>
      </c>
      <c r="D27" s="450"/>
      <c r="E27" s="476"/>
      <c r="F27" s="164"/>
    </row>
    <row r="28" spans="1:6" s="136" customFormat="1" ht="14.1" customHeight="1" thickBot="1">
      <c r="A28" s="152"/>
      <c r="B28" s="138" t="s">
        <v>132</v>
      </c>
      <c r="C28" s="165" t="s">
        <v>463</v>
      </c>
      <c r="D28" s="423"/>
      <c r="E28" s="450"/>
      <c r="F28" s="164"/>
    </row>
    <row r="29" spans="1:6" s="136" customFormat="1" ht="16.5" thickBot="1">
      <c r="A29" s="127" t="s">
        <v>72</v>
      </c>
      <c r="B29" s="166"/>
      <c r="C29" s="153" t="s">
        <v>52</v>
      </c>
      <c r="D29" s="305">
        <f>+D8+D17+D22+D25+D26</f>
        <v>106441</v>
      </c>
      <c r="E29" s="305">
        <f>+E8+E17+E22+E25+E26</f>
        <v>113935</v>
      </c>
      <c r="F29" s="167">
        <f>+F8+F17+F22+F25+F26</f>
        <v>113937</v>
      </c>
    </row>
    <row r="30" spans="1:6" s="136" customFormat="1" ht="16.5" thickBot="1">
      <c r="A30" s="168" t="s">
        <v>73</v>
      </c>
      <c r="B30" s="169"/>
      <c r="C30" s="170" t="s">
        <v>48</v>
      </c>
      <c r="D30" s="424"/>
      <c r="E30" s="451">
        <f>+E31+E32</f>
        <v>1027</v>
      </c>
      <c r="F30" s="171">
        <f>+F31+F32</f>
        <v>1027</v>
      </c>
    </row>
    <row r="31" spans="1:6" s="136" customFormat="1" ht="14.1" customHeight="1">
      <c r="A31" s="137"/>
      <c r="B31" s="172" t="s">
        <v>141</v>
      </c>
      <c r="C31" s="156" t="s">
        <v>406</v>
      </c>
      <c r="D31" s="420"/>
      <c r="E31" s="452">
        <v>1027</v>
      </c>
      <c r="F31" s="411">
        <v>1027</v>
      </c>
    </row>
    <row r="32" spans="1:6" s="147" customFormat="1" ht="14.1" customHeight="1" thickBot="1">
      <c r="A32" s="173"/>
      <c r="B32" s="174" t="s">
        <v>142</v>
      </c>
      <c r="C32" s="175" t="s">
        <v>49</v>
      </c>
      <c r="D32" s="425"/>
      <c r="E32" s="449"/>
      <c r="F32" s="448"/>
    </row>
    <row r="33" spans="1:6" s="147" customFormat="1" ht="16.5" thickBot="1">
      <c r="A33" s="177" t="s">
        <v>74</v>
      </c>
      <c r="B33" s="178"/>
      <c r="C33" s="179" t="s">
        <v>50</v>
      </c>
      <c r="D33" s="403"/>
      <c r="E33" s="311"/>
      <c r="F33" s="180">
        <v>25</v>
      </c>
    </row>
    <row r="34" spans="1:6" s="147" customFormat="1" ht="16.5" thickBot="1">
      <c r="A34" s="177" t="s">
        <v>75</v>
      </c>
      <c r="B34" s="181"/>
      <c r="C34" s="182" t="s">
        <v>51</v>
      </c>
      <c r="D34" s="470">
        <f>+D29+D30+D33</f>
        <v>106441</v>
      </c>
      <c r="E34" s="470">
        <f>+E29+E30+E33</f>
        <v>114962</v>
      </c>
      <c r="F34" s="183">
        <f>+F29+F30+F33</f>
        <v>114989</v>
      </c>
    </row>
    <row r="35" spans="1:6" s="147" customFormat="1" ht="15" customHeight="1">
      <c r="A35" s="184"/>
      <c r="B35" s="184"/>
      <c r="C35" s="185"/>
      <c r="D35" s="186"/>
      <c r="E35" s="186"/>
      <c r="F35" s="186"/>
    </row>
    <row r="36" spans="1:6" ht="16.5" thickBot="1">
      <c r="A36" s="187"/>
      <c r="B36" s="188"/>
      <c r="C36" s="188"/>
      <c r="D36" s="189"/>
      <c r="E36" s="189"/>
      <c r="F36" s="189"/>
    </row>
    <row r="37" spans="1:6" s="18" customFormat="1" ht="16.5" customHeight="1" thickBot="1">
      <c r="A37" s="124"/>
      <c r="B37" s="190"/>
      <c r="C37" s="190" t="s">
        <v>111</v>
      </c>
      <c r="D37" s="409"/>
      <c r="E37" s="469"/>
      <c r="F37" s="183"/>
    </row>
    <row r="38" spans="1:6" s="136" customFormat="1" ht="16.5" thickBot="1">
      <c r="A38" s="152" t="s">
        <v>67</v>
      </c>
      <c r="B38" s="191"/>
      <c r="C38" s="153" t="s">
        <v>40</v>
      </c>
      <c r="D38" s="305">
        <f>SUM(D39:D43)</f>
        <v>106441</v>
      </c>
      <c r="E38" s="305">
        <f>SUM(E39:E43)</f>
        <v>114962</v>
      </c>
      <c r="F38" s="167">
        <f>SUM(F39:F43)</f>
        <v>113415</v>
      </c>
    </row>
    <row r="39" spans="1:6" ht="14.1" customHeight="1">
      <c r="A39" s="192"/>
      <c r="B39" s="193" t="s">
        <v>147</v>
      </c>
      <c r="C39" s="151" t="s">
        <v>98</v>
      </c>
      <c r="D39" s="452">
        <v>22326</v>
      </c>
      <c r="E39" s="391">
        <v>24210</v>
      </c>
      <c r="F39" s="467">
        <v>23733</v>
      </c>
    </row>
    <row r="40" spans="1:6" ht="14.1" customHeight="1">
      <c r="A40" s="195"/>
      <c r="B40" s="196" t="s">
        <v>148</v>
      </c>
      <c r="C40" s="142" t="s">
        <v>247</v>
      </c>
      <c r="D40" s="298">
        <v>5650</v>
      </c>
      <c r="E40" s="392">
        <v>5950</v>
      </c>
      <c r="F40" s="248">
        <v>5947</v>
      </c>
    </row>
    <row r="41" spans="1:6" ht="14.1" customHeight="1">
      <c r="A41" s="195"/>
      <c r="B41" s="196" t="s">
        <v>149</v>
      </c>
      <c r="C41" s="142" t="s">
        <v>176</v>
      </c>
      <c r="D41" s="298">
        <v>5465</v>
      </c>
      <c r="E41" s="392">
        <v>8196</v>
      </c>
      <c r="F41" s="248">
        <v>7605</v>
      </c>
    </row>
    <row r="42" spans="1:6" ht="14.1" customHeight="1">
      <c r="A42" s="195"/>
      <c r="B42" s="196" t="s">
        <v>150</v>
      </c>
      <c r="C42" s="142" t="s">
        <v>248</v>
      </c>
      <c r="D42" s="298">
        <v>73000</v>
      </c>
      <c r="E42" s="392">
        <v>76606</v>
      </c>
      <c r="F42" s="248">
        <v>76130</v>
      </c>
    </row>
    <row r="43" spans="1:6" ht="14.1" customHeight="1" thickBot="1">
      <c r="A43" s="195"/>
      <c r="B43" s="196" t="s">
        <v>158</v>
      </c>
      <c r="C43" s="142" t="s">
        <v>249</v>
      </c>
      <c r="D43" s="299"/>
      <c r="E43" s="298"/>
      <c r="F43" s="248"/>
    </row>
    <row r="44" spans="1:6" ht="16.5" thickBot="1">
      <c r="A44" s="152" t="s">
        <v>68</v>
      </c>
      <c r="B44" s="191"/>
      <c r="C44" s="153" t="s">
        <v>56</v>
      </c>
      <c r="D44" s="410"/>
      <c r="E44" s="305">
        <f>SUM(E45:E48)</f>
        <v>0</v>
      </c>
      <c r="F44" s="167">
        <f>SUM(F45:F48)</f>
        <v>0</v>
      </c>
    </row>
    <row r="45" spans="1:6" s="136" customFormat="1" ht="14.1" customHeight="1">
      <c r="A45" s="192"/>
      <c r="B45" s="193" t="s">
        <v>153</v>
      </c>
      <c r="C45" s="151" t="s">
        <v>332</v>
      </c>
      <c r="D45" s="426"/>
      <c r="E45" s="295"/>
      <c r="F45" s="467"/>
    </row>
    <row r="46" spans="1:6" ht="14.1" customHeight="1">
      <c r="A46" s="195"/>
      <c r="B46" s="196" t="s">
        <v>154</v>
      </c>
      <c r="C46" s="142" t="s">
        <v>251</v>
      </c>
      <c r="D46" s="299"/>
      <c r="E46" s="298"/>
      <c r="F46" s="248"/>
    </row>
    <row r="47" spans="1:6" ht="14.1" customHeight="1">
      <c r="A47" s="195"/>
      <c r="B47" s="196" t="s">
        <v>157</v>
      </c>
      <c r="C47" s="142" t="s">
        <v>112</v>
      </c>
      <c r="D47" s="299"/>
      <c r="E47" s="298"/>
      <c r="F47" s="248"/>
    </row>
    <row r="48" spans="1:6" ht="14.1" customHeight="1" thickBot="1">
      <c r="A48" s="195"/>
      <c r="B48" s="196" t="s">
        <v>163</v>
      </c>
      <c r="C48" s="142" t="s">
        <v>53</v>
      </c>
      <c r="D48" s="299"/>
      <c r="E48" s="298"/>
      <c r="F48" s="248"/>
    </row>
    <row r="49" spans="1:6" ht="16.5" thickBot="1">
      <c r="A49" s="152" t="s">
        <v>69</v>
      </c>
      <c r="B49" s="191"/>
      <c r="C49" s="191" t="s">
        <v>54</v>
      </c>
      <c r="D49" s="311"/>
      <c r="E49" s="399"/>
      <c r="F49" s="180"/>
    </row>
    <row r="50" spans="1:6" s="147" customFormat="1" ht="16.5" thickBot="1">
      <c r="A50" s="177" t="s">
        <v>70</v>
      </c>
      <c r="B50" s="178"/>
      <c r="C50" s="179" t="s">
        <v>57</v>
      </c>
      <c r="D50" s="311"/>
      <c r="E50" s="399"/>
      <c r="F50" s="180">
        <v>365</v>
      </c>
    </row>
    <row r="51" spans="1:6" ht="16.5" thickBot="1">
      <c r="A51" s="152" t="s">
        <v>71</v>
      </c>
      <c r="B51" s="198"/>
      <c r="C51" s="199" t="s">
        <v>55</v>
      </c>
      <c r="D51" s="470">
        <f>+D38+D44+D49+D50</f>
        <v>106441</v>
      </c>
      <c r="E51" s="470">
        <f>+E38+E44+E49+E50</f>
        <v>114962</v>
      </c>
      <c r="F51" s="183">
        <f>+F38+F44+F49+F50</f>
        <v>113780</v>
      </c>
    </row>
    <row r="52" spans="1:6" ht="16.5" thickBot="1">
      <c r="D52" s="203"/>
      <c r="E52" s="471"/>
      <c r="F52" s="203"/>
    </row>
    <row r="53" spans="1:6" ht="16.5" thickBot="1">
      <c r="A53" s="204" t="s">
        <v>285</v>
      </c>
      <c r="B53" s="205"/>
      <c r="C53" s="206"/>
      <c r="D53" s="412">
        <v>10</v>
      </c>
      <c r="E53" s="472">
        <v>9</v>
      </c>
      <c r="F53" s="468">
        <v>9</v>
      </c>
    </row>
    <row r="54" spans="1:6" ht="16.5" thickBot="1">
      <c r="A54" s="204" t="s">
        <v>286</v>
      </c>
      <c r="B54" s="205"/>
      <c r="C54" s="206"/>
      <c r="D54" s="412">
        <v>0</v>
      </c>
      <c r="E54" s="472">
        <v>0</v>
      </c>
      <c r="F54" s="468">
        <v>0</v>
      </c>
    </row>
  </sheetData>
  <sheetProtection formatCells="0"/>
  <mergeCells count="2">
    <mergeCell ref="A2:B2"/>
    <mergeCell ref="A5:B5"/>
  </mergeCells>
  <phoneticPr fontId="1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4"/>
  <sheetViews>
    <sheetView topLeftCell="A10" zoomScaleNormal="100" workbookViewId="0">
      <selection activeCell="F9" sqref="F9"/>
    </sheetView>
  </sheetViews>
  <sheetFormatPr defaultRowHeight="15.75"/>
  <cols>
    <col min="1" max="1" width="9.6640625" style="215" customWidth="1"/>
    <col min="2" max="2" width="16" style="126" customWidth="1"/>
    <col min="3" max="3" width="72" style="126" customWidth="1"/>
    <col min="4" max="6" width="25" style="126" customWidth="1"/>
    <col min="7" max="16384" width="9.33203125" style="126"/>
  </cols>
  <sheetData>
    <row r="1" spans="1:6" s="1" customFormat="1" ht="21" customHeight="1" thickBot="1">
      <c r="A1" s="33"/>
      <c r="B1" s="34"/>
      <c r="C1" s="208"/>
      <c r="D1" s="116"/>
      <c r="E1" s="116"/>
      <c r="F1" s="116" t="s">
        <v>3</v>
      </c>
    </row>
    <row r="2" spans="1:6" s="20" customFormat="1" ht="48.75" customHeight="1">
      <c r="A2" s="608" t="s">
        <v>281</v>
      </c>
      <c r="B2" s="609"/>
      <c r="C2" s="209" t="s">
        <v>288</v>
      </c>
      <c r="D2" s="427"/>
      <c r="E2" s="210"/>
      <c r="F2" s="210" t="s">
        <v>116</v>
      </c>
    </row>
    <row r="3" spans="1:6" s="20" customFormat="1" ht="16.5" thickBot="1">
      <c r="A3" s="118" t="s">
        <v>280</v>
      </c>
      <c r="B3" s="119"/>
      <c r="C3" s="211" t="s">
        <v>115</v>
      </c>
      <c r="D3" s="428"/>
      <c r="E3" s="212"/>
      <c r="F3" s="212" t="s">
        <v>102</v>
      </c>
    </row>
    <row r="4" spans="1:6" s="20" customFormat="1" ht="15.95" customHeight="1" thickBot="1">
      <c r="A4" s="122"/>
      <c r="B4" s="122"/>
      <c r="C4" s="122"/>
      <c r="D4" s="123"/>
      <c r="E4" s="123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445" t="s">
        <v>0</v>
      </c>
      <c r="E5" s="125" t="s">
        <v>482</v>
      </c>
      <c r="F5" s="457" t="s">
        <v>1</v>
      </c>
    </row>
    <row r="6" spans="1:6" s="18" customFormat="1" ht="12.95" customHeight="1" thickBot="1">
      <c r="A6" s="127">
        <v>1</v>
      </c>
      <c r="B6" s="128">
        <v>2</v>
      </c>
      <c r="C6" s="128">
        <v>3</v>
      </c>
      <c r="D6" s="405">
        <v>4</v>
      </c>
      <c r="E6" s="128">
        <v>5</v>
      </c>
      <c r="F6" s="458">
        <v>6</v>
      </c>
    </row>
    <row r="7" spans="1:6" s="18" customFormat="1" ht="15.95" customHeight="1" thickBot="1">
      <c r="A7" s="130"/>
      <c r="B7" s="131"/>
      <c r="C7" s="131" t="s">
        <v>107</v>
      </c>
      <c r="D7" s="415"/>
      <c r="E7" s="464"/>
      <c r="F7" s="132"/>
    </row>
    <row r="8" spans="1:6" s="136" customFormat="1" ht="16.5" thickBot="1">
      <c r="A8" s="127" t="s">
        <v>67</v>
      </c>
      <c r="B8" s="133"/>
      <c r="C8" s="134" t="s">
        <v>287</v>
      </c>
      <c r="D8" s="305">
        <f>SUM(D9:D16)</f>
        <v>50</v>
      </c>
      <c r="E8" s="396">
        <f>SUM(E9:E16)</f>
        <v>2</v>
      </c>
      <c r="F8" s="167">
        <f>SUM(F9:F16)</f>
        <v>2</v>
      </c>
    </row>
    <row r="9" spans="1:6" s="136" customFormat="1" ht="14.1" customHeight="1">
      <c r="A9" s="137"/>
      <c r="B9" s="138" t="s">
        <v>147</v>
      </c>
      <c r="C9" s="139" t="s">
        <v>216</v>
      </c>
      <c r="D9" s="465"/>
      <c r="E9" s="478"/>
      <c r="F9" s="459"/>
    </row>
    <row r="10" spans="1:6" s="136" customFormat="1" ht="14.1" customHeight="1">
      <c r="A10" s="141"/>
      <c r="B10" s="138" t="s">
        <v>148</v>
      </c>
      <c r="C10" s="142" t="s">
        <v>217</v>
      </c>
      <c r="D10" s="447">
        <v>50</v>
      </c>
      <c r="E10" s="479"/>
      <c r="F10" s="249"/>
    </row>
    <row r="11" spans="1:6" s="136" customFormat="1" ht="14.1" customHeight="1">
      <c r="A11" s="141"/>
      <c r="B11" s="138" t="s">
        <v>149</v>
      </c>
      <c r="C11" s="142" t="s">
        <v>218</v>
      </c>
      <c r="D11" s="417"/>
      <c r="E11" s="447"/>
      <c r="F11" s="249"/>
    </row>
    <row r="12" spans="1:6" s="136" customFormat="1" ht="14.1" customHeight="1">
      <c r="A12" s="141"/>
      <c r="B12" s="138" t="s">
        <v>150</v>
      </c>
      <c r="C12" s="142" t="s">
        <v>219</v>
      </c>
      <c r="D12" s="417"/>
      <c r="E12" s="447"/>
      <c r="F12" s="249"/>
    </row>
    <row r="13" spans="1:6" s="136" customFormat="1" ht="14.1" customHeight="1">
      <c r="A13" s="141"/>
      <c r="B13" s="138" t="s">
        <v>184</v>
      </c>
      <c r="C13" s="142" t="s">
        <v>220</v>
      </c>
      <c r="D13" s="417"/>
      <c r="E13" s="447"/>
      <c r="F13" s="249"/>
    </row>
    <row r="14" spans="1:6" s="136" customFormat="1" ht="14.1" customHeight="1">
      <c r="A14" s="145"/>
      <c r="B14" s="138" t="s">
        <v>151</v>
      </c>
      <c r="C14" s="151" t="s">
        <v>221</v>
      </c>
      <c r="D14" s="418"/>
      <c r="E14" s="466"/>
      <c r="F14" s="460"/>
    </row>
    <row r="15" spans="1:6" s="147" customFormat="1" ht="14.1" customHeight="1">
      <c r="A15" s="141"/>
      <c r="B15" s="138" t="s">
        <v>152</v>
      </c>
      <c r="C15" s="142" t="s">
        <v>44</v>
      </c>
      <c r="D15" s="417"/>
      <c r="E15" s="447"/>
      <c r="F15" s="249"/>
    </row>
    <row r="16" spans="1:6" s="147" customFormat="1" ht="14.1" customHeight="1" thickBot="1">
      <c r="A16" s="148"/>
      <c r="B16" s="149" t="s">
        <v>159</v>
      </c>
      <c r="C16" s="144" t="s">
        <v>278</v>
      </c>
      <c r="D16" s="418"/>
      <c r="E16" s="454">
        <v>2</v>
      </c>
      <c r="F16" s="257">
        <v>2</v>
      </c>
    </row>
    <row r="17" spans="1:6" s="136" customFormat="1" ht="18.75" customHeight="1" thickBot="1">
      <c r="A17" s="127" t="s">
        <v>68</v>
      </c>
      <c r="B17" s="133"/>
      <c r="C17" s="134" t="s">
        <v>45</v>
      </c>
      <c r="D17" s="410"/>
      <c r="E17" s="305">
        <f>SUM(E18:E21)</f>
        <v>0</v>
      </c>
      <c r="F17" s="167">
        <f>SUM(F18:F21)</f>
        <v>0</v>
      </c>
    </row>
    <row r="18" spans="1:6" s="147" customFormat="1" ht="14.1" customHeight="1">
      <c r="A18" s="141"/>
      <c r="B18" s="138" t="s">
        <v>153</v>
      </c>
      <c r="C18" s="151" t="s">
        <v>41</v>
      </c>
      <c r="D18" s="419"/>
      <c r="E18" s="447"/>
      <c r="F18" s="249"/>
    </row>
    <row r="19" spans="1:6" s="147" customFormat="1" ht="14.1" customHeight="1">
      <c r="A19" s="141"/>
      <c r="B19" s="138" t="s">
        <v>154</v>
      </c>
      <c r="C19" s="142" t="s">
        <v>42</v>
      </c>
      <c r="D19" s="417"/>
      <c r="E19" s="447"/>
      <c r="F19" s="249"/>
    </row>
    <row r="20" spans="1:6" s="147" customFormat="1" ht="14.1" customHeight="1">
      <c r="A20" s="141"/>
      <c r="B20" s="138" t="s">
        <v>155</v>
      </c>
      <c r="C20" s="142" t="s">
        <v>43</v>
      </c>
      <c r="D20" s="417"/>
      <c r="E20" s="447"/>
      <c r="F20" s="249"/>
    </row>
    <row r="21" spans="1:6" s="147" customFormat="1" ht="14.1" customHeight="1" thickBot="1">
      <c r="A21" s="141"/>
      <c r="B21" s="138" t="s">
        <v>156</v>
      </c>
      <c r="C21" s="142" t="s">
        <v>42</v>
      </c>
      <c r="D21" s="417"/>
      <c r="E21" s="447"/>
      <c r="F21" s="249"/>
    </row>
    <row r="22" spans="1:6" s="147" customFormat="1" ht="16.5" thickBot="1">
      <c r="A22" s="152" t="s">
        <v>69</v>
      </c>
      <c r="B22" s="153"/>
      <c r="C22" s="153" t="s">
        <v>46</v>
      </c>
      <c r="D22" s="410"/>
      <c r="E22" s="305">
        <f>+E23+E24</f>
        <v>0</v>
      </c>
      <c r="F22" s="167">
        <f>+F23+F24</f>
        <v>0</v>
      </c>
    </row>
    <row r="23" spans="1:6" s="136" customFormat="1" ht="14.1" customHeight="1">
      <c r="A23" s="154"/>
      <c r="B23" s="155" t="s">
        <v>127</v>
      </c>
      <c r="C23" s="156" t="s">
        <v>303</v>
      </c>
      <c r="D23" s="420"/>
      <c r="E23" s="452"/>
      <c r="F23" s="411"/>
    </row>
    <row r="24" spans="1:6" s="136" customFormat="1" ht="16.5" thickBot="1">
      <c r="A24" s="266"/>
      <c r="B24" s="481" t="s">
        <v>128</v>
      </c>
      <c r="C24" s="160" t="s">
        <v>307</v>
      </c>
      <c r="D24" s="421"/>
      <c r="E24" s="455"/>
      <c r="F24" s="453"/>
    </row>
    <row r="25" spans="1:6" s="136" customFormat="1" ht="16.5" thickBot="1">
      <c r="A25" s="158" t="s">
        <v>70</v>
      </c>
      <c r="B25" s="213"/>
      <c r="C25" s="214" t="s">
        <v>294</v>
      </c>
      <c r="D25" s="429"/>
      <c r="E25" s="480">
        <v>30</v>
      </c>
      <c r="F25" s="477">
        <v>28</v>
      </c>
    </row>
    <row r="26" spans="1:6" s="136" customFormat="1" ht="16.5" thickBot="1">
      <c r="A26" s="152" t="s">
        <v>71</v>
      </c>
      <c r="B26" s="133"/>
      <c r="C26" s="153" t="s">
        <v>47</v>
      </c>
      <c r="D26" s="311">
        <v>29381</v>
      </c>
      <c r="E26" s="311">
        <v>30618</v>
      </c>
      <c r="F26" s="180">
        <v>30036</v>
      </c>
    </row>
    <row r="27" spans="1:6" s="136" customFormat="1" ht="14.1" customHeight="1" thickBot="1">
      <c r="A27" s="152"/>
      <c r="B27" s="133"/>
      <c r="C27" s="163" t="s">
        <v>465</v>
      </c>
      <c r="D27" s="450"/>
      <c r="E27" s="450">
        <v>28488</v>
      </c>
      <c r="F27" s="164">
        <v>28488</v>
      </c>
    </row>
    <row r="28" spans="1:6" s="136" customFormat="1" ht="14.1" customHeight="1" thickBot="1">
      <c r="A28" s="152"/>
      <c r="B28" s="133"/>
      <c r="C28" s="165" t="s">
        <v>463</v>
      </c>
      <c r="D28" s="450"/>
      <c r="E28" s="450">
        <v>2130</v>
      </c>
      <c r="F28" s="164">
        <v>1548</v>
      </c>
    </row>
    <row r="29" spans="1:6" s="147" customFormat="1" ht="16.5" thickBot="1">
      <c r="A29" s="127" t="s">
        <v>72</v>
      </c>
      <c r="B29" s="166"/>
      <c r="C29" s="153" t="s">
        <v>58</v>
      </c>
      <c r="D29" s="305">
        <f>SUM(D25,D26,D17,D8,D22)</f>
        <v>29431</v>
      </c>
      <c r="E29" s="305">
        <f>SUM(E25,E26,E17,E8,E22)</f>
        <v>30650</v>
      </c>
      <c r="F29" s="167">
        <f>SUM(F25,F26,F17,F8,F22)</f>
        <v>30066</v>
      </c>
    </row>
    <row r="30" spans="1:6" s="147" customFormat="1" ht="16.5" thickBot="1">
      <c r="A30" s="168" t="s">
        <v>73</v>
      </c>
      <c r="B30" s="169"/>
      <c r="C30" s="170" t="s">
        <v>464</v>
      </c>
      <c r="D30" s="451">
        <f>+D31+D32</f>
        <v>0</v>
      </c>
      <c r="E30" s="451">
        <f>+E31+E32</f>
        <v>1027</v>
      </c>
      <c r="F30" s="171">
        <f>+F31+F32</f>
        <v>1027</v>
      </c>
    </row>
    <row r="31" spans="1:6" s="147" customFormat="1" ht="15" customHeight="1">
      <c r="A31" s="137"/>
      <c r="B31" s="172" t="s">
        <v>141</v>
      </c>
      <c r="C31" s="156" t="s">
        <v>406</v>
      </c>
      <c r="D31" s="452"/>
      <c r="E31" s="452">
        <v>1027</v>
      </c>
      <c r="F31" s="411">
        <v>1027</v>
      </c>
    </row>
    <row r="32" spans="1:6" ht="16.5" thickBot="1">
      <c r="A32" s="173"/>
      <c r="B32" s="174" t="s">
        <v>142</v>
      </c>
      <c r="C32" s="175" t="s">
        <v>49</v>
      </c>
      <c r="D32" s="449"/>
      <c r="E32" s="449"/>
      <c r="F32" s="448"/>
    </row>
    <row r="33" spans="1:6" s="18" customFormat="1" ht="16.5" customHeight="1" thickBot="1">
      <c r="A33" s="177" t="s">
        <v>74</v>
      </c>
      <c r="B33" s="178"/>
      <c r="C33" s="179" t="s">
        <v>50</v>
      </c>
      <c r="D33" s="311"/>
      <c r="E33" s="311"/>
      <c r="F33" s="180"/>
    </row>
    <row r="34" spans="1:6" s="136" customFormat="1" ht="16.5" thickBot="1">
      <c r="A34" s="177" t="s">
        <v>75</v>
      </c>
      <c r="B34" s="181"/>
      <c r="C34" s="182" t="s">
        <v>59</v>
      </c>
      <c r="D34" s="470">
        <f>+D29+D30+D33</f>
        <v>29431</v>
      </c>
      <c r="E34" s="470">
        <f>+E29+E30+E33</f>
        <v>31677</v>
      </c>
      <c r="F34" s="183">
        <f>+F29+F30+F33</f>
        <v>31093</v>
      </c>
    </row>
    <row r="35" spans="1:6" ht="12" customHeight="1">
      <c r="A35" s="184"/>
      <c r="B35" s="184"/>
      <c r="C35" s="185"/>
      <c r="D35" s="186"/>
      <c r="E35" s="186"/>
      <c r="F35" s="186"/>
    </row>
    <row r="36" spans="1:6" ht="12" customHeight="1" thickBot="1">
      <c r="A36" s="187"/>
      <c r="B36" s="188"/>
      <c r="C36" s="188"/>
      <c r="D36" s="189"/>
      <c r="E36" s="189"/>
      <c r="F36" s="189"/>
    </row>
    <row r="37" spans="1:6" ht="12" customHeight="1" thickBot="1">
      <c r="A37" s="124"/>
      <c r="B37" s="190"/>
      <c r="C37" s="190" t="s">
        <v>111</v>
      </c>
      <c r="D37" s="409"/>
      <c r="E37" s="469"/>
      <c r="F37" s="183"/>
    </row>
    <row r="38" spans="1:6" ht="16.5" thickBot="1">
      <c r="A38" s="152" t="s">
        <v>67</v>
      </c>
      <c r="B38" s="191"/>
      <c r="C38" s="153" t="s">
        <v>40</v>
      </c>
      <c r="D38" s="305">
        <f>SUM(D39:D43)</f>
        <v>29431</v>
      </c>
      <c r="E38" s="396">
        <f>SUM(E39:E43)</f>
        <v>31677</v>
      </c>
      <c r="F38" s="167">
        <f>SUM(F39:F43)</f>
        <v>31093</v>
      </c>
    </row>
    <row r="39" spans="1:6" ht="14.1" customHeight="1">
      <c r="A39" s="192"/>
      <c r="B39" s="193" t="s">
        <v>147</v>
      </c>
      <c r="C39" s="151" t="s">
        <v>98</v>
      </c>
      <c r="D39" s="295">
        <v>19590</v>
      </c>
      <c r="E39" s="391">
        <v>20910</v>
      </c>
      <c r="F39" s="467">
        <v>20904</v>
      </c>
    </row>
    <row r="40" spans="1:6" ht="14.1" customHeight="1">
      <c r="A40" s="195"/>
      <c r="B40" s="196" t="s">
        <v>148</v>
      </c>
      <c r="C40" s="142" t="s">
        <v>247</v>
      </c>
      <c r="D40" s="298">
        <v>4911</v>
      </c>
      <c r="E40" s="392">
        <v>5186</v>
      </c>
      <c r="F40" s="248">
        <v>5183</v>
      </c>
    </row>
    <row r="41" spans="1:6" s="136" customFormat="1" ht="14.1" customHeight="1">
      <c r="A41" s="195"/>
      <c r="B41" s="196" t="s">
        <v>149</v>
      </c>
      <c r="C41" s="142" t="s">
        <v>176</v>
      </c>
      <c r="D41" s="298">
        <v>4930</v>
      </c>
      <c r="E41" s="392">
        <v>5581</v>
      </c>
      <c r="F41" s="248">
        <v>5006</v>
      </c>
    </row>
    <row r="42" spans="1:6" ht="14.1" customHeight="1">
      <c r="A42" s="195"/>
      <c r="B42" s="196" t="s">
        <v>150</v>
      </c>
      <c r="C42" s="142" t="s">
        <v>248</v>
      </c>
      <c r="D42" s="298"/>
      <c r="E42" s="392"/>
      <c r="F42" s="248"/>
    </row>
    <row r="43" spans="1:6" ht="14.1" customHeight="1" thickBot="1">
      <c r="A43" s="195"/>
      <c r="B43" s="196" t="s">
        <v>158</v>
      </c>
      <c r="C43" s="142" t="s">
        <v>249</v>
      </c>
      <c r="D43" s="299"/>
      <c r="E43" s="298"/>
      <c r="F43" s="248"/>
    </row>
    <row r="44" spans="1:6" ht="16.5" thickBot="1">
      <c r="A44" s="152" t="s">
        <v>68</v>
      </c>
      <c r="B44" s="191"/>
      <c r="C44" s="153" t="s">
        <v>56</v>
      </c>
      <c r="D44" s="410"/>
      <c r="E44" s="305">
        <f>SUM(E45:E48)</f>
        <v>0</v>
      </c>
      <c r="F44" s="167">
        <f>SUM(F45:F48)</f>
        <v>0</v>
      </c>
    </row>
    <row r="45" spans="1:6" ht="14.1" customHeight="1">
      <c r="A45" s="192"/>
      <c r="B45" s="193" t="s">
        <v>153</v>
      </c>
      <c r="C45" s="151" t="s">
        <v>332</v>
      </c>
      <c r="D45" s="426"/>
      <c r="E45" s="295"/>
      <c r="F45" s="467"/>
    </row>
    <row r="46" spans="1:6" ht="14.1" customHeight="1">
      <c r="A46" s="195"/>
      <c r="B46" s="196" t="s">
        <v>154</v>
      </c>
      <c r="C46" s="142" t="s">
        <v>251</v>
      </c>
      <c r="D46" s="299"/>
      <c r="E46" s="298"/>
      <c r="F46" s="248"/>
    </row>
    <row r="47" spans="1:6" ht="14.1" customHeight="1">
      <c r="A47" s="195"/>
      <c r="B47" s="196" t="s">
        <v>157</v>
      </c>
      <c r="C47" s="142" t="s">
        <v>112</v>
      </c>
      <c r="D47" s="299"/>
      <c r="E47" s="298"/>
      <c r="F47" s="248"/>
    </row>
    <row r="48" spans="1:6" ht="14.1" customHeight="1" thickBot="1">
      <c r="A48" s="195"/>
      <c r="B48" s="196" t="s">
        <v>163</v>
      </c>
      <c r="C48" s="142" t="s">
        <v>53</v>
      </c>
      <c r="D48" s="299"/>
      <c r="E48" s="449"/>
      <c r="F48" s="248"/>
    </row>
    <row r="49" spans="1:6" ht="14.25" customHeight="1" thickBot="1">
      <c r="A49" s="152" t="s">
        <v>69</v>
      </c>
      <c r="B49" s="191"/>
      <c r="C49" s="191" t="s">
        <v>54</v>
      </c>
      <c r="D49" s="311"/>
      <c r="E49" s="399"/>
      <c r="F49" s="180"/>
    </row>
    <row r="50" spans="1:6" ht="16.5" thickBot="1">
      <c r="A50" s="177" t="s">
        <v>70</v>
      </c>
      <c r="B50" s="178"/>
      <c r="C50" s="179" t="s">
        <v>57</v>
      </c>
      <c r="D50" s="311"/>
      <c r="E50" s="399"/>
      <c r="F50" s="180"/>
    </row>
    <row r="51" spans="1:6" ht="16.5" thickBot="1">
      <c r="A51" s="152" t="s">
        <v>71</v>
      </c>
      <c r="B51" s="198"/>
      <c r="C51" s="199" t="s">
        <v>55</v>
      </c>
      <c r="D51" s="469">
        <f>+D38+D44+D49+D50</f>
        <v>29431</v>
      </c>
      <c r="E51" s="469">
        <f>+E38+E44+E49+E50</f>
        <v>31677</v>
      </c>
      <c r="F51" s="183">
        <f>+F38+F44+F49+F50</f>
        <v>31093</v>
      </c>
    </row>
    <row r="52" spans="1:6" ht="16.5" thickBot="1">
      <c r="A52" s="201"/>
      <c r="B52" s="202"/>
      <c r="C52" s="202"/>
      <c r="D52" s="203"/>
      <c r="E52" s="203"/>
      <c r="F52" s="203"/>
    </row>
    <row r="53" spans="1:6" ht="16.5" thickBot="1">
      <c r="A53" s="204" t="s">
        <v>285</v>
      </c>
      <c r="B53" s="205"/>
      <c r="C53" s="206"/>
      <c r="D53" s="412">
        <v>8</v>
      </c>
      <c r="E53" s="472">
        <v>8</v>
      </c>
      <c r="F53" s="468">
        <v>8</v>
      </c>
    </row>
    <row r="54" spans="1:6" ht="16.5" thickBot="1">
      <c r="A54" s="204" t="s">
        <v>286</v>
      </c>
      <c r="B54" s="205"/>
      <c r="C54" s="206"/>
      <c r="D54" s="412">
        <v>0</v>
      </c>
      <c r="E54" s="472">
        <v>0</v>
      </c>
      <c r="F54" s="468">
        <v>0</v>
      </c>
    </row>
  </sheetData>
  <sheetProtection formatCells="0"/>
  <mergeCells count="2">
    <mergeCell ref="A2:B2"/>
    <mergeCell ref="A5:B5"/>
  </mergeCells>
  <phoneticPr fontId="1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E4" sqref="E4"/>
    </sheetView>
  </sheetViews>
  <sheetFormatPr defaultRowHeight="15.75"/>
  <cols>
    <col min="1" max="1" width="9.6640625" style="215" customWidth="1"/>
    <col min="2" max="2" width="15.33203125" style="126" customWidth="1"/>
    <col min="3" max="3" width="72" style="126" customWidth="1"/>
    <col min="4" max="6" width="25" style="126" customWidth="1"/>
    <col min="7" max="16384" width="9.33203125" style="126"/>
  </cols>
  <sheetData>
    <row r="1" spans="1:6" s="1" customFormat="1" ht="21" customHeight="1" thickBot="1">
      <c r="A1" s="33"/>
      <c r="B1" s="34"/>
      <c r="C1" s="208"/>
      <c r="D1" s="116"/>
      <c r="E1" s="116"/>
      <c r="F1" s="116" t="s">
        <v>4</v>
      </c>
    </row>
    <row r="2" spans="1:6" s="20" customFormat="1" ht="38.25" customHeight="1">
      <c r="A2" s="608" t="s">
        <v>281</v>
      </c>
      <c r="B2" s="609"/>
      <c r="C2" s="209" t="s">
        <v>288</v>
      </c>
      <c r="D2" s="427"/>
      <c r="E2" s="488"/>
      <c r="F2" s="487" t="s">
        <v>116</v>
      </c>
    </row>
    <row r="3" spans="1:6" s="20" customFormat="1" ht="16.5" thickBot="1">
      <c r="A3" s="118" t="s">
        <v>280</v>
      </c>
      <c r="B3" s="119"/>
      <c r="C3" s="211" t="s">
        <v>461</v>
      </c>
      <c r="D3" s="428"/>
      <c r="E3" s="489"/>
      <c r="F3" s="212" t="s">
        <v>116</v>
      </c>
    </row>
    <row r="4" spans="1:6" s="20" customFormat="1" ht="15.95" customHeight="1" thickBot="1">
      <c r="A4" s="122"/>
      <c r="B4" s="122"/>
      <c r="C4" s="122"/>
      <c r="D4" s="123"/>
      <c r="E4" s="123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125" t="s">
        <v>0</v>
      </c>
      <c r="E5" s="125" t="s">
        <v>482</v>
      </c>
      <c r="F5" s="457" t="s">
        <v>1</v>
      </c>
    </row>
    <row r="6" spans="1:6" s="18" customFormat="1" ht="12.95" customHeight="1" thickBot="1">
      <c r="A6" s="127">
        <v>1</v>
      </c>
      <c r="B6" s="128">
        <v>2</v>
      </c>
      <c r="C6" s="128">
        <v>3</v>
      </c>
      <c r="D6" s="128">
        <v>4</v>
      </c>
      <c r="E6" s="128">
        <v>5</v>
      </c>
      <c r="F6" s="458">
        <v>6</v>
      </c>
    </row>
    <row r="7" spans="1:6" s="18" customFormat="1" ht="15.95" customHeight="1" thickBot="1">
      <c r="A7" s="130"/>
      <c r="B7" s="131"/>
      <c r="C7" s="131" t="s">
        <v>107</v>
      </c>
      <c r="D7" s="464"/>
      <c r="E7" s="486"/>
      <c r="F7" s="132"/>
    </row>
    <row r="8" spans="1:6" s="136" customFormat="1" ht="16.5" thickBot="1">
      <c r="A8" s="127" t="s">
        <v>67</v>
      </c>
      <c r="B8" s="133"/>
      <c r="C8" s="134" t="s">
        <v>287</v>
      </c>
      <c r="D8" s="305">
        <f>SUM(D9:D16)</f>
        <v>1200</v>
      </c>
      <c r="E8" s="305">
        <f>SUM(E9:E16)</f>
        <v>1204</v>
      </c>
      <c r="F8" s="167">
        <f>SUM(F9:F16)</f>
        <v>1166</v>
      </c>
    </row>
    <row r="9" spans="1:6" s="136" customFormat="1" ht="14.1" customHeight="1">
      <c r="A9" s="137"/>
      <c r="B9" s="138" t="s">
        <v>147</v>
      </c>
      <c r="C9" s="139" t="s">
        <v>216</v>
      </c>
      <c r="D9" s="465"/>
      <c r="E9" s="465">
        <v>1204</v>
      </c>
      <c r="F9" s="459">
        <v>1166</v>
      </c>
    </row>
    <row r="10" spans="1:6" s="136" customFormat="1" ht="14.1" customHeight="1">
      <c r="A10" s="141"/>
      <c r="B10" s="138" t="s">
        <v>148</v>
      </c>
      <c r="C10" s="142" t="s">
        <v>217</v>
      </c>
      <c r="D10" s="447">
        <v>1200</v>
      </c>
      <c r="E10" s="447"/>
      <c r="F10" s="249"/>
    </row>
    <row r="11" spans="1:6" s="136" customFormat="1" ht="14.1" customHeight="1">
      <c r="A11" s="141"/>
      <c r="B11" s="138" t="s">
        <v>149</v>
      </c>
      <c r="C11" s="142" t="s">
        <v>218</v>
      </c>
      <c r="D11" s="447"/>
      <c r="E11" s="447"/>
      <c r="F11" s="249"/>
    </row>
    <row r="12" spans="1:6" s="136" customFormat="1" ht="14.1" customHeight="1">
      <c r="A12" s="141"/>
      <c r="B12" s="138" t="s">
        <v>150</v>
      </c>
      <c r="C12" s="142" t="s">
        <v>219</v>
      </c>
      <c r="D12" s="447"/>
      <c r="E12" s="447"/>
      <c r="F12" s="249"/>
    </row>
    <row r="13" spans="1:6" s="136" customFormat="1" ht="14.1" customHeight="1">
      <c r="A13" s="141"/>
      <c r="B13" s="138" t="s">
        <v>184</v>
      </c>
      <c r="C13" s="144" t="s">
        <v>220</v>
      </c>
      <c r="D13" s="466"/>
      <c r="E13" s="454"/>
      <c r="F13" s="249"/>
    </row>
    <row r="14" spans="1:6" s="136" customFormat="1" ht="14.1" customHeight="1">
      <c r="A14" s="145"/>
      <c r="B14" s="138" t="s">
        <v>151</v>
      </c>
      <c r="C14" s="142" t="s">
        <v>221</v>
      </c>
      <c r="D14" s="447"/>
      <c r="E14" s="447"/>
      <c r="F14" s="460"/>
    </row>
    <row r="15" spans="1:6" s="147" customFormat="1" ht="14.1" customHeight="1">
      <c r="A15" s="141"/>
      <c r="B15" s="138" t="s">
        <v>152</v>
      </c>
      <c r="C15" s="142" t="s">
        <v>44</v>
      </c>
      <c r="D15" s="447"/>
      <c r="E15" s="447"/>
      <c r="F15" s="249"/>
    </row>
    <row r="16" spans="1:6" s="147" customFormat="1" ht="14.1" customHeight="1" thickBot="1">
      <c r="A16" s="148"/>
      <c r="B16" s="149" t="s">
        <v>159</v>
      </c>
      <c r="C16" s="144" t="s">
        <v>278</v>
      </c>
      <c r="D16" s="454"/>
      <c r="E16" s="485"/>
      <c r="F16" s="257"/>
    </row>
    <row r="17" spans="1:6" s="136" customFormat="1" ht="20.25" customHeight="1" thickBot="1">
      <c r="A17" s="127" t="s">
        <v>68</v>
      </c>
      <c r="B17" s="133"/>
      <c r="C17" s="134" t="s">
        <v>45</v>
      </c>
      <c r="D17" s="305">
        <f>SUM(D18:D21)</f>
        <v>0</v>
      </c>
      <c r="E17" s="396">
        <f>SUM(E18:E21)</f>
        <v>1350</v>
      </c>
      <c r="F17" s="167">
        <f>SUM(F18:F21)</f>
        <v>1350</v>
      </c>
    </row>
    <row r="18" spans="1:6" s="147" customFormat="1" ht="14.1" customHeight="1">
      <c r="A18" s="141"/>
      <c r="B18" s="138" t="s">
        <v>153</v>
      </c>
      <c r="C18" s="151" t="s">
        <v>466</v>
      </c>
      <c r="D18" s="419"/>
      <c r="E18" s="447">
        <v>1350</v>
      </c>
      <c r="F18" s="249">
        <v>1350</v>
      </c>
    </row>
    <row r="19" spans="1:6" s="147" customFormat="1" ht="14.1" customHeight="1">
      <c r="A19" s="141"/>
      <c r="B19" s="138" t="s">
        <v>154</v>
      </c>
      <c r="C19" s="142" t="s">
        <v>42</v>
      </c>
      <c r="D19" s="417"/>
      <c r="E19" s="447"/>
      <c r="F19" s="249"/>
    </row>
    <row r="20" spans="1:6" s="147" customFormat="1" ht="14.1" customHeight="1">
      <c r="A20" s="141"/>
      <c r="B20" s="138" t="s">
        <v>155</v>
      </c>
      <c r="C20" s="142" t="s">
        <v>43</v>
      </c>
      <c r="D20" s="417"/>
      <c r="E20" s="447"/>
      <c r="F20" s="249"/>
    </row>
    <row r="21" spans="1:6" s="147" customFormat="1" ht="14.1" customHeight="1" thickBot="1">
      <c r="A21" s="141"/>
      <c r="B21" s="138" t="s">
        <v>156</v>
      </c>
      <c r="C21" s="142" t="s">
        <v>42</v>
      </c>
      <c r="D21" s="417"/>
      <c r="E21" s="447"/>
      <c r="F21" s="249"/>
    </row>
    <row r="22" spans="1:6" s="147" customFormat="1" ht="16.5" thickBot="1">
      <c r="A22" s="152" t="s">
        <v>69</v>
      </c>
      <c r="B22" s="153"/>
      <c r="C22" s="153" t="s">
        <v>46</v>
      </c>
      <c r="D22" s="410"/>
      <c r="E22" s="305">
        <f>+E23+E24</f>
        <v>0</v>
      </c>
      <c r="F22" s="167">
        <f>+F23+F24</f>
        <v>0</v>
      </c>
    </row>
    <row r="23" spans="1:6" s="136" customFormat="1" ht="14.1" customHeight="1">
      <c r="A23" s="154"/>
      <c r="B23" s="155" t="s">
        <v>127</v>
      </c>
      <c r="C23" s="156" t="s">
        <v>303</v>
      </c>
      <c r="D23" s="420"/>
      <c r="E23" s="452"/>
      <c r="F23" s="411"/>
    </row>
    <row r="24" spans="1:6" s="136" customFormat="1" ht="14.1" customHeight="1" thickBot="1">
      <c r="A24" s="158"/>
      <c r="B24" s="159" t="s">
        <v>128</v>
      </c>
      <c r="C24" s="160" t="s">
        <v>307</v>
      </c>
      <c r="D24" s="421"/>
      <c r="E24" s="455"/>
      <c r="F24" s="453"/>
    </row>
    <row r="25" spans="1:6" s="136" customFormat="1" ht="16.5" thickBot="1">
      <c r="A25" s="152" t="s">
        <v>70</v>
      </c>
      <c r="B25" s="133"/>
      <c r="C25" s="153" t="s">
        <v>62</v>
      </c>
      <c r="D25" s="311">
        <v>2810</v>
      </c>
      <c r="E25" s="399">
        <v>1900</v>
      </c>
      <c r="F25" s="180">
        <v>1456</v>
      </c>
    </row>
    <row r="26" spans="1:6" s="136" customFormat="1" ht="14.1" customHeight="1" thickBot="1">
      <c r="A26" s="152"/>
      <c r="B26" s="133"/>
      <c r="C26" s="216" t="s">
        <v>465</v>
      </c>
      <c r="D26" s="450"/>
      <c r="E26" s="482"/>
      <c r="F26" s="164"/>
    </row>
    <row r="27" spans="1:6" s="136" customFormat="1" ht="14.1" customHeight="1" thickBot="1">
      <c r="A27" s="152"/>
      <c r="B27" s="133"/>
      <c r="C27" s="216" t="s">
        <v>467</v>
      </c>
      <c r="D27" s="450"/>
      <c r="E27" s="482">
        <v>1900</v>
      </c>
      <c r="F27" s="164">
        <v>1456</v>
      </c>
    </row>
    <row r="28" spans="1:6" s="136" customFormat="1" ht="16.5" thickBot="1">
      <c r="A28" s="127" t="s">
        <v>71</v>
      </c>
      <c r="B28" s="166"/>
      <c r="C28" s="153" t="s">
        <v>58</v>
      </c>
      <c r="D28" s="305">
        <f>SUM(D25,D17,D8)</f>
        <v>4010</v>
      </c>
      <c r="E28" s="396">
        <f>SUM(E25,E17,E8)</f>
        <v>4454</v>
      </c>
      <c r="F28" s="167">
        <f>SUM(F25,F17,F8)</f>
        <v>3972</v>
      </c>
    </row>
    <row r="29" spans="1:6" s="147" customFormat="1" ht="16.5" thickBot="1">
      <c r="A29" s="168" t="s">
        <v>72</v>
      </c>
      <c r="B29" s="169"/>
      <c r="C29" s="170" t="s">
        <v>60</v>
      </c>
      <c r="D29" s="451"/>
      <c r="E29" s="483">
        <f>+E30+E31</f>
        <v>0</v>
      </c>
      <c r="F29" s="171">
        <f>+F30+F31</f>
        <v>0</v>
      </c>
    </row>
    <row r="30" spans="1:6" s="147" customFormat="1" ht="14.1" customHeight="1">
      <c r="A30" s="137"/>
      <c r="B30" s="172" t="s">
        <v>134</v>
      </c>
      <c r="C30" s="156" t="s">
        <v>406</v>
      </c>
      <c r="D30" s="452"/>
      <c r="E30" s="484"/>
      <c r="F30" s="411"/>
    </row>
    <row r="31" spans="1:6" s="147" customFormat="1" ht="14.1" customHeight="1" thickBot="1">
      <c r="A31" s="173"/>
      <c r="B31" s="174" t="s">
        <v>135</v>
      </c>
      <c r="C31" s="175" t="s">
        <v>49</v>
      </c>
      <c r="D31" s="449"/>
      <c r="E31" s="475"/>
      <c r="F31" s="448"/>
    </row>
    <row r="32" spans="1:6" ht="16.5" thickBot="1">
      <c r="A32" s="177" t="s">
        <v>73</v>
      </c>
      <c r="B32" s="178"/>
      <c r="C32" s="179" t="s">
        <v>61</v>
      </c>
      <c r="D32" s="311"/>
      <c r="E32" s="399"/>
      <c r="F32" s="180"/>
    </row>
    <row r="33" spans="1:6" s="18" customFormat="1" ht="22.5" customHeight="1" thickBot="1">
      <c r="A33" s="177" t="s">
        <v>74</v>
      </c>
      <c r="B33" s="181"/>
      <c r="C33" s="182" t="s">
        <v>59</v>
      </c>
      <c r="D33" s="470">
        <f>+D28+D29+D32</f>
        <v>4010</v>
      </c>
      <c r="E33" s="469">
        <f>+E28+E29+E32</f>
        <v>4454</v>
      </c>
      <c r="F33" s="183">
        <f>+F28+F29+F32</f>
        <v>3972</v>
      </c>
    </row>
    <row r="34" spans="1:6" s="136" customFormat="1" ht="12" customHeight="1">
      <c r="A34" s="184"/>
      <c r="B34" s="184"/>
      <c r="C34" s="185"/>
      <c r="D34" s="186"/>
      <c r="E34" s="186"/>
      <c r="F34" s="186"/>
    </row>
    <row r="35" spans="1:6" ht="12" customHeight="1" thickBot="1">
      <c r="A35" s="187"/>
      <c r="B35" s="188"/>
      <c r="C35" s="188"/>
      <c r="D35" s="189"/>
      <c r="E35" s="189"/>
      <c r="F35" s="189"/>
    </row>
    <row r="36" spans="1:6" ht="16.5" thickBot="1">
      <c r="A36" s="124"/>
      <c r="B36" s="190"/>
      <c r="C36" s="190" t="s">
        <v>111</v>
      </c>
      <c r="D36" s="469"/>
      <c r="E36" s="469"/>
      <c r="F36" s="183"/>
    </row>
    <row r="37" spans="1:6" ht="16.5" thickBot="1">
      <c r="A37" s="152" t="s">
        <v>67</v>
      </c>
      <c r="B37" s="191"/>
      <c r="C37" s="153" t="s">
        <v>40</v>
      </c>
      <c r="D37" s="305">
        <f>SUM(D38:D42)</f>
        <v>4010</v>
      </c>
      <c r="E37" s="396">
        <f>SUM(E38:E42)</f>
        <v>4454</v>
      </c>
      <c r="F37" s="167">
        <f>SUM(F38:F42)</f>
        <v>3972</v>
      </c>
    </row>
    <row r="38" spans="1:6" ht="14.1" customHeight="1">
      <c r="A38" s="192"/>
      <c r="B38" s="193" t="s">
        <v>147</v>
      </c>
      <c r="C38" s="151" t="s">
        <v>98</v>
      </c>
      <c r="D38" s="295">
        <v>2736</v>
      </c>
      <c r="E38" s="391">
        <v>3300</v>
      </c>
      <c r="F38" s="467">
        <v>2829</v>
      </c>
    </row>
    <row r="39" spans="1:6" ht="14.1" customHeight="1">
      <c r="A39" s="195"/>
      <c r="B39" s="196" t="s">
        <v>148</v>
      </c>
      <c r="C39" s="142" t="s">
        <v>247</v>
      </c>
      <c r="D39" s="298">
        <v>739</v>
      </c>
      <c r="E39" s="392">
        <v>764</v>
      </c>
      <c r="F39" s="248">
        <v>764</v>
      </c>
    </row>
    <row r="40" spans="1:6" ht="14.1" customHeight="1">
      <c r="A40" s="195"/>
      <c r="B40" s="196" t="s">
        <v>149</v>
      </c>
      <c r="C40" s="142" t="s">
        <v>176</v>
      </c>
      <c r="D40" s="298">
        <v>535</v>
      </c>
      <c r="E40" s="392">
        <v>390</v>
      </c>
      <c r="F40" s="248">
        <v>379</v>
      </c>
    </row>
    <row r="41" spans="1:6" s="136" customFormat="1" ht="14.1" customHeight="1">
      <c r="A41" s="195"/>
      <c r="B41" s="196" t="s">
        <v>150</v>
      </c>
      <c r="C41" s="142" t="s">
        <v>248</v>
      </c>
      <c r="D41" s="298"/>
      <c r="E41" s="392"/>
      <c r="F41" s="248"/>
    </row>
    <row r="42" spans="1:6" ht="14.1" customHeight="1" thickBot="1">
      <c r="A42" s="195"/>
      <c r="B42" s="196" t="s">
        <v>158</v>
      </c>
      <c r="C42" s="142" t="s">
        <v>249</v>
      </c>
      <c r="D42" s="299"/>
      <c r="E42" s="298"/>
      <c r="F42" s="248"/>
    </row>
    <row r="43" spans="1:6" ht="16.5" thickBot="1">
      <c r="A43" s="152" t="s">
        <v>68</v>
      </c>
      <c r="B43" s="191"/>
      <c r="C43" s="153" t="s">
        <v>56</v>
      </c>
      <c r="D43" s="410"/>
      <c r="E43" s="305">
        <f>SUM(E44:E47)</f>
        <v>0</v>
      </c>
      <c r="F43" s="167">
        <f>SUM(F44:F47)</f>
        <v>0</v>
      </c>
    </row>
    <row r="44" spans="1:6">
      <c r="A44" s="192"/>
      <c r="B44" s="193" t="s">
        <v>153</v>
      </c>
      <c r="C44" s="151" t="s">
        <v>332</v>
      </c>
      <c r="D44" s="426"/>
      <c r="E44" s="295"/>
      <c r="F44" s="467"/>
    </row>
    <row r="45" spans="1:6">
      <c r="A45" s="195"/>
      <c r="B45" s="196" t="s">
        <v>154</v>
      </c>
      <c r="C45" s="142" t="s">
        <v>251</v>
      </c>
      <c r="D45" s="299"/>
      <c r="E45" s="298"/>
      <c r="F45" s="248"/>
    </row>
    <row r="46" spans="1:6">
      <c r="A46" s="195"/>
      <c r="B46" s="196" t="s">
        <v>157</v>
      </c>
      <c r="C46" s="142" t="s">
        <v>112</v>
      </c>
      <c r="D46" s="299"/>
      <c r="E46" s="298"/>
      <c r="F46" s="248"/>
    </row>
    <row r="47" spans="1:6" ht="32.25" thickBot="1">
      <c r="A47" s="195"/>
      <c r="B47" s="196" t="s">
        <v>163</v>
      </c>
      <c r="C47" s="142" t="s">
        <v>53</v>
      </c>
      <c r="D47" s="299"/>
      <c r="E47" s="298"/>
      <c r="F47" s="248"/>
    </row>
    <row r="48" spans="1:6" ht="15" customHeight="1" thickBot="1">
      <c r="A48" s="152" t="s">
        <v>69</v>
      </c>
      <c r="B48" s="191"/>
      <c r="C48" s="191" t="s">
        <v>54</v>
      </c>
      <c r="D48" s="422"/>
      <c r="E48" s="311"/>
      <c r="F48" s="180"/>
    </row>
    <row r="49" spans="1:6" ht="14.25" customHeight="1" thickBot="1">
      <c r="A49" s="177" t="s">
        <v>70</v>
      </c>
      <c r="B49" s="178"/>
      <c r="C49" s="179" t="s">
        <v>57</v>
      </c>
      <c r="D49" s="403"/>
      <c r="E49" s="399"/>
      <c r="F49" s="180"/>
    </row>
    <row r="50" spans="1:6" ht="18" customHeight="1" thickBot="1">
      <c r="A50" s="152" t="s">
        <v>71</v>
      </c>
      <c r="B50" s="198"/>
      <c r="C50" s="199" t="s">
        <v>55</v>
      </c>
      <c r="D50" s="470">
        <f>+D37+D43+D48+D49</f>
        <v>4010</v>
      </c>
      <c r="E50" s="470">
        <f>+E37+E43+E48+E49</f>
        <v>4454</v>
      </c>
      <c r="F50" s="183">
        <f>+F37+F43+F48+F49</f>
        <v>3972</v>
      </c>
    </row>
    <row r="51" spans="1:6" ht="16.5" thickBot="1">
      <c r="A51" s="201"/>
      <c r="B51" s="202"/>
      <c r="C51" s="202"/>
      <c r="D51" s="203"/>
      <c r="E51" s="203"/>
      <c r="F51" s="203"/>
    </row>
    <row r="52" spans="1:6" ht="16.5" thickBot="1">
      <c r="A52" s="204" t="s">
        <v>285</v>
      </c>
      <c r="B52" s="205"/>
      <c r="C52" s="206"/>
      <c r="D52" s="412">
        <v>2</v>
      </c>
      <c r="E52" s="472">
        <v>1</v>
      </c>
      <c r="F52" s="468">
        <v>1</v>
      </c>
    </row>
    <row r="53" spans="1:6" ht="16.5" thickBot="1">
      <c r="A53" s="204" t="s">
        <v>286</v>
      </c>
      <c r="B53" s="205"/>
      <c r="C53" s="206"/>
      <c r="D53" s="412">
        <v>0</v>
      </c>
      <c r="E53" s="472">
        <v>0</v>
      </c>
      <c r="F53" s="468">
        <v>0</v>
      </c>
    </row>
  </sheetData>
  <sheetProtection formatCells="0"/>
  <mergeCells count="2">
    <mergeCell ref="A2:B2"/>
    <mergeCell ref="A5:B5"/>
  </mergeCells>
  <phoneticPr fontId="1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F26" sqref="F26"/>
    </sheetView>
  </sheetViews>
  <sheetFormatPr defaultRowHeight="15.75"/>
  <cols>
    <col min="1" max="1" width="9.6640625" style="215" customWidth="1"/>
    <col min="2" max="2" width="15.33203125" style="126" customWidth="1"/>
    <col min="3" max="3" width="72" style="126" customWidth="1"/>
    <col min="4" max="6" width="25" style="126" customWidth="1"/>
    <col min="7" max="16384" width="9.33203125" style="126"/>
  </cols>
  <sheetData>
    <row r="1" spans="1:6" s="1" customFormat="1" ht="21" customHeight="1" thickBot="1">
      <c r="A1" s="33"/>
      <c r="B1" s="34"/>
      <c r="C1" s="208"/>
      <c r="D1" s="116"/>
      <c r="E1" s="116"/>
      <c r="F1" s="116" t="s">
        <v>5</v>
      </c>
    </row>
    <row r="2" spans="1:6" s="20" customFormat="1" ht="33" customHeight="1">
      <c r="A2" s="608" t="s">
        <v>281</v>
      </c>
      <c r="B2" s="609"/>
      <c r="C2" s="209" t="s">
        <v>503</v>
      </c>
      <c r="D2" s="427"/>
      <c r="E2" s="488"/>
      <c r="F2" s="487" t="s">
        <v>472</v>
      </c>
    </row>
    <row r="3" spans="1:6" s="20" customFormat="1" ht="16.5" thickBot="1">
      <c r="A3" s="118" t="s">
        <v>280</v>
      </c>
      <c r="B3" s="119"/>
      <c r="C3" s="274" t="s">
        <v>289</v>
      </c>
      <c r="D3" s="492"/>
      <c r="E3" s="489"/>
      <c r="F3" s="212"/>
    </row>
    <row r="4" spans="1:6" s="20" customFormat="1" ht="16.5" thickBot="1">
      <c r="A4" s="122"/>
      <c r="B4" s="122"/>
      <c r="C4" s="122"/>
      <c r="D4" s="493"/>
      <c r="E4" s="463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445" t="s">
        <v>0</v>
      </c>
      <c r="E5" s="125" t="s">
        <v>482</v>
      </c>
      <c r="F5" s="457" t="s">
        <v>1</v>
      </c>
    </row>
    <row r="6" spans="1:6" s="18" customFormat="1" ht="16.5" thickBot="1">
      <c r="A6" s="127">
        <v>1</v>
      </c>
      <c r="B6" s="128">
        <v>2</v>
      </c>
      <c r="C6" s="128">
        <v>3</v>
      </c>
      <c r="D6" s="128">
        <v>4</v>
      </c>
      <c r="E6" s="388">
        <v>5</v>
      </c>
      <c r="F6" s="458">
        <v>6</v>
      </c>
    </row>
    <row r="7" spans="1:6" s="18" customFormat="1" ht="15.95" customHeight="1" thickBot="1">
      <c r="A7" s="130"/>
      <c r="B7" s="131"/>
      <c r="C7" s="131" t="s">
        <v>107</v>
      </c>
      <c r="D7" s="464"/>
      <c r="E7" s="464"/>
      <c r="F7" s="132"/>
    </row>
    <row r="8" spans="1:6" s="136" customFormat="1" ht="16.5" thickBot="1">
      <c r="A8" s="127" t="s">
        <v>67</v>
      </c>
      <c r="B8" s="133"/>
      <c r="C8" s="134" t="s">
        <v>287</v>
      </c>
      <c r="D8" s="305">
        <f>SUM(D9:D16)</f>
        <v>14548</v>
      </c>
      <c r="E8" s="396">
        <f>SUM(E9:E16)</f>
        <v>11536</v>
      </c>
      <c r="F8" s="167">
        <f>SUM(F9:F16)</f>
        <v>11529</v>
      </c>
    </row>
    <row r="9" spans="1:6" s="136" customFormat="1" ht="12.95" customHeight="1">
      <c r="A9" s="137"/>
      <c r="B9" s="138" t="s">
        <v>147</v>
      </c>
      <c r="C9" s="139" t="s">
        <v>216</v>
      </c>
      <c r="D9" s="465"/>
      <c r="E9" s="478"/>
      <c r="F9" s="459"/>
    </row>
    <row r="10" spans="1:6" s="136" customFormat="1" ht="12.95" customHeight="1">
      <c r="A10" s="141"/>
      <c r="B10" s="138" t="s">
        <v>148</v>
      </c>
      <c r="C10" s="142" t="s">
        <v>217</v>
      </c>
      <c r="D10" s="417"/>
      <c r="E10" s="447"/>
      <c r="F10" s="249"/>
    </row>
    <row r="11" spans="1:6" s="136" customFormat="1" ht="12.95" customHeight="1">
      <c r="A11" s="141"/>
      <c r="B11" s="138" t="s">
        <v>149</v>
      </c>
      <c r="C11" s="142" t="s">
        <v>218</v>
      </c>
      <c r="D11" s="417"/>
      <c r="E11" s="447">
        <v>6</v>
      </c>
      <c r="F11" s="249">
        <v>6</v>
      </c>
    </row>
    <row r="12" spans="1:6" s="136" customFormat="1" ht="12.95" customHeight="1">
      <c r="A12" s="141"/>
      <c r="B12" s="138" t="s">
        <v>150</v>
      </c>
      <c r="C12" s="142" t="s">
        <v>219</v>
      </c>
      <c r="D12" s="447">
        <v>11455</v>
      </c>
      <c r="E12" s="479">
        <v>9078</v>
      </c>
      <c r="F12" s="249">
        <v>9072</v>
      </c>
    </row>
    <row r="13" spans="1:6" s="136" customFormat="1" ht="12.95" customHeight="1">
      <c r="A13" s="141"/>
      <c r="B13" s="138" t="s">
        <v>184</v>
      </c>
      <c r="C13" s="144" t="s">
        <v>220</v>
      </c>
      <c r="D13" s="447"/>
      <c r="E13" s="479"/>
      <c r="F13" s="249"/>
    </row>
    <row r="14" spans="1:6" s="136" customFormat="1" ht="12.95" customHeight="1">
      <c r="A14" s="145"/>
      <c r="B14" s="138" t="s">
        <v>151</v>
      </c>
      <c r="C14" s="142" t="s">
        <v>221</v>
      </c>
      <c r="D14" s="490">
        <v>3093</v>
      </c>
      <c r="E14" s="491">
        <v>2451</v>
      </c>
      <c r="F14" s="460">
        <v>2450</v>
      </c>
    </row>
    <row r="15" spans="1:6" s="147" customFormat="1" ht="12.95" customHeight="1">
      <c r="A15" s="141"/>
      <c r="B15" s="138" t="s">
        <v>152</v>
      </c>
      <c r="C15" s="142" t="s">
        <v>44</v>
      </c>
      <c r="D15" s="417"/>
      <c r="E15" s="447"/>
      <c r="F15" s="249"/>
    </row>
    <row r="16" spans="1:6" s="147" customFormat="1" ht="12.95" customHeight="1" thickBot="1">
      <c r="A16" s="148"/>
      <c r="B16" s="149" t="s">
        <v>159</v>
      </c>
      <c r="C16" s="144" t="s">
        <v>278</v>
      </c>
      <c r="D16" s="418"/>
      <c r="E16" s="454">
        <v>1</v>
      </c>
      <c r="F16" s="257">
        <v>1</v>
      </c>
    </row>
    <row r="17" spans="1:6" s="136" customFormat="1" ht="32.25" thickBot="1">
      <c r="A17" s="127" t="s">
        <v>68</v>
      </c>
      <c r="B17" s="133"/>
      <c r="C17" s="134" t="s">
        <v>45</v>
      </c>
      <c r="D17" s="410"/>
      <c r="E17" s="305">
        <f>SUM(E18:E21)</f>
        <v>0</v>
      </c>
      <c r="F17" s="167">
        <f>SUM(F18:F21)</f>
        <v>0</v>
      </c>
    </row>
    <row r="18" spans="1:6" s="147" customFormat="1" ht="12.95" customHeight="1">
      <c r="A18" s="141"/>
      <c r="B18" s="138" t="s">
        <v>153</v>
      </c>
      <c r="C18" s="151" t="s">
        <v>41</v>
      </c>
      <c r="D18" s="419"/>
      <c r="E18" s="447"/>
      <c r="F18" s="249"/>
    </row>
    <row r="19" spans="1:6" s="147" customFormat="1" ht="12.95" customHeight="1">
      <c r="A19" s="141"/>
      <c r="B19" s="138" t="s">
        <v>154</v>
      </c>
      <c r="C19" s="142" t="s">
        <v>42</v>
      </c>
      <c r="D19" s="417"/>
      <c r="E19" s="447"/>
      <c r="F19" s="249"/>
    </row>
    <row r="20" spans="1:6" s="147" customFormat="1" ht="12.95" customHeight="1">
      <c r="A20" s="141"/>
      <c r="B20" s="138" t="s">
        <v>155</v>
      </c>
      <c r="C20" s="142" t="s">
        <v>43</v>
      </c>
      <c r="D20" s="417"/>
      <c r="E20" s="447"/>
      <c r="F20" s="249"/>
    </row>
    <row r="21" spans="1:6" s="147" customFormat="1" ht="12.95" customHeight="1" thickBot="1">
      <c r="A21" s="141"/>
      <c r="B21" s="138" t="s">
        <v>156</v>
      </c>
      <c r="C21" s="142" t="s">
        <v>42</v>
      </c>
      <c r="D21" s="417"/>
      <c r="E21" s="447"/>
      <c r="F21" s="249"/>
    </row>
    <row r="22" spans="1:6" s="147" customFormat="1" ht="16.5" thickBot="1">
      <c r="A22" s="152" t="s">
        <v>69</v>
      </c>
      <c r="B22" s="153"/>
      <c r="C22" s="153" t="s">
        <v>46</v>
      </c>
      <c r="D22" s="410"/>
      <c r="E22" s="305">
        <f>+E23+E24</f>
        <v>0</v>
      </c>
      <c r="F22" s="167">
        <f>+F23+F24</f>
        <v>0</v>
      </c>
    </row>
    <row r="23" spans="1:6" s="136" customFormat="1" ht="12.95" customHeight="1">
      <c r="A23" s="154"/>
      <c r="B23" s="155" t="s">
        <v>127</v>
      </c>
      <c r="C23" s="156" t="s">
        <v>303</v>
      </c>
      <c r="D23" s="420"/>
      <c r="E23" s="452"/>
      <c r="F23" s="411"/>
    </row>
    <row r="24" spans="1:6" s="136" customFormat="1" ht="12.95" customHeight="1" thickBot="1">
      <c r="A24" s="158"/>
      <c r="B24" s="159" t="s">
        <v>128</v>
      </c>
      <c r="C24" s="160" t="s">
        <v>307</v>
      </c>
      <c r="D24" s="421"/>
      <c r="E24" s="455"/>
      <c r="F24" s="453"/>
    </row>
    <row r="25" spans="1:6" s="136" customFormat="1" ht="16.5" thickBot="1">
      <c r="A25" s="152" t="s">
        <v>70</v>
      </c>
      <c r="B25" s="133"/>
      <c r="C25" s="153" t="s">
        <v>62</v>
      </c>
      <c r="D25" s="311">
        <v>67389</v>
      </c>
      <c r="E25" s="399">
        <v>72105</v>
      </c>
      <c r="F25" s="180">
        <v>72105</v>
      </c>
    </row>
    <row r="26" spans="1:6" s="136" customFormat="1" ht="12.95" customHeight="1" thickBot="1">
      <c r="A26" s="152"/>
      <c r="B26" s="133"/>
      <c r="C26" s="163" t="s">
        <v>457</v>
      </c>
      <c r="D26" s="450"/>
      <c r="E26" s="482"/>
      <c r="F26" s="164"/>
    </row>
    <row r="27" spans="1:6" s="136" customFormat="1" ht="12.95" customHeight="1" thickBot="1">
      <c r="A27" s="152"/>
      <c r="B27" s="133"/>
      <c r="C27" s="275" t="s">
        <v>458</v>
      </c>
      <c r="D27" s="450"/>
      <c r="E27" s="482"/>
      <c r="F27" s="164"/>
    </row>
    <row r="28" spans="1:6" s="136" customFormat="1" ht="16.5" thickBot="1">
      <c r="A28" s="127" t="s">
        <v>71</v>
      </c>
      <c r="B28" s="166"/>
      <c r="C28" s="153" t="s">
        <v>58</v>
      </c>
      <c r="D28" s="396">
        <f>+D8+D17+D22+D25</f>
        <v>81937</v>
      </c>
      <c r="E28" s="396">
        <f>+E8+E17+E22+E25</f>
        <v>83641</v>
      </c>
      <c r="F28" s="167">
        <f>+F8+F17+F22+F25</f>
        <v>83634</v>
      </c>
    </row>
    <row r="29" spans="1:6" s="147" customFormat="1" ht="16.5" thickBot="1">
      <c r="A29" s="168" t="s">
        <v>72</v>
      </c>
      <c r="B29" s="169"/>
      <c r="C29" s="170" t="s">
        <v>60</v>
      </c>
      <c r="D29" s="451"/>
      <c r="E29" s="483">
        <f>+E30+E31</f>
        <v>1526</v>
      </c>
      <c r="F29" s="171">
        <f>+F30+F31</f>
        <v>1525</v>
      </c>
    </row>
    <row r="30" spans="1:6" s="147" customFormat="1" ht="15" customHeight="1">
      <c r="A30" s="137"/>
      <c r="B30" s="172" t="s">
        <v>134</v>
      </c>
      <c r="C30" s="156" t="s">
        <v>406</v>
      </c>
      <c r="D30" s="452"/>
      <c r="E30" s="484">
        <v>1526</v>
      </c>
      <c r="F30" s="411">
        <v>1525</v>
      </c>
    </row>
    <row r="31" spans="1:6" s="147" customFormat="1" ht="15" customHeight="1" thickBot="1">
      <c r="A31" s="173"/>
      <c r="B31" s="174" t="s">
        <v>135</v>
      </c>
      <c r="C31" s="175" t="s">
        <v>49</v>
      </c>
      <c r="D31" s="449"/>
      <c r="E31" s="475"/>
      <c r="F31" s="448"/>
    </row>
    <row r="32" spans="1:6" ht="16.5" thickBot="1">
      <c r="A32" s="177" t="s">
        <v>73</v>
      </c>
      <c r="B32" s="178"/>
      <c r="C32" s="179" t="s">
        <v>61</v>
      </c>
      <c r="D32" s="311"/>
      <c r="E32" s="399"/>
      <c r="F32" s="180"/>
    </row>
    <row r="33" spans="1:6" s="18" customFormat="1" ht="16.5" customHeight="1" thickBot="1">
      <c r="A33" s="177" t="s">
        <v>74</v>
      </c>
      <c r="B33" s="181"/>
      <c r="C33" s="182" t="s">
        <v>59</v>
      </c>
      <c r="D33" s="469">
        <f>+D28+D29+D32</f>
        <v>81937</v>
      </c>
      <c r="E33" s="469">
        <f>+E28+E29+E32</f>
        <v>85167</v>
      </c>
      <c r="F33" s="183">
        <f>+F28+F29+F32</f>
        <v>85159</v>
      </c>
    </row>
    <row r="34" spans="1:6" s="136" customFormat="1" ht="12" customHeight="1">
      <c r="A34" s="184"/>
      <c r="B34" s="184"/>
      <c r="C34" s="185"/>
      <c r="D34" s="186"/>
      <c r="E34" s="186"/>
      <c r="F34" s="186"/>
    </row>
    <row r="35" spans="1:6" ht="12" customHeight="1" thickBot="1">
      <c r="A35" s="187"/>
      <c r="B35" s="188"/>
      <c r="C35" s="188"/>
      <c r="D35" s="189"/>
      <c r="E35" s="189"/>
      <c r="F35" s="189"/>
    </row>
    <row r="36" spans="1:6" ht="16.5" thickBot="1">
      <c r="A36" s="124"/>
      <c r="B36" s="190"/>
      <c r="C36" s="190" t="s">
        <v>111</v>
      </c>
      <c r="D36" s="469"/>
      <c r="E36" s="469"/>
      <c r="F36" s="183"/>
    </row>
    <row r="37" spans="1:6" ht="16.5" thickBot="1">
      <c r="A37" s="152" t="s">
        <v>67</v>
      </c>
      <c r="B37" s="191"/>
      <c r="C37" s="153" t="s">
        <v>40</v>
      </c>
      <c r="D37" s="305">
        <f>SUM(D38:D42)</f>
        <v>81937</v>
      </c>
      <c r="E37" s="396">
        <f>SUM(E38:E42)</f>
        <v>85167</v>
      </c>
      <c r="F37" s="167">
        <f>SUM(F38:F42)</f>
        <v>82669</v>
      </c>
    </row>
    <row r="38" spans="1:6" ht="12.95" customHeight="1">
      <c r="A38" s="192"/>
      <c r="B38" s="193" t="s">
        <v>147</v>
      </c>
      <c r="C38" s="151" t="s">
        <v>98</v>
      </c>
      <c r="D38" s="295">
        <v>35689</v>
      </c>
      <c r="E38" s="391">
        <v>36383</v>
      </c>
      <c r="F38" s="467">
        <v>36239</v>
      </c>
    </row>
    <row r="39" spans="1:6" ht="12.95" customHeight="1">
      <c r="A39" s="195"/>
      <c r="B39" s="196" t="s">
        <v>148</v>
      </c>
      <c r="C39" s="142" t="s">
        <v>247</v>
      </c>
      <c r="D39" s="298">
        <v>9794</v>
      </c>
      <c r="E39" s="392">
        <v>9471</v>
      </c>
      <c r="F39" s="248">
        <v>9435</v>
      </c>
    </row>
    <row r="40" spans="1:6" ht="12.95" customHeight="1">
      <c r="A40" s="195"/>
      <c r="B40" s="196" t="s">
        <v>149</v>
      </c>
      <c r="C40" s="142" t="s">
        <v>176</v>
      </c>
      <c r="D40" s="298">
        <v>36454</v>
      </c>
      <c r="E40" s="392">
        <v>39313</v>
      </c>
      <c r="F40" s="248">
        <v>36995</v>
      </c>
    </row>
    <row r="41" spans="1:6" s="136" customFormat="1" ht="12.95" customHeight="1">
      <c r="A41" s="195"/>
      <c r="B41" s="196" t="s">
        <v>150</v>
      </c>
      <c r="C41" s="142" t="s">
        <v>248</v>
      </c>
      <c r="D41" s="298"/>
      <c r="E41" s="392"/>
      <c r="F41" s="248"/>
    </row>
    <row r="42" spans="1:6" ht="12.95" customHeight="1" thickBot="1">
      <c r="A42" s="195"/>
      <c r="B42" s="196" t="s">
        <v>158</v>
      </c>
      <c r="C42" s="142" t="s">
        <v>249</v>
      </c>
      <c r="D42" s="299"/>
      <c r="E42" s="298"/>
      <c r="F42" s="248"/>
    </row>
    <row r="43" spans="1:6" ht="16.5" thickBot="1">
      <c r="A43" s="152" t="s">
        <v>68</v>
      </c>
      <c r="B43" s="191"/>
      <c r="C43" s="153" t="s">
        <v>56</v>
      </c>
      <c r="D43" s="410"/>
      <c r="E43" s="305">
        <f>SUM(E44:E47)</f>
        <v>0</v>
      </c>
      <c r="F43" s="167">
        <f>SUM(F44:F47)</f>
        <v>0</v>
      </c>
    </row>
    <row r="44" spans="1:6">
      <c r="A44" s="192"/>
      <c r="B44" s="193" t="s">
        <v>153</v>
      </c>
      <c r="C44" s="151" t="s">
        <v>332</v>
      </c>
      <c r="D44" s="426"/>
      <c r="E44" s="295"/>
      <c r="F44" s="467"/>
    </row>
    <row r="45" spans="1:6">
      <c r="A45" s="195"/>
      <c r="B45" s="196" t="s">
        <v>154</v>
      </c>
      <c r="C45" s="142" t="s">
        <v>251</v>
      </c>
      <c r="D45" s="299"/>
      <c r="E45" s="298"/>
      <c r="F45" s="248"/>
    </row>
    <row r="46" spans="1:6">
      <c r="A46" s="195"/>
      <c r="B46" s="196" t="s">
        <v>157</v>
      </c>
      <c r="C46" s="142" t="s">
        <v>112</v>
      </c>
      <c r="D46" s="299"/>
      <c r="E46" s="298"/>
      <c r="F46" s="248"/>
    </row>
    <row r="47" spans="1:6" ht="32.25" thickBot="1">
      <c r="A47" s="195"/>
      <c r="B47" s="196" t="s">
        <v>165</v>
      </c>
      <c r="C47" s="142" t="s">
        <v>53</v>
      </c>
      <c r="D47" s="299"/>
      <c r="E47" s="298"/>
      <c r="F47" s="248"/>
    </row>
    <row r="48" spans="1:6" ht="15" customHeight="1" thickBot="1">
      <c r="A48" s="152" t="s">
        <v>69</v>
      </c>
      <c r="B48" s="191"/>
      <c r="C48" s="191" t="s">
        <v>54</v>
      </c>
      <c r="D48" s="311"/>
      <c r="E48" s="399"/>
      <c r="F48" s="180"/>
    </row>
    <row r="49" spans="1:6" ht="14.25" customHeight="1" thickBot="1">
      <c r="A49" s="177" t="s">
        <v>70</v>
      </c>
      <c r="B49" s="178"/>
      <c r="C49" s="179" t="s">
        <v>57</v>
      </c>
      <c r="D49" s="311"/>
      <c r="E49" s="399"/>
      <c r="F49" s="180">
        <v>1452</v>
      </c>
    </row>
    <row r="50" spans="1:6" ht="16.5" thickBot="1">
      <c r="A50" s="152" t="s">
        <v>71</v>
      </c>
      <c r="B50" s="198"/>
      <c r="C50" s="199" t="s">
        <v>55</v>
      </c>
      <c r="D50" s="469">
        <f>+D37+D43+D48+D49</f>
        <v>81937</v>
      </c>
      <c r="E50" s="469">
        <f>+E37+E43+E48+E49</f>
        <v>85167</v>
      </c>
      <c r="F50" s="183">
        <f>+F37+F43+F48+F49</f>
        <v>84121</v>
      </c>
    </row>
    <row r="51" spans="1:6" ht="16.5" thickBot="1">
      <c r="A51" s="201"/>
      <c r="B51" s="202"/>
      <c r="C51" s="202"/>
      <c r="D51" s="203"/>
      <c r="E51" s="203"/>
      <c r="F51" s="203"/>
    </row>
    <row r="52" spans="1:6" ht="16.5" thickBot="1">
      <c r="A52" s="204" t="s">
        <v>285</v>
      </c>
      <c r="B52" s="205"/>
      <c r="C52" s="206"/>
      <c r="D52" s="412">
        <v>22</v>
      </c>
      <c r="E52" s="472">
        <v>21</v>
      </c>
      <c r="F52" s="468">
        <v>21</v>
      </c>
    </row>
    <row r="53" spans="1:6" ht="16.5" thickBot="1">
      <c r="A53" s="204" t="s">
        <v>286</v>
      </c>
      <c r="B53" s="205"/>
      <c r="C53" s="206"/>
      <c r="D53" s="412">
        <v>0</v>
      </c>
      <c r="E53" s="472">
        <v>0</v>
      </c>
      <c r="F53" s="468">
        <v>0</v>
      </c>
    </row>
  </sheetData>
  <sheetProtection formatCells="0"/>
  <mergeCells count="2">
    <mergeCell ref="A2:B2"/>
    <mergeCell ref="A5:B5"/>
  </mergeCells>
  <phoneticPr fontId="1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C2" sqref="C2"/>
    </sheetView>
  </sheetViews>
  <sheetFormatPr defaultRowHeight="15.75"/>
  <cols>
    <col min="1" max="1" width="9.6640625" style="215" customWidth="1"/>
    <col min="2" max="2" width="16.83203125" style="126" customWidth="1"/>
    <col min="3" max="3" width="72" style="126" customWidth="1"/>
    <col min="4" max="6" width="25" style="126" customWidth="1"/>
    <col min="7" max="16384" width="9.33203125" style="126"/>
  </cols>
  <sheetData>
    <row r="1" spans="1:6" s="1" customFormat="1" ht="21" customHeight="1" thickBot="1">
      <c r="A1" s="33"/>
      <c r="B1" s="34"/>
      <c r="C1" s="208"/>
      <c r="D1" s="499"/>
      <c r="E1" s="499"/>
      <c r="F1" s="116" t="s">
        <v>6</v>
      </c>
    </row>
    <row r="2" spans="1:6" s="20" customFormat="1" ht="35.25" customHeight="1">
      <c r="A2" s="608" t="s">
        <v>281</v>
      </c>
      <c r="B2" s="609"/>
      <c r="C2" s="209" t="s">
        <v>503</v>
      </c>
      <c r="D2" s="497"/>
      <c r="E2" s="498"/>
      <c r="F2" s="487" t="s">
        <v>472</v>
      </c>
    </row>
    <row r="3" spans="1:6" s="20" customFormat="1" ht="16.5" thickBot="1">
      <c r="A3" s="118" t="s">
        <v>280</v>
      </c>
      <c r="B3" s="119"/>
      <c r="C3" s="211" t="s">
        <v>459</v>
      </c>
      <c r="D3" s="428"/>
      <c r="E3" s="494"/>
      <c r="F3" s="212" t="s">
        <v>102</v>
      </c>
    </row>
    <row r="4" spans="1:6" s="20" customFormat="1" ht="15.95" customHeight="1" thickBot="1">
      <c r="A4" s="122"/>
      <c r="B4" s="122"/>
      <c r="C4" s="122"/>
      <c r="D4" s="123"/>
      <c r="E4" s="495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445" t="s">
        <v>0</v>
      </c>
      <c r="E5" s="125" t="s">
        <v>482</v>
      </c>
      <c r="F5" s="457" t="s">
        <v>1</v>
      </c>
    </row>
    <row r="6" spans="1:6" s="18" customFormat="1" ht="16.5" thickBot="1">
      <c r="A6" s="127">
        <v>1</v>
      </c>
      <c r="B6" s="128">
        <v>2</v>
      </c>
      <c r="C6" s="128">
        <v>3</v>
      </c>
      <c r="D6" s="405">
        <v>4</v>
      </c>
      <c r="E6" s="128">
        <v>5</v>
      </c>
      <c r="F6" s="458">
        <v>6</v>
      </c>
    </row>
    <row r="7" spans="1:6" s="18" customFormat="1" ht="15.95" customHeight="1" thickBot="1">
      <c r="A7" s="130"/>
      <c r="B7" s="131"/>
      <c r="C7" s="131" t="s">
        <v>107</v>
      </c>
      <c r="D7" s="415"/>
      <c r="E7" s="486"/>
      <c r="F7" s="132"/>
    </row>
    <row r="8" spans="1:6" s="136" customFormat="1" ht="16.5" thickBot="1">
      <c r="A8" s="127" t="s">
        <v>67</v>
      </c>
      <c r="B8" s="133"/>
      <c r="C8" s="134" t="s">
        <v>287</v>
      </c>
      <c r="D8" s="410"/>
      <c r="E8" s="305">
        <f>SUM(E9:E16)</f>
        <v>1</v>
      </c>
      <c r="F8" s="167">
        <f>SUM(F9:F16)</f>
        <v>1</v>
      </c>
    </row>
    <row r="9" spans="1:6" s="136" customFormat="1" ht="12.95" customHeight="1">
      <c r="A9" s="137"/>
      <c r="B9" s="138" t="s">
        <v>147</v>
      </c>
      <c r="C9" s="139" t="s">
        <v>216</v>
      </c>
      <c r="D9" s="416"/>
      <c r="E9" s="465"/>
      <c r="F9" s="459"/>
    </row>
    <row r="10" spans="1:6" s="136" customFormat="1" ht="12.95" customHeight="1">
      <c r="A10" s="141"/>
      <c r="B10" s="138" t="s">
        <v>148</v>
      </c>
      <c r="C10" s="142" t="s">
        <v>217</v>
      </c>
      <c r="D10" s="417"/>
      <c r="E10" s="447"/>
      <c r="F10" s="249"/>
    </row>
    <row r="11" spans="1:6" s="136" customFormat="1" ht="12.95" customHeight="1">
      <c r="A11" s="141"/>
      <c r="B11" s="138" t="s">
        <v>149</v>
      </c>
      <c r="C11" s="142" t="s">
        <v>218</v>
      </c>
      <c r="D11" s="417"/>
      <c r="E11" s="447"/>
      <c r="F11" s="249"/>
    </row>
    <row r="12" spans="1:6" s="136" customFormat="1" ht="12.95" customHeight="1">
      <c r="A12" s="141"/>
      <c r="B12" s="138" t="s">
        <v>150</v>
      </c>
      <c r="C12" s="142" t="s">
        <v>219</v>
      </c>
      <c r="D12" s="417"/>
      <c r="E12" s="447"/>
      <c r="F12" s="249"/>
    </row>
    <row r="13" spans="1:6" s="136" customFormat="1" ht="12.95" customHeight="1">
      <c r="A13" s="141"/>
      <c r="B13" s="138" t="s">
        <v>184</v>
      </c>
      <c r="C13" s="144" t="s">
        <v>220</v>
      </c>
      <c r="D13" s="447"/>
      <c r="E13" s="447"/>
      <c r="F13" s="249"/>
    </row>
    <row r="14" spans="1:6" s="136" customFormat="1" ht="12.95" customHeight="1">
      <c r="A14" s="145"/>
      <c r="B14" s="138" t="s">
        <v>151</v>
      </c>
      <c r="C14" s="142" t="s">
        <v>221</v>
      </c>
      <c r="D14" s="418"/>
      <c r="E14" s="466"/>
      <c r="F14" s="460"/>
    </row>
    <row r="15" spans="1:6" s="147" customFormat="1" ht="12.95" customHeight="1">
      <c r="A15" s="141"/>
      <c r="B15" s="138" t="s">
        <v>152</v>
      </c>
      <c r="C15" s="142" t="s">
        <v>44</v>
      </c>
      <c r="D15" s="417"/>
      <c r="E15" s="447"/>
      <c r="F15" s="249"/>
    </row>
    <row r="16" spans="1:6" s="147" customFormat="1" ht="12.95" customHeight="1" thickBot="1">
      <c r="A16" s="148"/>
      <c r="B16" s="149" t="s">
        <v>159</v>
      </c>
      <c r="C16" s="144" t="s">
        <v>278</v>
      </c>
      <c r="D16" s="418"/>
      <c r="E16" s="454">
        <v>1</v>
      </c>
      <c r="F16" s="257">
        <v>1</v>
      </c>
    </row>
    <row r="17" spans="1:6" s="136" customFormat="1" ht="32.25" thickBot="1">
      <c r="A17" s="127" t="s">
        <v>68</v>
      </c>
      <c r="B17" s="133"/>
      <c r="C17" s="134" t="s">
        <v>45</v>
      </c>
      <c r="D17" s="410"/>
      <c r="E17" s="305">
        <f>SUM(E18:E21)</f>
        <v>0</v>
      </c>
      <c r="F17" s="167">
        <f>SUM(F18:F21)</f>
        <v>0</v>
      </c>
    </row>
    <row r="18" spans="1:6" s="147" customFormat="1" ht="12.95" customHeight="1">
      <c r="A18" s="141"/>
      <c r="B18" s="138" t="s">
        <v>153</v>
      </c>
      <c r="C18" s="151" t="s">
        <v>41</v>
      </c>
      <c r="D18" s="419"/>
      <c r="E18" s="447"/>
      <c r="F18" s="249"/>
    </row>
    <row r="19" spans="1:6" s="147" customFormat="1" ht="12.95" customHeight="1">
      <c r="A19" s="141"/>
      <c r="B19" s="138" t="s">
        <v>154</v>
      </c>
      <c r="C19" s="142" t="s">
        <v>42</v>
      </c>
      <c r="D19" s="417"/>
      <c r="E19" s="447"/>
      <c r="F19" s="249"/>
    </row>
    <row r="20" spans="1:6" s="147" customFormat="1" ht="12.95" customHeight="1">
      <c r="A20" s="141"/>
      <c r="B20" s="138" t="s">
        <v>155</v>
      </c>
      <c r="C20" s="142" t="s">
        <v>43</v>
      </c>
      <c r="D20" s="417"/>
      <c r="E20" s="447"/>
      <c r="F20" s="249"/>
    </row>
    <row r="21" spans="1:6" s="147" customFormat="1" ht="12.95" customHeight="1" thickBot="1">
      <c r="A21" s="141"/>
      <c r="B21" s="138" t="s">
        <v>156</v>
      </c>
      <c r="C21" s="142" t="s">
        <v>42</v>
      </c>
      <c r="D21" s="417"/>
      <c r="E21" s="447"/>
      <c r="F21" s="249"/>
    </row>
    <row r="22" spans="1:6" s="147" customFormat="1" ht="16.5" thickBot="1">
      <c r="A22" s="152" t="s">
        <v>69</v>
      </c>
      <c r="B22" s="153"/>
      <c r="C22" s="153" t="s">
        <v>46</v>
      </c>
      <c r="D22" s="410"/>
      <c r="E22" s="305">
        <f>+E23+E24</f>
        <v>0</v>
      </c>
      <c r="F22" s="167">
        <f>+F23+F24</f>
        <v>0</v>
      </c>
    </row>
    <row r="23" spans="1:6" s="136" customFormat="1" ht="12.95" customHeight="1">
      <c r="A23" s="154"/>
      <c r="B23" s="155" t="s">
        <v>127</v>
      </c>
      <c r="C23" s="156" t="s">
        <v>303</v>
      </c>
      <c r="D23" s="452"/>
      <c r="E23" s="295"/>
      <c r="F23" s="411"/>
    </row>
    <row r="24" spans="1:6" s="136" customFormat="1" ht="12.95" customHeight="1" thickBot="1">
      <c r="A24" s="158"/>
      <c r="B24" s="159" t="s">
        <v>128</v>
      </c>
      <c r="C24" s="160" t="s">
        <v>307</v>
      </c>
      <c r="D24" s="455"/>
      <c r="E24" s="455"/>
      <c r="F24" s="453"/>
    </row>
    <row r="25" spans="1:6" s="136" customFormat="1" ht="16.5" thickBot="1">
      <c r="A25" s="152" t="s">
        <v>70</v>
      </c>
      <c r="B25" s="133"/>
      <c r="C25" s="153" t="s">
        <v>62</v>
      </c>
      <c r="D25" s="311">
        <v>23741</v>
      </c>
      <c r="E25" s="311">
        <v>27714</v>
      </c>
      <c r="F25" s="180">
        <v>29951</v>
      </c>
    </row>
    <row r="26" spans="1:6" s="136" customFormat="1" ht="12.95" customHeight="1" thickBot="1">
      <c r="A26" s="152"/>
      <c r="B26" s="133"/>
      <c r="C26" s="163" t="s">
        <v>457</v>
      </c>
      <c r="D26" s="450"/>
      <c r="E26" s="450">
        <v>30911</v>
      </c>
      <c r="F26" s="164">
        <v>30911</v>
      </c>
    </row>
    <row r="27" spans="1:6" s="136" customFormat="1" ht="12.95" customHeight="1" thickBot="1">
      <c r="A27" s="152"/>
      <c r="B27" s="133"/>
      <c r="C27" s="275" t="s">
        <v>458</v>
      </c>
      <c r="D27" s="450"/>
      <c r="E27" s="450">
        <v>-3197</v>
      </c>
      <c r="F27" s="164">
        <v>-960</v>
      </c>
    </row>
    <row r="28" spans="1:6" s="136" customFormat="1" ht="16.5" thickBot="1">
      <c r="A28" s="127" t="s">
        <v>71</v>
      </c>
      <c r="B28" s="166"/>
      <c r="C28" s="153" t="s">
        <v>58</v>
      </c>
      <c r="D28" s="305">
        <f>+D8+D17+D22+D25</f>
        <v>23741</v>
      </c>
      <c r="E28" s="305">
        <f>+E8+E17+E22+E25</f>
        <v>27715</v>
      </c>
      <c r="F28" s="167">
        <f>+F8+F17+F22+F25</f>
        <v>29952</v>
      </c>
    </row>
    <row r="29" spans="1:6" s="147" customFormat="1" ht="16.5" thickBot="1">
      <c r="A29" s="168" t="s">
        <v>72</v>
      </c>
      <c r="B29" s="169"/>
      <c r="C29" s="170" t="s">
        <v>60</v>
      </c>
      <c r="D29" s="451"/>
      <c r="E29" s="451">
        <f>+E30+E31</f>
        <v>0</v>
      </c>
      <c r="F29" s="171">
        <f>+F30+F31</f>
        <v>1525</v>
      </c>
    </row>
    <row r="30" spans="1:6" s="147" customFormat="1" ht="12.95" customHeight="1">
      <c r="A30" s="137"/>
      <c r="B30" s="172" t="s">
        <v>134</v>
      </c>
      <c r="C30" s="156" t="s">
        <v>406</v>
      </c>
      <c r="D30" s="452"/>
      <c r="E30" s="452"/>
      <c r="F30" s="411">
        <v>1525</v>
      </c>
    </row>
    <row r="31" spans="1:6" s="147" customFormat="1" ht="12.95" customHeight="1" thickBot="1">
      <c r="A31" s="173"/>
      <c r="B31" s="174" t="s">
        <v>135</v>
      </c>
      <c r="C31" s="175" t="s">
        <v>49</v>
      </c>
      <c r="D31" s="449"/>
      <c r="E31" s="449"/>
      <c r="F31" s="448"/>
    </row>
    <row r="32" spans="1:6" ht="16.5" thickBot="1">
      <c r="A32" s="177" t="s">
        <v>73</v>
      </c>
      <c r="B32" s="178"/>
      <c r="C32" s="179" t="s">
        <v>61</v>
      </c>
      <c r="D32" s="311"/>
      <c r="E32" s="311"/>
      <c r="F32" s="180"/>
    </row>
    <row r="33" spans="1:6" s="18" customFormat="1" ht="16.5" customHeight="1" thickBot="1">
      <c r="A33" s="177" t="s">
        <v>74</v>
      </c>
      <c r="B33" s="181"/>
      <c r="C33" s="182" t="s">
        <v>59</v>
      </c>
      <c r="D33" s="470">
        <f>+D28+D29+D32</f>
        <v>23741</v>
      </c>
      <c r="E33" s="470">
        <f>+E28+E29+E32</f>
        <v>27715</v>
      </c>
      <c r="F33" s="183">
        <f>+F28+F29+F32</f>
        <v>31477</v>
      </c>
    </row>
    <row r="34" spans="1:6" s="136" customFormat="1" ht="12" customHeight="1">
      <c r="A34" s="184"/>
      <c r="B34" s="184"/>
      <c r="C34" s="185"/>
      <c r="D34" s="186"/>
      <c r="E34" s="186"/>
      <c r="F34" s="186"/>
    </row>
    <row r="35" spans="1:6" ht="12" customHeight="1" thickBot="1">
      <c r="A35" s="187"/>
      <c r="B35" s="188"/>
      <c r="C35" s="188"/>
      <c r="D35" s="189"/>
      <c r="E35" s="189"/>
      <c r="F35" s="496"/>
    </row>
    <row r="36" spans="1:6" ht="16.5" thickBot="1">
      <c r="A36" s="124"/>
      <c r="B36" s="190"/>
      <c r="C36" s="190" t="s">
        <v>111</v>
      </c>
      <c r="D36" s="469"/>
      <c r="E36" s="409"/>
      <c r="F36" s="200"/>
    </row>
    <row r="37" spans="1:6" ht="16.5" thickBot="1">
      <c r="A37" s="152" t="s">
        <v>67</v>
      </c>
      <c r="B37" s="191"/>
      <c r="C37" s="153" t="s">
        <v>40</v>
      </c>
      <c r="D37" s="305">
        <f>SUM(D38:D42)</f>
        <v>23741</v>
      </c>
      <c r="E37" s="400">
        <f>SUM(E38:E42)</f>
        <v>27714</v>
      </c>
      <c r="F37" s="135">
        <f>SUM(F38:F42)</f>
        <v>31477</v>
      </c>
    </row>
    <row r="38" spans="1:6" ht="12.95" customHeight="1">
      <c r="A38" s="192"/>
      <c r="B38" s="193" t="s">
        <v>147</v>
      </c>
      <c r="C38" s="151" t="s">
        <v>98</v>
      </c>
      <c r="D38" s="295">
        <v>16252</v>
      </c>
      <c r="E38" s="404">
        <v>18755</v>
      </c>
      <c r="F38" s="194">
        <v>20859</v>
      </c>
    </row>
    <row r="39" spans="1:6" ht="12.95" customHeight="1">
      <c r="A39" s="195"/>
      <c r="B39" s="196" t="s">
        <v>148</v>
      </c>
      <c r="C39" s="142" t="s">
        <v>247</v>
      </c>
      <c r="D39" s="298">
        <v>4389</v>
      </c>
      <c r="E39" s="394">
        <v>5044</v>
      </c>
      <c r="F39" s="197">
        <v>5521</v>
      </c>
    </row>
    <row r="40" spans="1:6" ht="12.95" customHeight="1">
      <c r="A40" s="195"/>
      <c r="B40" s="196" t="s">
        <v>149</v>
      </c>
      <c r="C40" s="142" t="s">
        <v>176</v>
      </c>
      <c r="D40" s="298">
        <v>3100</v>
      </c>
      <c r="E40" s="394">
        <v>3915</v>
      </c>
      <c r="F40" s="197">
        <v>5097</v>
      </c>
    </row>
    <row r="41" spans="1:6" s="136" customFormat="1" ht="12.95" customHeight="1">
      <c r="A41" s="195"/>
      <c r="B41" s="196" t="s">
        <v>150</v>
      </c>
      <c r="C41" s="142" t="s">
        <v>248</v>
      </c>
      <c r="D41" s="298"/>
      <c r="E41" s="394"/>
      <c r="F41" s="197"/>
    </row>
    <row r="42" spans="1:6" ht="12.95" customHeight="1" thickBot="1">
      <c r="A42" s="195"/>
      <c r="B42" s="196" t="s">
        <v>158</v>
      </c>
      <c r="C42" s="142" t="s">
        <v>249</v>
      </c>
      <c r="D42" s="299"/>
      <c r="E42" s="299"/>
      <c r="F42" s="197"/>
    </row>
    <row r="43" spans="1:6" ht="16.5" thickBot="1">
      <c r="A43" s="152" t="s">
        <v>68</v>
      </c>
      <c r="B43" s="191"/>
      <c r="C43" s="153" t="s">
        <v>56</v>
      </c>
      <c r="D43" s="410"/>
      <c r="E43" s="410">
        <f>SUM(E44:E47)</f>
        <v>0</v>
      </c>
      <c r="F43" s="135">
        <f>SUM(F44:F47)</f>
        <v>0</v>
      </c>
    </row>
    <row r="44" spans="1:6">
      <c r="A44" s="192"/>
      <c r="B44" s="193" t="s">
        <v>153</v>
      </c>
      <c r="C44" s="151" t="s">
        <v>332</v>
      </c>
      <c r="D44" s="426"/>
      <c r="E44" s="426"/>
      <c r="F44" s="194"/>
    </row>
    <row r="45" spans="1:6">
      <c r="A45" s="195"/>
      <c r="B45" s="196" t="s">
        <v>154</v>
      </c>
      <c r="C45" s="142" t="s">
        <v>251</v>
      </c>
      <c r="D45" s="299"/>
      <c r="E45" s="299"/>
      <c r="F45" s="197"/>
    </row>
    <row r="46" spans="1:6">
      <c r="A46" s="195"/>
      <c r="B46" s="196" t="s">
        <v>157</v>
      </c>
      <c r="C46" s="142" t="s">
        <v>112</v>
      </c>
      <c r="D46" s="299"/>
      <c r="E46" s="299"/>
      <c r="F46" s="197"/>
    </row>
    <row r="47" spans="1:6" ht="32.25" thickBot="1">
      <c r="A47" s="195"/>
      <c r="B47" s="196" t="s">
        <v>165</v>
      </c>
      <c r="C47" s="142" t="s">
        <v>53</v>
      </c>
      <c r="D47" s="299"/>
      <c r="E47" s="298"/>
      <c r="F47" s="176"/>
    </row>
    <row r="48" spans="1:6" ht="15" customHeight="1" thickBot="1">
      <c r="A48" s="152" t="s">
        <v>69</v>
      </c>
      <c r="B48" s="191"/>
      <c r="C48" s="191" t="s">
        <v>54</v>
      </c>
      <c r="D48" s="422"/>
      <c r="E48" s="311"/>
      <c r="F48" s="180"/>
    </row>
    <row r="49" spans="1:6" ht="14.25" customHeight="1" thickBot="1">
      <c r="A49" s="177" t="s">
        <v>70</v>
      </c>
      <c r="B49" s="178"/>
      <c r="C49" s="179" t="s">
        <v>57</v>
      </c>
      <c r="D49" s="403"/>
      <c r="E49" s="399"/>
      <c r="F49" s="180">
        <v>1452</v>
      </c>
    </row>
    <row r="50" spans="1:6" ht="16.5" thickBot="1">
      <c r="A50" s="152" t="s">
        <v>71</v>
      </c>
      <c r="B50" s="198"/>
      <c r="C50" s="199" t="s">
        <v>55</v>
      </c>
      <c r="D50" s="470">
        <f>+D37+D43+D48+D49</f>
        <v>23741</v>
      </c>
      <c r="E50" s="469">
        <f>+E37+E43+E48+E49</f>
        <v>27714</v>
      </c>
      <c r="F50" s="183">
        <f>+F37+F43+F48+F49</f>
        <v>32929</v>
      </c>
    </row>
    <row r="51" spans="1:6" ht="16.5" thickBot="1">
      <c r="A51" s="201"/>
      <c r="B51" s="202"/>
      <c r="C51" s="202"/>
      <c r="D51" s="203"/>
      <c r="E51" s="203"/>
      <c r="F51" s="203"/>
    </row>
    <row r="52" spans="1:6" ht="16.5" thickBot="1">
      <c r="A52" s="204" t="s">
        <v>285</v>
      </c>
      <c r="B52" s="205"/>
      <c r="C52" s="206"/>
      <c r="D52" s="412">
        <v>9</v>
      </c>
      <c r="E52" s="472">
        <v>12</v>
      </c>
      <c r="F52" s="468">
        <v>12</v>
      </c>
    </row>
    <row r="53" spans="1:6" ht="16.5" thickBot="1">
      <c r="A53" s="204" t="s">
        <v>286</v>
      </c>
      <c r="B53" s="205"/>
      <c r="C53" s="206"/>
      <c r="D53" s="412">
        <v>0</v>
      </c>
      <c r="E53" s="472">
        <v>0</v>
      </c>
      <c r="F53" s="468">
        <v>0</v>
      </c>
    </row>
  </sheetData>
  <mergeCells count="2">
    <mergeCell ref="A2:B2"/>
    <mergeCell ref="A5:B5"/>
  </mergeCells>
  <phoneticPr fontId="17" type="noConversion"/>
  <pageMargins left="0.75" right="0.75" top="1" bottom="1" header="0.5" footer="0.5"/>
  <pageSetup paperSize="9"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C2" sqref="C2"/>
    </sheetView>
  </sheetViews>
  <sheetFormatPr defaultRowHeight="15.75"/>
  <cols>
    <col min="1" max="1" width="9.6640625" style="215" customWidth="1"/>
    <col min="2" max="2" width="16" style="126" customWidth="1"/>
    <col min="3" max="3" width="72" style="126" customWidth="1"/>
    <col min="4" max="6" width="25" style="126" customWidth="1"/>
    <col min="7" max="16384" width="9.33203125" style="126"/>
  </cols>
  <sheetData>
    <row r="1" spans="1:6" s="1" customFormat="1" ht="21" customHeight="1" thickBot="1">
      <c r="A1" s="33"/>
      <c r="B1" s="34"/>
      <c r="C1" s="208"/>
      <c r="D1" s="116"/>
      <c r="E1" s="116"/>
      <c r="F1" s="116" t="s">
        <v>7</v>
      </c>
    </row>
    <row r="2" spans="1:6" s="20" customFormat="1" ht="32.25" customHeight="1">
      <c r="A2" s="608" t="s">
        <v>281</v>
      </c>
      <c r="B2" s="609"/>
      <c r="C2" s="209" t="s">
        <v>503</v>
      </c>
      <c r="D2" s="488"/>
      <c r="E2" s="488"/>
      <c r="F2" s="487" t="s">
        <v>472</v>
      </c>
    </row>
    <row r="3" spans="1:6" s="20" customFormat="1" ht="16.5" thickBot="1">
      <c r="A3" s="118" t="s">
        <v>280</v>
      </c>
      <c r="B3" s="119"/>
      <c r="C3" s="211" t="s">
        <v>460</v>
      </c>
      <c r="D3" s="489"/>
      <c r="E3" s="494"/>
      <c r="F3" s="212" t="s">
        <v>116</v>
      </c>
    </row>
    <row r="4" spans="1:6" s="20" customFormat="1" ht="15.95" customHeight="1" thickBot="1">
      <c r="A4" s="122"/>
      <c r="B4" s="122"/>
      <c r="C4" s="122"/>
      <c r="D4" s="463"/>
      <c r="E4" s="495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125" t="s">
        <v>0</v>
      </c>
      <c r="E5" s="125" t="s">
        <v>482</v>
      </c>
      <c r="F5" s="457" t="s">
        <v>1</v>
      </c>
    </row>
    <row r="6" spans="1:6" s="18" customFormat="1" ht="16.5" thickBot="1">
      <c r="A6" s="127">
        <v>1</v>
      </c>
      <c r="B6" s="128">
        <v>2</v>
      </c>
      <c r="C6" s="128">
        <v>3</v>
      </c>
      <c r="D6" s="128">
        <v>4</v>
      </c>
      <c r="E6" s="128">
        <v>5</v>
      </c>
      <c r="F6" s="458">
        <v>6</v>
      </c>
    </row>
    <row r="7" spans="1:6" s="18" customFormat="1" ht="15.95" customHeight="1" thickBot="1">
      <c r="A7" s="130"/>
      <c r="B7" s="131"/>
      <c r="C7" s="131" t="s">
        <v>107</v>
      </c>
      <c r="D7" s="464"/>
      <c r="E7" s="486"/>
      <c r="F7" s="132"/>
    </row>
    <row r="8" spans="1:6" s="136" customFormat="1" ht="16.5" thickBot="1">
      <c r="A8" s="127" t="s">
        <v>67</v>
      </c>
      <c r="B8" s="133"/>
      <c r="C8" s="134" t="s">
        <v>287</v>
      </c>
      <c r="D8" s="305"/>
      <c r="E8" s="305">
        <f>SUM(E9:E16)</f>
        <v>0</v>
      </c>
      <c r="F8" s="167">
        <f>SUM(F9:F16)</f>
        <v>0</v>
      </c>
    </row>
    <row r="9" spans="1:6" s="136" customFormat="1" ht="12.95" customHeight="1">
      <c r="A9" s="137"/>
      <c r="B9" s="138" t="s">
        <v>147</v>
      </c>
      <c r="C9" s="139" t="s">
        <v>216</v>
      </c>
      <c r="D9" s="465"/>
      <c r="E9" s="465"/>
      <c r="F9" s="459"/>
    </row>
    <row r="10" spans="1:6" s="136" customFormat="1" ht="12.95" customHeight="1">
      <c r="A10" s="141"/>
      <c r="B10" s="138" t="s">
        <v>148</v>
      </c>
      <c r="C10" s="142" t="s">
        <v>217</v>
      </c>
      <c r="D10" s="447"/>
      <c r="E10" s="447"/>
      <c r="F10" s="249"/>
    </row>
    <row r="11" spans="1:6" s="136" customFormat="1" ht="12.95" customHeight="1">
      <c r="A11" s="141"/>
      <c r="B11" s="138" t="s">
        <v>149</v>
      </c>
      <c r="C11" s="142" t="s">
        <v>218</v>
      </c>
      <c r="D11" s="447"/>
      <c r="E11" s="447"/>
      <c r="F11" s="249"/>
    </row>
    <row r="12" spans="1:6" s="136" customFormat="1" ht="12.95" customHeight="1">
      <c r="A12" s="141"/>
      <c r="B12" s="138" t="s">
        <v>150</v>
      </c>
      <c r="C12" s="142" t="s">
        <v>219</v>
      </c>
      <c r="D12" s="447"/>
      <c r="E12" s="447"/>
      <c r="F12" s="249"/>
    </row>
    <row r="13" spans="1:6" s="136" customFormat="1" ht="12.95" customHeight="1">
      <c r="A13" s="141"/>
      <c r="B13" s="138" t="s">
        <v>184</v>
      </c>
      <c r="C13" s="142" t="s">
        <v>220</v>
      </c>
      <c r="D13" s="447"/>
      <c r="E13" s="447"/>
      <c r="F13" s="249"/>
    </row>
    <row r="14" spans="1:6" s="136" customFormat="1" ht="12.95" customHeight="1">
      <c r="A14" s="145"/>
      <c r="B14" s="138" t="s">
        <v>151</v>
      </c>
      <c r="C14" s="151" t="s">
        <v>221</v>
      </c>
      <c r="D14" s="466"/>
      <c r="E14" s="466"/>
      <c r="F14" s="460"/>
    </row>
    <row r="15" spans="1:6" s="147" customFormat="1" ht="12.95" customHeight="1">
      <c r="A15" s="141"/>
      <c r="B15" s="138" t="s">
        <v>152</v>
      </c>
      <c r="C15" s="142" t="s">
        <v>44</v>
      </c>
      <c r="D15" s="447"/>
      <c r="E15" s="447"/>
      <c r="F15" s="249"/>
    </row>
    <row r="16" spans="1:6" s="147" customFormat="1" ht="12.95" customHeight="1" thickBot="1">
      <c r="A16" s="148"/>
      <c r="B16" s="149" t="s">
        <v>159</v>
      </c>
      <c r="C16" s="144" t="s">
        <v>278</v>
      </c>
      <c r="D16" s="500"/>
      <c r="E16" s="501"/>
      <c r="F16" s="257"/>
    </row>
    <row r="17" spans="1:6" s="136" customFormat="1" ht="32.25" thickBot="1">
      <c r="A17" s="127" t="s">
        <v>68</v>
      </c>
      <c r="B17" s="133"/>
      <c r="C17" s="134" t="s">
        <v>45</v>
      </c>
      <c r="D17" s="410"/>
      <c r="E17" s="305">
        <f>SUM(E18:E21)</f>
        <v>0</v>
      </c>
      <c r="F17" s="167">
        <f>SUM(F18:F21)</f>
        <v>0</v>
      </c>
    </row>
    <row r="18" spans="1:6" s="147" customFormat="1" ht="12.95" customHeight="1">
      <c r="A18" s="141"/>
      <c r="B18" s="138" t="s">
        <v>153</v>
      </c>
      <c r="C18" s="151" t="s">
        <v>41</v>
      </c>
      <c r="D18" s="419"/>
      <c r="E18" s="447"/>
      <c r="F18" s="249"/>
    </row>
    <row r="19" spans="1:6" s="147" customFormat="1" ht="12.95" customHeight="1">
      <c r="A19" s="141"/>
      <c r="B19" s="138" t="s">
        <v>154</v>
      </c>
      <c r="C19" s="142" t="s">
        <v>42</v>
      </c>
      <c r="D19" s="417"/>
      <c r="E19" s="447"/>
      <c r="F19" s="249"/>
    </row>
    <row r="20" spans="1:6" s="147" customFormat="1" ht="12.95" customHeight="1">
      <c r="A20" s="141"/>
      <c r="B20" s="138" t="s">
        <v>155</v>
      </c>
      <c r="C20" s="142" t="s">
        <v>43</v>
      </c>
      <c r="D20" s="417"/>
      <c r="E20" s="447"/>
      <c r="F20" s="249"/>
    </row>
    <row r="21" spans="1:6" s="147" customFormat="1" ht="12.95" customHeight="1" thickBot="1">
      <c r="A21" s="141"/>
      <c r="B21" s="138" t="s">
        <v>156</v>
      </c>
      <c r="C21" s="142" t="s">
        <v>42</v>
      </c>
      <c r="D21" s="417"/>
      <c r="E21" s="447"/>
      <c r="F21" s="249"/>
    </row>
    <row r="22" spans="1:6" s="147" customFormat="1" ht="16.5" thickBot="1">
      <c r="A22" s="152" t="s">
        <v>69</v>
      </c>
      <c r="B22" s="153"/>
      <c r="C22" s="153" t="s">
        <v>46</v>
      </c>
      <c r="D22" s="410"/>
      <c r="E22" s="305">
        <f>+E23+E24</f>
        <v>0</v>
      </c>
      <c r="F22" s="167">
        <f>+F23+F24</f>
        <v>0</v>
      </c>
    </row>
    <row r="23" spans="1:6" s="136" customFormat="1" ht="12.95" customHeight="1">
      <c r="A23" s="154"/>
      <c r="B23" s="155" t="s">
        <v>127</v>
      </c>
      <c r="C23" s="156" t="s">
        <v>303</v>
      </c>
      <c r="D23" s="420"/>
      <c r="E23" s="452"/>
      <c r="F23" s="411"/>
    </row>
    <row r="24" spans="1:6" s="136" customFormat="1" ht="12.95" customHeight="1" thickBot="1">
      <c r="A24" s="158"/>
      <c r="B24" s="159" t="s">
        <v>128</v>
      </c>
      <c r="C24" s="160" t="s">
        <v>307</v>
      </c>
      <c r="D24" s="449"/>
      <c r="E24" s="455"/>
      <c r="F24" s="453"/>
    </row>
    <row r="25" spans="1:6" s="136" customFormat="1" ht="16.5" thickBot="1">
      <c r="A25" s="152" t="s">
        <v>70</v>
      </c>
      <c r="B25" s="133"/>
      <c r="C25" s="153" t="s">
        <v>62</v>
      </c>
      <c r="D25" s="311">
        <v>13347</v>
      </c>
      <c r="E25" s="311">
        <v>12887</v>
      </c>
      <c r="F25" s="180">
        <v>10305</v>
      </c>
    </row>
    <row r="26" spans="1:6" s="136" customFormat="1" ht="12.95" customHeight="1" thickBot="1">
      <c r="A26" s="152"/>
      <c r="B26" s="133"/>
      <c r="C26" s="163" t="s">
        <v>457</v>
      </c>
      <c r="D26" s="450">
        <v>7906</v>
      </c>
      <c r="E26" s="450">
        <v>3953</v>
      </c>
      <c r="F26" s="164">
        <v>3953</v>
      </c>
    </row>
    <row r="27" spans="1:6" s="136" customFormat="1" ht="12.95" customHeight="1" thickBot="1">
      <c r="A27" s="152"/>
      <c r="B27" s="133"/>
      <c r="C27" s="275" t="s">
        <v>458</v>
      </c>
      <c r="D27" s="450">
        <v>5441</v>
      </c>
      <c r="E27" s="450">
        <v>8934</v>
      </c>
      <c r="F27" s="164">
        <v>6352</v>
      </c>
    </row>
    <row r="28" spans="1:6" s="136" customFormat="1" ht="16.5" thickBot="1">
      <c r="A28" s="127" t="s">
        <v>71</v>
      </c>
      <c r="B28" s="166"/>
      <c r="C28" s="153" t="s">
        <v>58</v>
      </c>
      <c r="D28" s="305">
        <f>+D8+D17+D22+D25</f>
        <v>13347</v>
      </c>
      <c r="E28" s="305">
        <f>+E8+E17+E22+E25</f>
        <v>12887</v>
      </c>
      <c r="F28" s="167">
        <f>+F8+F17+F22+F25</f>
        <v>10305</v>
      </c>
    </row>
    <row r="29" spans="1:6" s="147" customFormat="1" ht="16.5" thickBot="1">
      <c r="A29" s="168" t="s">
        <v>72</v>
      </c>
      <c r="B29" s="169"/>
      <c r="C29" s="170" t="s">
        <v>60</v>
      </c>
      <c r="D29" s="451"/>
      <c r="E29" s="451">
        <f>+E30+E31</f>
        <v>0</v>
      </c>
      <c r="F29" s="171">
        <f>+F30+F31</f>
        <v>0</v>
      </c>
    </row>
    <row r="30" spans="1:6" s="147" customFormat="1" ht="14.1" customHeight="1">
      <c r="A30" s="137"/>
      <c r="B30" s="276" t="s">
        <v>134</v>
      </c>
      <c r="C30" s="156" t="s">
        <v>406</v>
      </c>
      <c r="D30" s="452"/>
      <c r="E30" s="452"/>
      <c r="F30" s="411"/>
    </row>
    <row r="31" spans="1:6" s="147" customFormat="1" ht="14.1" customHeight="1" thickBot="1">
      <c r="A31" s="173"/>
      <c r="B31" s="277" t="s">
        <v>135</v>
      </c>
      <c r="C31" s="175" t="s">
        <v>49</v>
      </c>
      <c r="D31" s="449"/>
      <c r="E31" s="449"/>
      <c r="F31" s="448"/>
    </row>
    <row r="32" spans="1:6" ht="16.5" thickBot="1">
      <c r="A32" s="177" t="s">
        <v>73</v>
      </c>
      <c r="B32" s="178"/>
      <c r="C32" s="179" t="s">
        <v>61</v>
      </c>
      <c r="D32" s="311"/>
      <c r="E32" s="311"/>
      <c r="F32" s="180"/>
    </row>
    <row r="33" spans="1:6" s="18" customFormat="1" ht="16.5" customHeight="1" thickBot="1">
      <c r="A33" s="177" t="s">
        <v>74</v>
      </c>
      <c r="B33" s="181"/>
      <c r="C33" s="182" t="s">
        <v>59</v>
      </c>
      <c r="D33" s="470">
        <f>+D28+D29+D32</f>
        <v>13347</v>
      </c>
      <c r="E33" s="470">
        <f>+E28+E29+E32</f>
        <v>12887</v>
      </c>
      <c r="F33" s="183">
        <f>+F28+F29+F32</f>
        <v>10305</v>
      </c>
    </row>
    <row r="34" spans="1:6" s="136" customFormat="1" ht="12" customHeight="1">
      <c r="A34" s="184"/>
      <c r="B34" s="184"/>
      <c r="C34" s="185"/>
      <c r="D34" s="186"/>
      <c r="E34" s="186"/>
      <c r="F34" s="186"/>
    </row>
    <row r="35" spans="1:6" ht="12" customHeight="1" thickBot="1">
      <c r="A35" s="187"/>
      <c r="B35" s="188"/>
      <c r="C35" s="188"/>
      <c r="D35" s="189"/>
      <c r="E35" s="189"/>
      <c r="F35" s="189"/>
    </row>
    <row r="36" spans="1:6" ht="16.5" thickBot="1">
      <c r="A36" s="124"/>
      <c r="B36" s="190"/>
      <c r="C36" s="190" t="s">
        <v>111</v>
      </c>
      <c r="D36" s="469"/>
      <c r="E36" s="470"/>
      <c r="F36" s="183"/>
    </row>
    <row r="37" spans="1:6" ht="16.5" thickBot="1">
      <c r="A37" s="152" t="s">
        <v>67</v>
      </c>
      <c r="B37" s="191"/>
      <c r="C37" s="153" t="s">
        <v>40</v>
      </c>
      <c r="D37" s="305">
        <f>SUM(D38:D42)</f>
        <v>13347</v>
      </c>
      <c r="E37" s="305">
        <f>SUM(E38:E42)</f>
        <v>12887</v>
      </c>
      <c r="F37" s="167">
        <f>SUM(F38:F42)</f>
        <v>10305</v>
      </c>
    </row>
    <row r="38" spans="1:6" ht="12.95" customHeight="1">
      <c r="A38" s="192"/>
      <c r="B38" s="278" t="s">
        <v>147</v>
      </c>
      <c r="C38" s="151" t="s">
        <v>98</v>
      </c>
      <c r="D38" s="295">
        <v>9307</v>
      </c>
      <c r="E38" s="295">
        <v>9047</v>
      </c>
      <c r="F38" s="467">
        <v>7094</v>
      </c>
    </row>
    <row r="39" spans="1:6" ht="12.95" customHeight="1">
      <c r="A39" s="195"/>
      <c r="B39" s="279" t="s">
        <v>148</v>
      </c>
      <c r="C39" s="142" t="s">
        <v>247</v>
      </c>
      <c r="D39" s="298">
        <v>2513</v>
      </c>
      <c r="E39" s="298">
        <v>2273</v>
      </c>
      <c r="F39" s="248">
        <v>1802</v>
      </c>
    </row>
    <row r="40" spans="1:6" ht="12.95" customHeight="1">
      <c r="A40" s="195"/>
      <c r="B40" s="279" t="s">
        <v>149</v>
      </c>
      <c r="C40" s="142" t="s">
        <v>176</v>
      </c>
      <c r="D40" s="298">
        <v>1527</v>
      </c>
      <c r="E40" s="298">
        <v>1567</v>
      </c>
      <c r="F40" s="248">
        <v>1409</v>
      </c>
    </row>
    <row r="41" spans="1:6" s="136" customFormat="1" ht="12.95" customHeight="1">
      <c r="A41" s="195"/>
      <c r="B41" s="279" t="s">
        <v>150</v>
      </c>
      <c r="C41" s="142" t="s">
        <v>248</v>
      </c>
      <c r="D41" s="298"/>
      <c r="E41" s="298"/>
      <c r="F41" s="248"/>
    </row>
    <row r="42" spans="1:6" ht="12.95" customHeight="1" thickBot="1">
      <c r="A42" s="195"/>
      <c r="B42" s="279" t="s">
        <v>158</v>
      </c>
      <c r="C42" s="142" t="s">
        <v>249</v>
      </c>
      <c r="D42" s="299"/>
      <c r="E42" s="298"/>
      <c r="F42" s="248"/>
    </row>
    <row r="43" spans="1:6" ht="16.5" thickBot="1">
      <c r="A43" s="152" t="s">
        <v>68</v>
      </c>
      <c r="B43" s="191"/>
      <c r="C43" s="153" t="s">
        <v>56</v>
      </c>
      <c r="D43" s="410"/>
      <c r="E43" s="305">
        <f>SUM(E44:E47)</f>
        <v>0</v>
      </c>
      <c r="F43" s="167">
        <f>SUM(F44:F47)</f>
        <v>0</v>
      </c>
    </row>
    <row r="44" spans="1:6">
      <c r="A44" s="192"/>
      <c r="B44" s="278" t="s">
        <v>153</v>
      </c>
      <c r="C44" s="151" t="s">
        <v>332</v>
      </c>
      <c r="D44" s="426"/>
      <c r="E44" s="295"/>
      <c r="F44" s="467"/>
    </row>
    <row r="45" spans="1:6">
      <c r="A45" s="195"/>
      <c r="B45" s="279" t="s">
        <v>154</v>
      </c>
      <c r="C45" s="142" t="s">
        <v>251</v>
      </c>
      <c r="D45" s="299"/>
      <c r="E45" s="298"/>
      <c r="F45" s="248"/>
    </row>
    <row r="46" spans="1:6">
      <c r="A46" s="195"/>
      <c r="B46" s="279" t="s">
        <v>157</v>
      </c>
      <c r="C46" s="142" t="s">
        <v>112</v>
      </c>
      <c r="D46" s="299"/>
      <c r="E46" s="298"/>
      <c r="F46" s="248"/>
    </row>
    <row r="47" spans="1:6" ht="32.25" thickBot="1">
      <c r="A47" s="195"/>
      <c r="B47" s="279" t="s">
        <v>163</v>
      </c>
      <c r="C47" s="142" t="s">
        <v>53</v>
      </c>
      <c r="D47" s="299"/>
      <c r="E47" s="298"/>
      <c r="F47" s="248"/>
    </row>
    <row r="48" spans="1:6" ht="15" customHeight="1" thickBot="1">
      <c r="A48" s="152" t="s">
        <v>69</v>
      </c>
      <c r="B48" s="191"/>
      <c r="C48" s="191" t="s">
        <v>54</v>
      </c>
      <c r="D48" s="422"/>
      <c r="E48" s="311"/>
      <c r="F48" s="180"/>
    </row>
    <row r="49" spans="1:6" ht="14.25" customHeight="1" thickBot="1">
      <c r="A49" s="177" t="s">
        <v>70</v>
      </c>
      <c r="B49" s="178"/>
      <c r="C49" s="179" t="s">
        <v>57</v>
      </c>
      <c r="D49" s="311"/>
      <c r="E49" s="311"/>
      <c r="F49" s="180"/>
    </row>
    <row r="50" spans="1:6" ht="16.5" thickBot="1">
      <c r="A50" s="152" t="s">
        <v>71</v>
      </c>
      <c r="B50" s="198"/>
      <c r="C50" s="199" t="s">
        <v>55</v>
      </c>
      <c r="D50" s="470">
        <f>+D37+D43+D48+D49</f>
        <v>13347</v>
      </c>
      <c r="E50" s="470">
        <f>+E37+E43+E48+E49</f>
        <v>12887</v>
      </c>
      <c r="F50" s="183">
        <f>+F37+F43+F48+F49</f>
        <v>10305</v>
      </c>
    </row>
    <row r="51" spans="1:6" ht="16.5" thickBot="1">
      <c r="A51" s="201"/>
      <c r="B51" s="202"/>
      <c r="C51" s="202"/>
      <c r="D51" s="203"/>
      <c r="E51" s="203"/>
      <c r="F51" s="203"/>
    </row>
    <row r="52" spans="1:6" ht="16.5" thickBot="1">
      <c r="A52" s="204" t="s">
        <v>285</v>
      </c>
      <c r="B52" s="205"/>
      <c r="C52" s="206"/>
      <c r="D52" s="412">
        <v>6</v>
      </c>
      <c r="E52" s="472">
        <v>4</v>
      </c>
      <c r="F52" s="468">
        <v>4</v>
      </c>
    </row>
    <row r="53" spans="1:6" ht="16.5" thickBot="1">
      <c r="A53" s="204" t="s">
        <v>286</v>
      </c>
      <c r="B53" s="205"/>
      <c r="C53" s="206"/>
      <c r="D53" s="412">
        <v>0</v>
      </c>
      <c r="E53" s="472">
        <v>0</v>
      </c>
      <c r="F53" s="468">
        <v>0</v>
      </c>
    </row>
  </sheetData>
  <mergeCells count="2">
    <mergeCell ref="A2:B2"/>
    <mergeCell ref="A5:B5"/>
  </mergeCells>
  <phoneticPr fontId="17" type="noConversion"/>
  <pageMargins left="0.75" right="0.75" top="1" bottom="1" header="0.5" footer="0.5"/>
  <pageSetup paperSize="9" scale="7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C2" sqref="C2"/>
    </sheetView>
  </sheetViews>
  <sheetFormatPr defaultRowHeight="15.75"/>
  <cols>
    <col min="1" max="1" width="9.6640625" style="215" customWidth="1"/>
    <col min="2" max="2" width="14.83203125" style="126" customWidth="1"/>
    <col min="3" max="3" width="72" style="126" customWidth="1"/>
    <col min="4" max="6" width="25" style="126" customWidth="1"/>
    <col min="7" max="16384" width="9.33203125" style="126"/>
  </cols>
  <sheetData>
    <row r="1" spans="1:6" s="1" customFormat="1" ht="21" customHeight="1" thickBot="1">
      <c r="A1" s="33"/>
      <c r="B1" s="34"/>
      <c r="C1" s="208"/>
      <c r="D1" s="116"/>
      <c r="E1" s="116"/>
      <c r="F1" s="116" t="s">
        <v>8</v>
      </c>
    </row>
    <row r="2" spans="1:6" s="20" customFormat="1" ht="33" customHeight="1">
      <c r="A2" s="608" t="s">
        <v>281</v>
      </c>
      <c r="B2" s="609"/>
      <c r="C2" s="209" t="s">
        <v>503</v>
      </c>
      <c r="D2" s="488"/>
      <c r="E2" s="488"/>
      <c r="F2" s="487" t="s">
        <v>472</v>
      </c>
    </row>
    <row r="3" spans="1:6" s="20" customFormat="1" ht="16.5" thickBot="1">
      <c r="A3" s="118" t="s">
        <v>280</v>
      </c>
      <c r="B3" s="119"/>
      <c r="C3" s="211" t="s">
        <v>469</v>
      </c>
      <c r="D3" s="489"/>
      <c r="E3" s="494"/>
      <c r="F3" s="212" t="s">
        <v>472</v>
      </c>
    </row>
    <row r="4" spans="1:6" s="20" customFormat="1" ht="15.95" customHeight="1" thickBot="1">
      <c r="A4" s="122"/>
      <c r="B4" s="122"/>
      <c r="C4" s="122"/>
      <c r="D4" s="463"/>
      <c r="E4" s="495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125" t="s">
        <v>0</v>
      </c>
      <c r="E5" s="125" t="s">
        <v>482</v>
      </c>
      <c r="F5" s="457" t="s">
        <v>1</v>
      </c>
    </row>
    <row r="6" spans="1:6" s="18" customFormat="1" ht="12.95" customHeight="1" thickBot="1">
      <c r="A6" s="127">
        <v>1</v>
      </c>
      <c r="B6" s="128">
        <v>2</v>
      </c>
      <c r="C6" s="128">
        <v>3</v>
      </c>
      <c r="D6" s="128">
        <v>4</v>
      </c>
      <c r="E6" s="128">
        <v>5</v>
      </c>
      <c r="F6" s="458">
        <v>6</v>
      </c>
    </row>
    <row r="7" spans="1:6" s="18" customFormat="1" ht="16.5" thickBot="1">
      <c r="A7" s="130"/>
      <c r="B7" s="131"/>
      <c r="C7" s="131" t="s">
        <v>107</v>
      </c>
      <c r="D7" s="464"/>
      <c r="E7" s="486"/>
      <c r="F7" s="132"/>
    </row>
    <row r="8" spans="1:6" s="136" customFormat="1" ht="16.5" thickBot="1">
      <c r="A8" s="127" t="s">
        <v>67</v>
      </c>
      <c r="B8" s="133"/>
      <c r="C8" s="134" t="s">
        <v>287</v>
      </c>
      <c r="D8" s="305">
        <f>SUM(D9:D16)</f>
        <v>14548</v>
      </c>
      <c r="E8" s="305">
        <f>SUM(E9:E16)</f>
        <v>11535</v>
      </c>
      <c r="F8" s="167">
        <f>SUM(F9:F16)</f>
        <v>11528</v>
      </c>
    </row>
    <row r="9" spans="1:6" s="136" customFormat="1" ht="12.95" customHeight="1">
      <c r="A9" s="137"/>
      <c r="B9" s="138" t="s">
        <v>147</v>
      </c>
      <c r="C9" s="139" t="s">
        <v>216</v>
      </c>
      <c r="D9" s="465"/>
      <c r="E9" s="465"/>
      <c r="F9" s="459"/>
    </row>
    <row r="10" spans="1:6" s="136" customFormat="1" ht="12.95" customHeight="1">
      <c r="A10" s="141"/>
      <c r="B10" s="138" t="s">
        <v>148</v>
      </c>
      <c r="C10" s="142" t="s">
        <v>217</v>
      </c>
      <c r="D10" s="447"/>
      <c r="E10" s="447">
        <v>6</v>
      </c>
      <c r="F10" s="249">
        <v>6</v>
      </c>
    </row>
    <row r="11" spans="1:6" s="136" customFormat="1" ht="12.95" customHeight="1">
      <c r="A11" s="141"/>
      <c r="B11" s="138" t="s">
        <v>149</v>
      </c>
      <c r="C11" s="142" t="s">
        <v>218</v>
      </c>
      <c r="D11" s="447"/>
      <c r="E11" s="447"/>
      <c r="F11" s="249"/>
    </row>
    <row r="12" spans="1:6" s="136" customFormat="1" ht="12.95" customHeight="1">
      <c r="A12" s="141"/>
      <c r="B12" s="138" t="s">
        <v>150</v>
      </c>
      <c r="C12" s="142" t="s">
        <v>219</v>
      </c>
      <c r="D12" s="447">
        <v>11455</v>
      </c>
      <c r="E12" s="447">
        <v>9078</v>
      </c>
      <c r="F12" s="249">
        <v>9072</v>
      </c>
    </row>
    <row r="13" spans="1:6" s="136" customFormat="1" ht="12.95" customHeight="1">
      <c r="A13" s="141"/>
      <c r="B13" s="138" t="s">
        <v>184</v>
      </c>
      <c r="C13" s="144" t="s">
        <v>220</v>
      </c>
      <c r="D13" s="447"/>
      <c r="E13" s="447"/>
      <c r="F13" s="249"/>
    </row>
    <row r="14" spans="1:6" s="136" customFormat="1" ht="12.95" customHeight="1">
      <c r="A14" s="145"/>
      <c r="B14" s="138" t="s">
        <v>151</v>
      </c>
      <c r="C14" s="142" t="s">
        <v>221</v>
      </c>
      <c r="D14" s="466">
        <v>3093</v>
      </c>
      <c r="E14" s="466">
        <v>2451</v>
      </c>
      <c r="F14" s="460">
        <v>2450</v>
      </c>
    </row>
    <row r="15" spans="1:6" s="147" customFormat="1" ht="12.95" customHeight="1">
      <c r="A15" s="141"/>
      <c r="B15" s="138" t="s">
        <v>152</v>
      </c>
      <c r="C15" s="142" t="s">
        <v>44</v>
      </c>
      <c r="D15" s="447"/>
      <c r="E15" s="447"/>
      <c r="F15" s="249"/>
    </row>
    <row r="16" spans="1:6" s="147" customFormat="1" ht="12.95" customHeight="1" thickBot="1">
      <c r="A16" s="148"/>
      <c r="B16" s="149" t="s">
        <v>159</v>
      </c>
      <c r="C16" s="144" t="s">
        <v>278</v>
      </c>
      <c r="D16" s="466"/>
      <c r="E16" s="454"/>
      <c r="F16" s="257"/>
    </row>
    <row r="17" spans="1:6" s="136" customFormat="1" ht="32.25" thickBot="1">
      <c r="A17" s="127" t="s">
        <v>68</v>
      </c>
      <c r="B17" s="133"/>
      <c r="C17" s="134" t="s">
        <v>45</v>
      </c>
      <c r="D17" s="305"/>
      <c r="E17" s="305">
        <f>SUM(E18:E21)</f>
        <v>0</v>
      </c>
      <c r="F17" s="167">
        <f>SUM(F18:F21)</f>
        <v>0</v>
      </c>
    </row>
    <row r="18" spans="1:6" s="147" customFormat="1" ht="12.95" customHeight="1">
      <c r="A18" s="141"/>
      <c r="B18" s="138" t="s">
        <v>153</v>
      </c>
      <c r="C18" s="151" t="s">
        <v>41</v>
      </c>
      <c r="D18" s="419"/>
      <c r="E18" s="447"/>
      <c r="F18" s="249"/>
    </row>
    <row r="19" spans="1:6" s="147" customFormat="1" ht="12.95" customHeight="1">
      <c r="A19" s="141"/>
      <c r="B19" s="138" t="s">
        <v>154</v>
      </c>
      <c r="C19" s="142" t="s">
        <v>42</v>
      </c>
      <c r="D19" s="417"/>
      <c r="E19" s="447"/>
      <c r="F19" s="249"/>
    </row>
    <row r="20" spans="1:6" s="147" customFormat="1" ht="12.95" customHeight="1">
      <c r="A20" s="141"/>
      <c r="B20" s="138" t="s">
        <v>155</v>
      </c>
      <c r="C20" s="142" t="s">
        <v>43</v>
      </c>
      <c r="D20" s="417"/>
      <c r="E20" s="447"/>
      <c r="F20" s="249"/>
    </row>
    <row r="21" spans="1:6" s="147" customFormat="1" ht="12.95" customHeight="1" thickBot="1">
      <c r="A21" s="141"/>
      <c r="B21" s="138" t="s">
        <v>156</v>
      </c>
      <c r="C21" s="142" t="s">
        <v>42</v>
      </c>
      <c r="D21" s="417"/>
      <c r="E21" s="501"/>
      <c r="F21" s="249"/>
    </row>
    <row r="22" spans="1:6" s="147" customFormat="1" ht="16.5" thickBot="1">
      <c r="A22" s="152" t="s">
        <v>69</v>
      </c>
      <c r="B22" s="153"/>
      <c r="C22" s="153" t="s">
        <v>46</v>
      </c>
      <c r="D22" s="410"/>
      <c r="E22" s="305">
        <f>+E23+E24</f>
        <v>0</v>
      </c>
      <c r="F22" s="167">
        <f>+F23+F24</f>
        <v>0</v>
      </c>
    </row>
    <row r="23" spans="1:6" s="136" customFormat="1" ht="12.95" customHeight="1">
      <c r="A23" s="154"/>
      <c r="B23" s="155" t="s">
        <v>127</v>
      </c>
      <c r="C23" s="156" t="s">
        <v>303</v>
      </c>
      <c r="D23" s="452"/>
      <c r="E23" s="484"/>
      <c r="F23" s="411"/>
    </row>
    <row r="24" spans="1:6" s="136" customFormat="1" ht="12.95" customHeight="1" thickBot="1">
      <c r="A24" s="158"/>
      <c r="B24" s="159" t="s">
        <v>128</v>
      </c>
      <c r="C24" s="160" t="s">
        <v>307</v>
      </c>
      <c r="D24" s="455"/>
      <c r="E24" s="476"/>
      <c r="F24" s="453"/>
    </row>
    <row r="25" spans="1:6" s="136" customFormat="1" ht="16.5" thickBot="1">
      <c r="A25" s="152" t="s">
        <v>70</v>
      </c>
      <c r="B25" s="133"/>
      <c r="C25" s="153" t="s">
        <v>62</v>
      </c>
      <c r="D25" s="311">
        <v>30301</v>
      </c>
      <c r="E25" s="399">
        <v>31336</v>
      </c>
      <c r="F25" s="180">
        <v>29359</v>
      </c>
    </row>
    <row r="26" spans="1:6" s="136" customFormat="1" ht="12.95" customHeight="1" thickBot="1">
      <c r="A26" s="152"/>
      <c r="B26" s="133"/>
      <c r="C26" s="163" t="s">
        <v>457</v>
      </c>
      <c r="D26" s="450">
        <v>22644</v>
      </c>
      <c r="E26" s="482">
        <v>27011</v>
      </c>
      <c r="F26" s="164">
        <v>27011</v>
      </c>
    </row>
    <row r="27" spans="1:6" s="136" customFormat="1" ht="12.95" customHeight="1" thickBot="1">
      <c r="A27" s="152"/>
      <c r="B27" s="133"/>
      <c r="C27" s="275" t="s">
        <v>458</v>
      </c>
      <c r="D27" s="450">
        <v>7657</v>
      </c>
      <c r="E27" s="482">
        <v>4325</v>
      </c>
      <c r="F27" s="164">
        <v>2348</v>
      </c>
    </row>
    <row r="28" spans="1:6" s="136" customFormat="1" ht="16.5" thickBot="1">
      <c r="A28" s="127" t="s">
        <v>71</v>
      </c>
      <c r="B28" s="166"/>
      <c r="C28" s="153" t="s">
        <v>58</v>
      </c>
      <c r="D28" s="305">
        <f>+D8+D17+D22+D25</f>
        <v>44849</v>
      </c>
      <c r="E28" s="396">
        <f>+E8+E17+E22+E25</f>
        <v>42871</v>
      </c>
      <c r="F28" s="167">
        <f>+F8+F17+F22+F25</f>
        <v>40887</v>
      </c>
    </row>
    <row r="29" spans="1:6" s="147" customFormat="1" ht="16.5" thickBot="1">
      <c r="A29" s="168" t="s">
        <v>72</v>
      </c>
      <c r="B29" s="169"/>
      <c r="C29" s="170" t="s">
        <v>60</v>
      </c>
      <c r="D29" s="451"/>
      <c r="E29" s="483">
        <f>+E30+E31</f>
        <v>0</v>
      </c>
      <c r="F29" s="171">
        <f>+F30+F31</f>
        <v>0</v>
      </c>
    </row>
    <row r="30" spans="1:6" s="147" customFormat="1" ht="15" customHeight="1">
      <c r="A30" s="137"/>
      <c r="B30" s="172" t="s">
        <v>134</v>
      </c>
      <c r="C30" s="156" t="s">
        <v>406</v>
      </c>
      <c r="D30" s="452"/>
      <c r="E30" s="484"/>
      <c r="F30" s="411"/>
    </row>
    <row r="31" spans="1:6" s="147" customFormat="1" ht="15" customHeight="1" thickBot="1">
      <c r="A31" s="173"/>
      <c r="B31" s="174" t="s">
        <v>135</v>
      </c>
      <c r="C31" s="175" t="s">
        <v>49</v>
      </c>
      <c r="D31" s="449"/>
      <c r="E31" s="475"/>
      <c r="F31" s="448"/>
    </row>
    <row r="32" spans="1:6" ht="16.5" thickBot="1">
      <c r="A32" s="177" t="s">
        <v>73</v>
      </c>
      <c r="B32" s="178"/>
      <c r="C32" s="179" t="s">
        <v>61</v>
      </c>
      <c r="D32" s="311"/>
      <c r="E32" s="399"/>
      <c r="F32" s="180"/>
    </row>
    <row r="33" spans="1:6" s="18" customFormat="1" ht="16.5" thickBot="1">
      <c r="A33" s="177" t="s">
        <v>74</v>
      </c>
      <c r="B33" s="181"/>
      <c r="C33" s="182" t="s">
        <v>59</v>
      </c>
      <c r="D33" s="470">
        <f>+D28+D29+D32</f>
        <v>44849</v>
      </c>
      <c r="E33" s="469">
        <f>+E28+E29+E32</f>
        <v>42871</v>
      </c>
      <c r="F33" s="183">
        <f>+F28+F29+F32</f>
        <v>40887</v>
      </c>
    </row>
    <row r="34" spans="1:6" s="136" customFormat="1" ht="12" customHeight="1">
      <c r="A34" s="184"/>
      <c r="B34" s="184"/>
      <c r="C34" s="185"/>
      <c r="D34" s="186"/>
      <c r="E34" s="186"/>
      <c r="F34" s="186"/>
    </row>
    <row r="35" spans="1:6" ht="12" customHeight="1" thickBot="1">
      <c r="A35" s="187"/>
      <c r="B35" s="188"/>
      <c r="C35" s="188"/>
      <c r="D35" s="189"/>
      <c r="E35" s="189"/>
      <c r="F35" s="189"/>
    </row>
    <row r="36" spans="1:6" ht="16.5" thickBot="1">
      <c r="A36" s="124"/>
      <c r="B36" s="190"/>
      <c r="C36" s="190" t="s">
        <v>111</v>
      </c>
      <c r="D36" s="469"/>
      <c r="E36" s="470"/>
      <c r="F36" s="183"/>
    </row>
    <row r="37" spans="1:6" ht="16.5" thickBot="1">
      <c r="A37" s="152" t="s">
        <v>67</v>
      </c>
      <c r="B37" s="191"/>
      <c r="C37" s="153" t="s">
        <v>40</v>
      </c>
      <c r="D37" s="305">
        <f>SUM(D38:D42)</f>
        <v>44849</v>
      </c>
      <c r="E37" s="305">
        <f>SUM(E38:E42)</f>
        <v>42871</v>
      </c>
      <c r="F37" s="167">
        <f>SUM(F38:F42)</f>
        <v>40887</v>
      </c>
    </row>
    <row r="38" spans="1:6" ht="12.95" customHeight="1">
      <c r="A38" s="192"/>
      <c r="B38" s="193" t="s">
        <v>147</v>
      </c>
      <c r="C38" s="151" t="s">
        <v>98</v>
      </c>
      <c r="D38" s="295">
        <v>10130</v>
      </c>
      <c r="E38" s="295">
        <v>8312</v>
      </c>
      <c r="F38" s="467">
        <v>8286</v>
      </c>
    </row>
    <row r="39" spans="1:6" ht="12.95" customHeight="1">
      <c r="A39" s="195"/>
      <c r="B39" s="196" t="s">
        <v>148</v>
      </c>
      <c r="C39" s="142" t="s">
        <v>247</v>
      </c>
      <c r="D39" s="298">
        <v>2892</v>
      </c>
      <c r="E39" s="298">
        <v>2132</v>
      </c>
      <c r="F39" s="248">
        <v>2112</v>
      </c>
    </row>
    <row r="40" spans="1:6" ht="12.95" customHeight="1">
      <c r="A40" s="195"/>
      <c r="B40" s="196" t="s">
        <v>149</v>
      </c>
      <c r="C40" s="142" t="s">
        <v>176</v>
      </c>
      <c r="D40" s="298">
        <v>31827</v>
      </c>
      <c r="E40" s="298">
        <v>32427</v>
      </c>
      <c r="F40" s="248">
        <v>30489</v>
      </c>
    </row>
    <row r="41" spans="1:6" s="136" customFormat="1" ht="12.95" customHeight="1">
      <c r="A41" s="195"/>
      <c r="B41" s="196" t="s">
        <v>150</v>
      </c>
      <c r="C41" s="142" t="s">
        <v>248</v>
      </c>
      <c r="D41" s="298"/>
      <c r="E41" s="298"/>
      <c r="F41" s="248"/>
    </row>
    <row r="42" spans="1:6" ht="12.95" customHeight="1" thickBot="1">
      <c r="A42" s="195"/>
      <c r="B42" s="196" t="s">
        <v>158</v>
      </c>
      <c r="C42" s="142" t="s">
        <v>249</v>
      </c>
      <c r="D42" s="298"/>
      <c r="E42" s="298"/>
      <c r="F42" s="248"/>
    </row>
    <row r="43" spans="1:6" ht="16.5" thickBot="1">
      <c r="A43" s="152" t="s">
        <v>68</v>
      </c>
      <c r="B43" s="191"/>
      <c r="C43" s="153" t="s">
        <v>56</v>
      </c>
      <c r="D43" s="305"/>
      <c r="E43" s="305">
        <f>SUM(E44:E47)</f>
        <v>0</v>
      </c>
      <c r="F43" s="167">
        <f>SUM(F44:F47)</f>
        <v>0</v>
      </c>
    </row>
    <row r="44" spans="1:6">
      <c r="A44" s="192"/>
      <c r="B44" s="193" t="s">
        <v>153</v>
      </c>
      <c r="C44" s="151" t="s">
        <v>332</v>
      </c>
      <c r="D44" s="295"/>
      <c r="E44" s="295"/>
      <c r="F44" s="467"/>
    </row>
    <row r="45" spans="1:6">
      <c r="A45" s="195"/>
      <c r="B45" s="196" t="s">
        <v>154</v>
      </c>
      <c r="C45" s="142" t="s">
        <v>251</v>
      </c>
      <c r="D45" s="298"/>
      <c r="E45" s="298"/>
      <c r="F45" s="248"/>
    </row>
    <row r="46" spans="1:6">
      <c r="A46" s="195"/>
      <c r="B46" s="196" t="s">
        <v>157</v>
      </c>
      <c r="C46" s="142" t="s">
        <v>112</v>
      </c>
      <c r="D46" s="298"/>
      <c r="E46" s="298"/>
      <c r="F46" s="248"/>
    </row>
    <row r="47" spans="1:6" ht="32.25" thickBot="1">
      <c r="A47" s="195"/>
      <c r="B47" s="196" t="s">
        <v>163</v>
      </c>
      <c r="C47" s="142" t="s">
        <v>53</v>
      </c>
      <c r="D47" s="298"/>
      <c r="E47" s="298"/>
      <c r="F47" s="248"/>
    </row>
    <row r="48" spans="1:6" ht="16.5" thickBot="1">
      <c r="A48" s="152" t="s">
        <v>69</v>
      </c>
      <c r="B48" s="191"/>
      <c r="C48" s="191" t="s">
        <v>54</v>
      </c>
      <c r="D48" s="311"/>
      <c r="E48" s="311"/>
      <c r="F48" s="180"/>
    </row>
    <row r="49" spans="1:6" ht="16.5" thickBot="1">
      <c r="A49" s="177" t="s">
        <v>70</v>
      </c>
      <c r="B49" s="178"/>
      <c r="C49" s="179" t="s">
        <v>57</v>
      </c>
      <c r="D49" s="399"/>
      <c r="E49" s="311"/>
      <c r="F49" s="180"/>
    </row>
    <row r="50" spans="1:6" ht="16.5" thickBot="1">
      <c r="A50" s="152" t="s">
        <v>71</v>
      </c>
      <c r="B50" s="198"/>
      <c r="C50" s="199" t="s">
        <v>55</v>
      </c>
      <c r="D50" s="470">
        <f>+D37+D43+D48+D49</f>
        <v>44849</v>
      </c>
      <c r="E50" s="470">
        <f>+E37+E43+E48+E49</f>
        <v>42871</v>
      </c>
      <c r="F50" s="183">
        <f>+F37+F43+F48+F49</f>
        <v>40887</v>
      </c>
    </row>
    <row r="51" spans="1:6" ht="16.5" thickBot="1">
      <c r="A51" s="201"/>
      <c r="B51" s="202"/>
      <c r="C51" s="202"/>
      <c r="D51" s="203"/>
      <c r="E51" s="203"/>
      <c r="F51" s="203"/>
    </row>
    <row r="52" spans="1:6" ht="16.5" thickBot="1">
      <c r="A52" s="204" t="s">
        <v>285</v>
      </c>
      <c r="B52" s="205"/>
      <c r="C52" s="206"/>
      <c r="D52" s="412">
        <v>7</v>
      </c>
      <c r="E52" s="472">
        <v>5</v>
      </c>
      <c r="F52" s="468">
        <v>5</v>
      </c>
    </row>
    <row r="53" spans="1:6" ht="16.5" thickBot="1">
      <c r="A53" s="204" t="s">
        <v>286</v>
      </c>
      <c r="B53" s="205"/>
      <c r="C53" s="206"/>
      <c r="D53" s="412">
        <v>0</v>
      </c>
      <c r="E53" s="472">
        <v>0</v>
      </c>
      <c r="F53" s="468">
        <v>0</v>
      </c>
    </row>
  </sheetData>
  <mergeCells count="2">
    <mergeCell ref="A2:B2"/>
    <mergeCell ref="A5:B5"/>
  </mergeCells>
  <phoneticPr fontId="17" type="noConversion"/>
  <pageMargins left="0.75" right="0.75" top="1" bottom="1" header="0.5" footer="0.5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Normal="100" workbookViewId="0">
      <selection activeCell="F6" sqref="F6"/>
    </sheetView>
  </sheetViews>
  <sheetFormatPr defaultRowHeight="12.75"/>
  <cols>
    <col min="1" max="1" width="7" style="430" customWidth="1"/>
    <col min="2" max="2" width="32.6640625" style="431" customWidth="1"/>
    <col min="3" max="7" width="11.83203125" style="431" customWidth="1"/>
    <col min="8" max="16384" width="9.33203125" style="431"/>
  </cols>
  <sheetData>
    <row r="1" spans="1:7" ht="14.25" thickBot="1">
      <c r="G1" s="432" t="s">
        <v>117</v>
      </c>
    </row>
    <row r="2" spans="1:7" ht="17.25" customHeight="1" thickBot="1">
      <c r="A2" s="618" t="s">
        <v>65</v>
      </c>
      <c r="B2" s="620" t="s">
        <v>495</v>
      </c>
      <c r="C2" s="620" t="s">
        <v>496</v>
      </c>
      <c r="D2" s="620" t="s">
        <v>425</v>
      </c>
      <c r="E2" s="614" t="s">
        <v>497</v>
      </c>
      <c r="F2" s="614"/>
      <c r="G2" s="615"/>
    </row>
    <row r="3" spans="1:7" s="433" customFormat="1" ht="57.75" customHeight="1" thickBot="1">
      <c r="A3" s="619"/>
      <c r="B3" s="621"/>
      <c r="C3" s="621"/>
      <c r="D3" s="621"/>
      <c r="E3" s="591" t="s">
        <v>100</v>
      </c>
      <c r="F3" s="591" t="s">
        <v>498</v>
      </c>
      <c r="G3" s="592" t="s">
        <v>499</v>
      </c>
    </row>
    <row r="4" spans="1:7" s="437" customFormat="1" ht="15" customHeight="1" thickBot="1">
      <c r="A4" s="434">
        <v>1</v>
      </c>
      <c r="B4" s="435">
        <v>2</v>
      </c>
      <c r="C4" s="435">
        <v>3</v>
      </c>
      <c r="D4" s="435">
        <v>4</v>
      </c>
      <c r="E4" s="435" t="s">
        <v>500</v>
      </c>
      <c r="F4" s="435">
        <v>6</v>
      </c>
      <c r="G4" s="436">
        <v>7</v>
      </c>
    </row>
    <row r="5" spans="1:7" ht="15.75">
      <c r="A5" s="438" t="s">
        <v>67</v>
      </c>
      <c r="B5" s="586" t="s">
        <v>423</v>
      </c>
      <c r="C5" s="588">
        <v>16233</v>
      </c>
      <c r="D5" s="588">
        <v>-2791</v>
      </c>
      <c r="E5" s="589">
        <f>C5+D5</f>
        <v>13442</v>
      </c>
      <c r="F5" s="588">
        <v>13442</v>
      </c>
      <c r="G5" s="590"/>
    </row>
    <row r="6" spans="1:7" ht="15.75">
      <c r="A6" s="440" t="s">
        <v>68</v>
      </c>
      <c r="B6" s="587" t="s">
        <v>424</v>
      </c>
      <c r="C6" s="323">
        <v>1549</v>
      </c>
      <c r="D6" s="323">
        <v>1</v>
      </c>
      <c r="E6" s="589">
        <f t="shared" ref="E6:E17" si="0">C6+D6</f>
        <v>1550</v>
      </c>
      <c r="F6" s="323">
        <v>1550</v>
      </c>
      <c r="G6" s="372"/>
    </row>
    <row r="7" spans="1:7" ht="31.5">
      <c r="A7" s="440" t="s">
        <v>69</v>
      </c>
      <c r="B7" s="587" t="s">
        <v>503</v>
      </c>
      <c r="C7" s="323">
        <v>2491</v>
      </c>
      <c r="D7" s="323"/>
      <c r="E7" s="589">
        <f t="shared" si="0"/>
        <v>2491</v>
      </c>
      <c r="F7" s="323">
        <v>2491</v>
      </c>
      <c r="G7" s="372"/>
    </row>
    <row r="8" spans="1:7" ht="15" customHeight="1">
      <c r="A8" s="440" t="s">
        <v>70</v>
      </c>
      <c r="B8" s="441"/>
      <c r="C8" s="2"/>
      <c r="D8" s="2"/>
      <c r="E8" s="439">
        <f t="shared" si="0"/>
        <v>0</v>
      </c>
      <c r="F8" s="2"/>
      <c r="G8" s="442"/>
    </row>
    <row r="9" spans="1:7" ht="15" customHeight="1">
      <c r="A9" s="440" t="s">
        <v>71</v>
      </c>
      <c r="B9" s="441"/>
      <c r="C9" s="2"/>
      <c r="D9" s="2"/>
      <c r="E9" s="439">
        <f t="shared" si="0"/>
        <v>0</v>
      </c>
      <c r="F9" s="2"/>
      <c r="G9" s="442"/>
    </row>
    <row r="10" spans="1:7" ht="15" customHeight="1">
      <c r="A10" s="440" t="s">
        <v>72</v>
      </c>
      <c r="B10" s="441"/>
      <c r="C10" s="2"/>
      <c r="D10" s="2"/>
      <c r="E10" s="439">
        <f t="shared" si="0"/>
        <v>0</v>
      </c>
      <c r="F10" s="2"/>
      <c r="G10" s="442"/>
    </row>
    <row r="11" spans="1:7" ht="15" customHeight="1">
      <c r="A11" s="440" t="s">
        <v>73</v>
      </c>
      <c r="B11" s="441"/>
      <c r="C11" s="2"/>
      <c r="D11" s="2"/>
      <c r="E11" s="439">
        <f t="shared" si="0"/>
        <v>0</v>
      </c>
      <c r="F11" s="2"/>
      <c r="G11" s="442"/>
    </row>
    <row r="12" spans="1:7" ht="15" customHeight="1">
      <c r="A12" s="440" t="s">
        <v>74</v>
      </c>
      <c r="B12" s="441"/>
      <c r="C12" s="2"/>
      <c r="D12" s="2"/>
      <c r="E12" s="439">
        <f t="shared" si="0"/>
        <v>0</v>
      </c>
      <c r="F12" s="2"/>
      <c r="G12" s="442"/>
    </row>
    <row r="13" spans="1:7" ht="15" customHeight="1">
      <c r="A13" s="440" t="s">
        <v>75</v>
      </c>
      <c r="B13" s="441"/>
      <c r="C13" s="2"/>
      <c r="D13" s="2"/>
      <c r="E13" s="439">
        <f t="shared" si="0"/>
        <v>0</v>
      </c>
      <c r="F13" s="2"/>
      <c r="G13" s="442"/>
    </row>
    <row r="14" spans="1:7" ht="15" customHeight="1">
      <c r="A14" s="440" t="s">
        <v>76</v>
      </c>
      <c r="B14" s="441"/>
      <c r="C14" s="2"/>
      <c r="D14" s="2"/>
      <c r="E14" s="439">
        <f t="shared" si="0"/>
        <v>0</v>
      </c>
      <c r="F14" s="2"/>
      <c r="G14" s="442"/>
    </row>
    <row r="15" spans="1:7" ht="15" customHeight="1">
      <c r="A15" s="440" t="s">
        <v>77</v>
      </c>
      <c r="B15" s="441"/>
      <c r="C15" s="2"/>
      <c r="D15" s="2"/>
      <c r="E15" s="439">
        <f t="shared" si="0"/>
        <v>0</v>
      </c>
      <c r="F15" s="2"/>
      <c r="G15" s="442"/>
    </row>
    <row r="16" spans="1:7" ht="15" customHeight="1">
      <c r="A16" s="440" t="s">
        <v>78</v>
      </c>
      <c r="B16" s="441"/>
      <c r="C16" s="2"/>
      <c r="D16" s="2"/>
      <c r="E16" s="439">
        <f t="shared" si="0"/>
        <v>0</v>
      </c>
      <c r="F16" s="2"/>
      <c r="G16" s="442"/>
    </row>
    <row r="17" spans="1:7" ht="15" customHeight="1" thickBot="1">
      <c r="A17" s="440" t="s">
        <v>79</v>
      </c>
      <c r="B17" s="443"/>
      <c r="C17" s="3"/>
      <c r="D17" s="3"/>
      <c r="E17" s="439">
        <f t="shared" si="0"/>
        <v>0</v>
      </c>
      <c r="F17" s="3"/>
      <c r="G17" s="444"/>
    </row>
    <row r="18" spans="1:7" s="188" customFormat="1" ht="15" customHeight="1" thickBot="1">
      <c r="A18" s="616" t="s">
        <v>101</v>
      </c>
      <c r="B18" s="617"/>
      <c r="C18" s="326">
        <f>SUM(C5:C17)</f>
        <v>20273</v>
      </c>
      <c r="D18" s="326">
        <f>SUM(D5:D17)</f>
        <v>-2790</v>
      </c>
      <c r="E18" s="326">
        <f>SUM(E5:E17)</f>
        <v>17483</v>
      </c>
      <c r="F18" s="326">
        <f>SUM(F5:F17)</f>
        <v>17483</v>
      </c>
      <c r="G18" s="328">
        <f>SUM(G5:G17)</f>
        <v>0</v>
      </c>
    </row>
  </sheetData>
  <mergeCells count="6">
    <mergeCell ref="E2:G2"/>
    <mergeCell ref="A18:B18"/>
    <mergeCell ref="A2:A3"/>
    <mergeCell ref="B2:B3"/>
    <mergeCell ref="C2:C3"/>
    <mergeCell ref="D2:D3"/>
  </mergeCells>
  <phoneticPr fontId="17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……/2014. (……) önkormányzati rendelethez&amp;"Times New Roman CE,Dőlt"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K142"/>
  <sheetViews>
    <sheetView view="pageBreakPreview" topLeftCell="A73" zoomScaleNormal="120" zoomScaleSheetLayoutView="100" workbookViewId="0">
      <selection activeCell="B120" sqref="B120:B121"/>
    </sheetView>
  </sheetViews>
  <sheetFormatPr defaultRowHeight="15"/>
  <cols>
    <col min="1" max="1" width="11.33203125" style="36" customWidth="1"/>
    <col min="2" max="2" width="91.6640625" style="36" customWidth="1"/>
    <col min="3" max="5" width="21.6640625" style="115" customWidth="1"/>
    <col min="6" max="6" width="9" style="36" customWidth="1"/>
    <col min="7" max="16384" width="9.33203125" style="36"/>
  </cols>
  <sheetData>
    <row r="1" spans="1:6" ht="15.95" customHeight="1">
      <c r="A1" s="595" t="s">
        <v>64</v>
      </c>
      <c r="B1" s="595"/>
      <c r="C1" s="595"/>
      <c r="D1" s="595"/>
      <c r="E1" s="595"/>
    </row>
    <row r="2" spans="1:6" ht="15.95" customHeight="1" thickBot="1">
      <c r="A2" s="597" t="s">
        <v>192</v>
      </c>
      <c r="B2" s="597"/>
      <c r="C2" s="37"/>
      <c r="D2" s="37"/>
      <c r="E2" s="37" t="s">
        <v>351</v>
      </c>
    </row>
    <row r="3" spans="1:6" ht="43.5" thickBot="1">
      <c r="A3" s="38" t="s">
        <v>125</v>
      </c>
      <c r="B3" s="40" t="s">
        <v>66</v>
      </c>
      <c r="C3" s="502" t="s">
        <v>0</v>
      </c>
      <c r="D3" s="40" t="s">
        <v>482</v>
      </c>
      <c r="E3" s="40" t="s">
        <v>1</v>
      </c>
    </row>
    <row r="4" spans="1:6" s="31" customFormat="1" ht="12" customHeight="1" thickBot="1">
      <c r="A4" s="38">
        <v>1</v>
      </c>
      <c r="B4" s="40">
        <v>2</v>
      </c>
      <c r="C4" s="502">
        <v>3</v>
      </c>
      <c r="D4" s="40">
        <v>4</v>
      </c>
      <c r="E4" s="40">
        <v>5</v>
      </c>
    </row>
    <row r="5" spans="1:6" s="31" customFormat="1" ht="15.75" thickBot="1">
      <c r="A5" s="41" t="s">
        <v>67</v>
      </c>
      <c r="B5" s="518" t="s">
        <v>208</v>
      </c>
      <c r="C5" s="514">
        <f>+C6+C11+C20</f>
        <v>65870</v>
      </c>
      <c r="D5" s="42">
        <f>+D6+D11+D20</f>
        <v>66180</v>
      </c>
      <c r="E5" s="42">
        <f>+E6+E11+E20</f>
        <v>66169</v>
      </c>
    </row>
    <row r="6" spans="1:6" s="31" customFormat="1" ht="15.75" thickBot="1">
      <c r="A6" s="43" t="s">
        <v>68</v>
      </c>
      <c r="B6" s="519" t="s">
        <v>427</v>
      </c>
      <c r="C6" s="44">
        <f>+C7+C8+C9+C10</f>
        <v>19550</v>
      </c>
      <c r="D6" s="44">
        <f>+D7+D8+D9+D10</f>
        <v>17746</v>
      </c>
      <c r="E6" s="44">
        <f>+E7+E8+E9+E10</f>
        <v>17739</v>
      </c>
    </row>
    <row r="7" spans="1:6" s="31" customFormat="1" ht="12.95" customHeight="1">
      <c r="A7" s="45" t="s">
        <v>153</v>
      </c>
      <c r="B7" s="520" t="s">
        <v>109</v>
      </c>
      <c r="C7" s="46">
        <v>17700</v>
      </c>
      <c r="D7" s="143">
        <v>16682</v>
      </c>
      <c r="E7" s="143">
        <v>16674</v>
      </c>
    </row>
    <row r="8" spans="1:6" s="31" customFormat="1" ht="12.95" customHeight="1">
      <c r="A8" s="45" t="s">
        <v>154</v>
      </c>
      <c r="B8" s="521" t="s">
        <v>126</v>
      </c>
      <c r="C8" s="46"/>
      <c r="D8" s="143"/>
      <c r="E8" s="143"/>
    </row>
    <row r="9" spans="1:6" s="31" customFormat="1" ht="12.95" customHeight="1">
      <c r="A9" s="45" t="s">
        <v>155</v>
      </c>
      <c r="B9" s="521" t="s">
        <v>209</v>
      </c>
      <c r="C9" s="46">
        <v>500</v>
      </c>
      <c r="D9" s="143">
        <v>345</v>
      </c>
      <c r="E9" s="143">
        <v>345</v>
      </c>
    </row>
    <row r="10" spans="1:6" s="31" customFormat="1" ht="12.95" customHeight="1" thickBot="1">
      <c r="A10" s="45" t="s">
        <v>156</v>
      </c>
      <c r="B10" s="522" t="s">
        <v>210</v>
      </c>
      <c r="C10" s="46">
        <v>1350</v>
      </c>
      <c r="D10" s="143">
        <v>719</v>
      </c>
      <c r="E10" s="143">
        <v>720</v>
      </c>
      <c r="F10" s="373" t="s">
        <v>486</v>
      </c>
    </row>
    <row r="11" spans="1:6" s="31" customFormat="1" ht="15.75" thickBot="1">
      <c r="A11" s="43" t="s">
        <v>69</v>
      </c>
      <c r="B11" s="518" t="s">
        <v>211</v>
      </c>
      <c r="C11" s="44">
        <f>+C12+C13+C14+C15+C16+C17+C18+C19</f>
        <v>43502</v>
      </c>
      <c r="D11" s="47">
        <f>+D12+D13+D14+D15+D16+D17+D18+D19</f>
        <v>45490</v>
      </c>
      <c r="E11" s="47">
        <f>+E12+E13+E14+E15+E16+E17+E18+E19</f>
        <v>45486</v>
      </c>
    </row>
    <row r="12" spans="1:6" s="31" customFormat="1" ht="12.95" customHeight="1">
      <c r="A12" s="48" t="s">
        <v>127</v>
      </c>
      <c r="B12" s="523" t="s">
        <v>216</v>
      </c>
      <c r="C12" s="515"/>
      <c r="D12" s="140">
        <v>4618</v>
      </c>
      <c r="E12" s="140">
        <v>4618</v>
      </c>
    </row>
    <row r="13" spans="1:6" s="31" customFormat="1" ht="12.95" customHeight="1">
      <c r="A13" s="45" t="s">
        <v>128</v>
      </c>
      <c r="B13" s="524" t="s">
        <v>217</v>
      </c>
      <c r="C13" s="46">
        <v>2185</v>
      </c>
      <c r="D13" s="143">
        <v>3565</v>
      </c>
      <c r="E13" s="143">
        <v>3565</v>
      </c>
    </row>
    <row r="14" spans="1:6" s="31" customFormat="1" ht="12.95" customHeight="1">
      <c r="A14" s="45" t="s">
        <v>129</v>
      </c>
      <c r="B14" s="524" t="s">
        <v>218</v>
      </c>
      <c r="C14" s="46">
        <v>1280</v>
      </c>
      <c r="D14" s="143">
        <v>5074</v>
      </c>
      <c r="E14" s="143">
        <v>5074</v>
      </c>
    </row>
    <row r="15" spans="1:6" s="31" customFormat="1" ht="12.95" customHeight="1">
      <c r="A15" s="45" t="s">
        <v>130</v>
      </c>
      <c r="B15" s="524" t="s">
        <v>219</v>
      </c>
      <c r="C15" s="46">
        <v>30067</v>
      </c>
      <c r="D15" s="143">
        <v>9078</v>
      </c>
      <c r="E15" s="143">
        <v>9072</v>
      </c>
    </row>
    <row r="16" spans="1:6" s="31" customFormat="1" ht="12.95" customHeight="1">
      <c r="A16" s="49" t="s">
        <v>212</v>
      </c>
      <c r="B16" s="525" t="s">
        <v>220</v>
      </c>
      <c r="C16" s="65"/>
      <c r="D16" s="143"/>
      <c r="E16" s="143"/>
    </row>
    <row r="17" spans="1:5" s="31" customFormat="1" ht="12.95" customHeight="1">
      <c r="A17" s="45" t="s">
        <v>213</v>
      </c>
      <c r="B17" s="524" t="s">
        <v>295</v>
      </c>
      <c r="C17" s="46">
        <v>9970</v>
      </c>
      <c r="D17" s="146">
        <v>21899</v>
      </c>
      <c r="E17" s="146">
        <v>21897</v>
      </c>
    </row>
    <row r="18" spans="1:5" s="31" customFormat="1" ht="12.95" customHeight="1">
      <c r="A18" s="45" t="s">
        <v>214</v>
      </c>
      <c r="B18" s="524" t="s">
        <v>222</v>
      </c>
      <c r="C18" s="46"/>
      <c r="D18" s="143">
        <v>1193</v>
      </c>
      <c r="E18" s="143">
        <v>1193</v>
      </c>
    </row>
    <row r="19" spans="1:5" s="31" customFormat="1" ht="12.95" customHeight="1" thickBot="1">
      <c r="A19" s="50" t="s">
        <v>215</v>
      </c>
      <c r="B19" s="526" t="s">
        <v>223</v>
      </c>
      <c r="C19" s="516"/>
      <c r="D19" s="150">
        <v>63</v>
      </c>
      <c r="E19" s="150">
        <v>67</v>
      </c>
    </row>
    <row r="20" spans="1:5" s="31" customFormat="1" ht="16.5" thickBot="1">
      <c r="A20" s="43" t="s">
        <v>224</v>
      </c>
      <c r="B20" s="518" t="s">
        <v>296</v>
      </c>
      <c r="C20" s="517">
        <v>2818</v>
      </c>
      <c r="D20" s="162">
        <v>2944</v>
      </c>
      <c r="E20" s="162">
        <v>2944</v>
      </c>
    </row>
    <row r="21" spans="1:5" s="31" customFormat="1" ht="15.75" thickBot="1">
      <c r="A21" s="43" t="s">
        <v>71</v>
      </c>
      <c r="B21" s="518" t="s">
        <v>473</v>
      </c>
      <c r="C21" s="44">
        <f>+C22+C23+C24+C25+C26+C27+C28+C29</f>
        <v>161571</v>
      </c>
      <c r="D21" s="47">
        <f>+D22+D23+D24+D25+D26+D27+D28+D29</f>
        <v>259927</v>
      </c>
      <c r="E21" s="47">
        <f>+E22+E23+E24+E25+E26+E27+E28+E29</f>
        <v>259928</v>
      </c>
    </row>
    <row r="22" spans="1:5" s="31" customFormat="1" ht="12.95" customHeight="1" thickBot="1">
      <c r="A22" s="51" t="s">
        <v>131</v>
      </c>
      <c r="B22" s="527" t="s">
        <v>231</v>
      </c>
      <c r="C22" s="65">
        <v>158833</v>
      </c>
      <c r="D22" s="197">
        <v>227413</v>
      </c>
      <c r="E22" s="197">
        <v>227414</v>
      </c>
    </row>
    <row r="23" spans="1:5" s="31" customFormat="1" ht="12.95" customHeight="1">
      <c r="A23" s="45" t="s">
        <v>132</v>
      </c>
      <c r="B23" s="528" t="s">
        <v>232</v>
      </c>
      <c r="C23" s="539"/>
      <c r="D23" s="197">
        <v>1083</v>
      </c>
      <c r="E23" s="197">
        <v>1083</v>
      </c>
    </row>
    <row r="24" spans="1:5" s="31" customFormat="1" ht="12.95" customHeight="1">
      <c r="A24" s="45" t="s">
        <v>133</v>
      </c>
      <c r="B24" s="528" t="s">
        <v>233</v>
      </c>
      <c r="C24" s="540">
        <v>78</v>
      </c>
      <c r="D24" s="197">
        <v>28699</v>
      </c>
      <c r="E24" s="197">
        <v>28699</v>
      </c>
    </row>
    <row r="25" spans="1:5" s="31" customFormat="1" ht="12.95" customHeight="1">
      <c r="A25" s="53" t="s">
        <v>226</v>
      </c>
      <c r="B25" s="528" t="s">
        <v>136</v>
      </c>
      <c r="C25" s="541"/>
      <c r="D25" s="197"/>
      <c r="E25" s="197"/>
    </row>
    <row r="26" spans="1:5" s="31" customFormat="1" ht="12.95" customHeight="1">
      <c r="A26" s="53" t="s">
        <v>227</v>
      </c>
      <c r="B26" s="528" t="s">
        <v>471</v>
      </c>
      <c r="C26" s="541">
        <v>2660</v>
      </c>
      <c r="D26" s="197">
        <v>2660</v>
      </c>
      <c r="E26" s="197">
        <v>2660</v>
      </c>
    </row>
    <row r="27" spans="1:5" s="31" customFormat="1" ht="12.95" customHeight="1">
      <c r="A27" s="45" t="s">
        <v>228</v>
      </c>
      <c r="B27" s="528" t="s">
        <v>235</v>
      </c>
      <c r="C27" s="540"/>
      <c r="D27" s="197"/>
      <c r="E27" s="197"/>
    </row>
    <row r="28" spans="1:5" s="31" customFormat="1" ht="12.95" customHeight="1">
      <c r="A28" s="45" t="s">
        <v>229</v>
      </c>
      <c r="B28" s="528" t="s">
        <v>297</v>
      </c>
      <c r="C28" s="542"/>
      <c r="D28" s="197">
        <v>72</v>
      </c>
      <c r="E28" s="197">
        <v>72</v>
      </c>
    </row>
    <row r="29" spans="1:5" s="31" customFormat="1" ht="12.95" customHeight="1" thickBot="1">
      <c r="A29" s="45" t="s">
        <v>230</v>
      </c>
      <c r="B29" s="529" t="s">
        <v>237</v>
      </c>
      <c r="C29" s="542"/>
      <c r="D29" s="228"/>
      <c r="E29" s="228"/>
    </row>
    <row r="30" spans="1:5" s="31" customFormat="1" ht="15.75" thickBot="1">
      <c r="A30" s="56" t="s">
        <v>72</v>
      </c>
      <c r="B30" s="530" t="s">
        <v>474</v>
      </c>
      <c r="C30" s="374">
        <f>+C31+C37</f>
        <v>266933</v>
      </c>
      <c r="D30" s="44">
        <f>+D31+D37</f>
        <v>152495</v>
      </c>
      <c r="E30" s="44">
        <f>+E31+E37</f>
        <v>152492</v>
      </c>
    </row>
    <row r="31" spans="1:5" s="31" customFormat="1" ht="12.95" customHeight="1">
      <c r="A31" s="57" t="s">
        <v>134</v>
      </c>
      <c r="B31" s="531" t="s">
        <v>428</v>
      </c>
      <c r="C31" s="543">
        <f>+C32+C33+C34+C35+C36</f>
        <v>108419</v>
      </c>
      <c r="D31" s="58">
        <f>+D32+D33+D34+D35+D36</f>
        <v>85552</v>
      </c>
      <c r="E31" s="58">
        <f>+E32+E33+E34+E35+E36</f>
        <v>85550</v>
      </c>
    </row>
    <row r="32" spans="1:5" s="31" customFormat="1" ht="12.95" customHeight="1">
      <c r="A32" s="59" t="s">
        <v>137</v>
      </c>
      <c r="B32" s="532" t="s">
        <v>298</v>
      </c>
      <c r="C32" s="542">
        <v>3400</v>
      </c>
      <c r="D32" s="143">
        <v>3816</v>
      </c>
      <c r="E32" s="143">
        <v>3816</v>
      </c>
    </row>
    <row r="33" spans="1:6" s="31" customFormat="1" ht="12.95" customHeight="1">
      <c r="A33" s="59" t="s">
        <v>138</v>
      </c>
      <c r="B33" s="532" t="s">
        <v>299</v>
      </c>
      <c r="C33" s="542"/>
      <c r="D33" s="143">
        <v>16908</v>
      </c>
      <c r="E33" s="143">
        <v>16908</v>
      </c>
    </row>
    <row r="34" spans="1:6" s="31" customFormat="1" ht="12.95" customHeight="1">
      <c r="A34" s="59" t="s">
        <v>139</v>
      </c>
      <c r="B34" s="532" t="s">
        <v>300</v>
      </c>
      <c r="C34" s="542"/>
      <c r="D34" s="143"/>
      <c r="E34" s="143"/>
    </row>
    <row r="35" spans="1:6" s="31" customFormat="1" ht="12.95" customHeight="1">
      <c r="A35" s="59" t="s">
        <v>140</v>
      </c>
      <c r="B35" s="532" t="s">
        <v>301</v>
      </c>
      <c r="C35" s="542"/>
      <c r="D35" s="143"/>
      <c r="E35" s="143"/>
    </row>
    <row r="36" spans="1:6" s="31" customFormat="1" ht="12.95" customHeight="1">
      <c r="A36" s="59" t="s">
        <v>238</v>
      </c>
      <c r="B36" s="532" t="s">
        <v>429</v>
      </c>
      <c r="C36" s="542">
        <v>105019</v>
      </c>
      <c r="D36" s="143">
        <v>64828</v>
      </c>
      <c r="E36" s="143">
        <v>64826</v>
      </c>
    </row>
    <row r="37" spans="1:6" s="31" customFormat="1" ht="12.95" customHeight="1">
      <c r="A37" s="59" t="s">
        <v>135</v>
      </c>
      <c r="B37" s="533" t="s">
        <v>430</v>
      </c>
      <c r="C37" s="544">
        <f>+C38+C39+C40+C41+C42</f>
        <v>158514</v>
      </c>
      <c r="D37" s="61">
        <f>+D38+D39+D40+D41+D42</f>
        <v>66943</v>
      </c>
      <c r="E37" s="61">
        <f>+E38+E39+E40+E41+E42</f>
        <v>66942</v>
      </c>
    </row>
    <row r="38" spans="1:6" s="31" customFormat="1" ht="12.95" customHeight="1">
      <c r="A38" s="59" t="s">
        <v>143</v>
      </c>
      <c r="B38" s="532" t="s">
        <v>298</v>
      </c>
      <c r="C38" s="542"/>
      <c r="D38" s="143"/>
      <c r="E38" s="143"/>
    </row>
    <row r="39" spans="1:6" s="31" customFormat="1" ht="12.95" customHeight="1">
      <c r="A39" s="59" t="s">
        <v>144</v>
      </c>
      <c r="B39" s="532" t="s">
        <v>299</v>
      </c>
      <c r="C39" s="542">
        <v>2972</v>
      </c>
      <c r="D39" s="143">
        <v>4605</v>
      </c>
      <c r="E39" s="143">
        <v>4605</v>
      </c>
    </row>
    <row r="40" spans="1:6" s="31" customFormat="1" ht="12.95" customHeight="1">
      <c r="A40" s="59" t="s">
        <v>145</v>
      </c>
      <c r="B40" s="532" t="s">
        <v>300</v>
      </c>
      <c r="C40" s="542"/>
      <c r="D40" s="143"/>
      <c r="E40" s="143"/>
    </row>
    <row r="41" spans="1:6" s="31" customFormat="1" ht="12.95" customHeight="1">
      <c r="A41" s="59" t="s">
        <v>146</v>
      </c>
      <c r="B41" s="534" t="s">
        <v>301</v>
      </c>
      <c r="C41" s="542">
        <v>149599</v>
      </c>
      <c r="D41" s="143">
        <v>62338</v>
      </c>
      <c r="E41" s="143">
        <v>62337</v>
      </c>
    </row>
    <row r="42" spans="1:6" s="31" customFormat="1" ht="12.95" customHeight="1" thickBot="1">
      <c r="A42" s="62" t="s">
        <v>239</v>
      </c>
      <c r="B42" s="535" t="s">
        <v>431</v>
      </c>
      <c r="C42" s="545">
        <v>5943</v>
      </c>
      <c r="D42" s="235"/>
      <c r="E42" s="235"/>
      <c r="F42" s="63"/>
    </row>
    <row r="43" spans="1:6" s="31" customFormat="1" ht="15.75" thickBot="1">
      <c r="A43" s="43" t="s">
        <v>240</v>
      </c>
      <c r="B43" s="536" t="s">
        <v>302</v>
      </c>
      <c r="C43" s="374">
        <f>+C44+C45</f>
        <v>860</v>
      </c>
      <c r="D43" s="44">
        <f>+D44+D45</f>
        <v>1461</v>
      </c>
      <c r="E43" s="44">
        <f>+E44+E45</f>
        <v>1463</v>
      </c>
    </row>
    <row r="44" spans="1:6" s="31" customFormat="1" ht="12.95" customHeight="1">
      <c r="A44" s="51" t="s">
        <v>141</v>
      </c>
      <c r="B44" s="537" t="s">
        <v>303</v>
      </c>
      <c r="C44" s="546">
        <v>860</v>
      </c>
      <c r="D44" s="143">
        <v>1138</v>
      </c>
      <c r="E44" s="143">
        <v>1140</v>
      </c>
    </row>
    <row r="45" spans="1:6" s="31" customFormat="1" ht="12.95" customHeight="1" thickBot="1">
      <c r="A45" s="49" t="s">
        <v>142</v>
      </c>
      <c r="B45" s="538" t="s">
        <v>307</v>
      </c>
      <c r="C45" s="547"/>
      <c r="D45" s="143">
        <v>323</v>
      </c>
      <c r="E45" s="143">
        <v>323</v>
      </c>
    </row>
    <row r="46" spans="1:6" s="31" customFormat="1" ht="15.75" thickBot="1">
      <c r="A46" s="43" t="s">
        <v>74</v>
      </c>
      <c r="B46" s="536" t="s">
        <v>306</v>
      </c>
      <c r="C46" s="374">
        <f>+C47+C48+C49</f>
        <v>3520</v>
      </c>
      <c r="D46" s="44">
        <f>+D47+D48+D49</f>
        <v>0</v>
      </c>
      <c r="E46" s="44">
        <f>+E47+E48+E49</f>
        <v>0</v>
      </c>
    </row>
    <row r="47" spans="1:6" s="31" customFormat="1" ht="12.95" customHeight="1">
      <c r="A47" s="51" t="s">
        <v>243</v>
      </c>
      <c r="B47" s="537" t="s">
        <v>241</v>
      </c>
      <c r="C47" s="548"/>
      <c r="D47" s="66"/>
      <c r="E47" s="66"/>
    </row>
    <row r="48" spans="1:6" s="31" customFormat="1" ht="12.95" customHeight="1">
      <c r="A48" s="45" t="s">
        <v>244</v>
      </c>
      <c r="B48" s="532" t="s">
        <v>242</v>
      </c>
      <c r="C48" s="542">
        <v>3520</v>
      </c>
      <c r="D48" s="55"/>
      <c r="E48" s="55"/>
    </row>
    <row r="49" spans="1:7" s="31" customFormat="1" ht="12.95" customHeight="1" thickBot="1">
      <c r="A49" s="49" t="s">
        <v>360</v>
      </c>
      <c r="B49" s="553" t="s">
        <v>304</v>
      </c>
      <c r="C49" s="67"/>
      <c r="D49" s="67"/>
      <c r="E49" s="67"/>
    </row>
    <row r="50" spans="1:7" s="31" customFormat="1" ht="15.75" thickBot="1">
      <c r="A50" s="43" t="s">
        <v>245</v>
      </c>
      <c r="B50" s="554" t="s">
        <v>305</v>
      </c>
      <c r="C50" s="90"/>
      <c r="D50" s="68"/>
      <c r="E50" s="68"/>
      <c r="G50" s="69"/>
    </row>
    <row r="51" spans="1:7" s="31" customFormat="1" ht="15.75" thickBot="1">
      <c r="A51" s="43" t="s">
        <v>76</v>
      </c>
      <c r="B51" s="555" t="s">
        <v>246</v>
      </c>
      <c r="C51" s="549">
        <f>+C6+C11+C20+C21+C30+C43+C46+C50</f>
        <v>498754</v>
      </c>
      <c r="D51" s="70">
        <f>+D6+D11+D20+D21+D30+D43+D46+D50</f>
        <v>480063</v>
      </c>
      <c r="E51" s="70">
        <f>+E6+E11+E20+E21+E30+E43+E46+E50</f>
        <v>480052</v>
      </c>
    </row>
    <row r="52" spans="1:7" s="31" customFormat="1" ht="15.75" thickBot="1">
      <c r="A52" s="71" t="s">
        <v>77</v>
      </c>
      <c r="B52" s="519" t="s">
        <v>308</v>
      </c>
      <c r="C52" s="550">
        <f>+C53+C59</f>
        <v>49313</v>
      </c>
      <c r="D52" s="72">
        <f>+D53+D59</f>
        <v>37558</v>
      </c>
      <c r="E52" s="72">
        <f>+E53+E59</f>
        <v>37557</v>
      </c>
    </row>
    <row r="53" spans="1:7" s="31" customFormat="1" ht="12.95" customHeight="1">
      <c r="A53" s="73" t="s">
        <v>185</v>
      </c>
      <c r="B53" s="556" t="s">
        <v>389</v>
      </c>
      <c r="C53" s="58">
        <f>+C54+C55+C56+C57+C58</f>
        <v>39313</v>
      </c>
      <c r="D53" s="74">
        <f>+D54+D55+D56+D57+D58</f>
        <v>37558</v>
      </c>
      <c r="E53" s="74">
        <f>+E54+E55+E56+E57+E58</f>
        <v>37557</v>
      </c>
    </row>
    <row r="54" spans="1:7" s="31" customFormat="1" ht="12.95" customHeight="1">
      <c r="A54" s="75" t="s">
        <v>320</v>
      </c>
      <c r="B54" s="557" t="s">
        <v>309</v>
      </c>
      <c r="C54" s="60">
        <v>39313</v>
      </c>
      <c r="D54" s="55">
        <v>37558</v>
      </c>
      <c r="E54" s="55">
        <v>37557</v>
      </c>
    </row>
    <row r="55" spans="1:7" s="31" customFormat="1" ht="12.95" customHeight="1">
      <c r="A55" s="75" t="s">
        <v>321</v>
      </c>
      <c r="B55" s="557" t="s">
        <v>310</v>
      </c>
      <c r="C55" s="60"/>
      <c r="D55" s="55"/>
      <c r="E55" s="55"/>
    </row>
    <row r="56" spans="1:7" s="31" customFormat="1" ht="12.95" customHeight="1">
      <c r="A56" s="75" t="s">
        <v>322</v>
      </c>
      <c r="B56" s="557" t="s">
        <v>311</v>
      </c>
      <c r="C56" s="60"/>
      <c r="D56" s="55"/>
      <c r="E56" s="55"/>
    </row>
    <row r="57" spans="1:7" s="31" customFormat="1" ht="12.95" customHeight="1">
      <c r="A57" s="75" t="s">
        <v>323</v>
      </c>
      <c r="B57" s="557" t="s">
        <v>312</v>
      </c>
      <c r="C57" s="60"/>
      <c r="D57" s="55"/>
      <c r="E57" s="55"/>
    </row>
    <row r="58" spans="1:7" s="31" customFormat="1" ht="12.95" customHeight="1">
      <c r="A58" s="75" t="s">
        <v>324</v>
      </c>
      <c r="B58" s="557" t="s">
        <v>313</v>
      </c>
      <c r="C58" s="60"/>
      <c r="D58" s="55"/>
      <c r="E58" s="55"/>
    </row>
    <row r="59" spans="1:7" s="31" customFormat="1" ht="12.95" customHeight="1">
      <c r="A59" s="76" t="s">
        <v>186</v>
      </c>
      <c r="B59" s="558" t="s">
        <v>388</v>
      </c>
      <c r="C59" s="61">
        <f>+C60+C61+C62+C63+C64</f>
        <v>10000</v>
      </c>
      <c r="D59" s="77">
        <f>+D60+D61+D62+D63+D64</f>
        <v>0</v>
      </c>
      <c r="E59" s="77">
        <f>+E60+E61+E62+E63+E64</f>
        <v>0</v>
      </c>
    </row>
    <row r="60" spans="1:7" s="31" customFormat="1" ht="12.95" customHeight="1">
      <c r="A60" s="75" t="s">
        <v>325</v>
      </c>
      <c r="B60" s="557" t="s">
        <v>314</v>
      </c>
      <c r="C60" s="60"/>
      <c r="D60" s="55"/>
      <c r="E60" s="55"/>
    </row>
    <row r="61" spans="1:7" s="31" customFormat="1" ht="12.95" customHeight="1">
      <c r="A61" s="75" t="s">
        <v>326</v>
      </c>
      <c r="B61" s="557" t="s">
        <v>315</v>
      </c>
      <c r="C61" s="60"/>
      <c r="D61" s="55"/>
      <c r="E61" s="55"/>
    </row>
    <row r="62" spans="1:7" s="31" customFormat="1" ht="12.95" customHeight="1">
      <c r="A62" s="75" t="s">
        <v>327</v>
      </c>
      <c r="B62" s="557" t="s">
        <v>316</v>
      </c>
      <c r="C62" s="60">
        <v>10000</v>
      </c>
      <c r="D62" s="55"/>
      <c r="E62" s="55"/>
    </row>
    <row r="63" spans="1:7" s="31" customFormat="1" ht="12.95" customHeight="1">
      <c r="A63" s="75" t="s">
        <v>328</v>
      </c>
      <c r="B63" s="557" t="s">
        <v>317</v>
      </c>
      <c r="C63" s="60"/>
      <c r="D63" s="55"/>
      <c r="E63" s="55"/>
    </row>
    <row r="64" spans="1:7" s="31" customFormat="1" ht="12.95" customHeight="1" thickBot="1">
      <c r="A64" s="78" t="s">
        <v>329</v>
      </c>
      <c r="B64" s="553" t="s">
        <v>318</v>
      </c>
      <c r="C64" s="551"/>
      <c r="D64" s="79"/>
      <c r="E64" s="79"/>
    </row>
    <row r="65" spans="1:5" s="31" customFormat="1" ht="15.75" thickBot="1">
      <c r="A65" s="71" t="s">
        <v>78</v>
      </c>
      <c r="B65" s="519" t="s">
        <v>386</v>
      </c>
      <c r="C65" s="550">
        <f>+C51+C52</f>
        <v>548067</v>
      </c>
      <c r="D65" s="72">
        <f>+D51+D52</f>
        <v>517621</v>
      </c>
      <c r="E65" s="72">
        <f>+E51+E52</f>
        <v>517609</v>
      </c>
    </row>
    <row r="66" spans="1:5" s="31" customFormat="1" ht="15.75" thickBot="1">
      <c r="A66" s="80" t="s">
        <v>79</v>
      </c>
      <c r="B66" s="554" t="s">
        <v>319</v>
      </c>
      <c r="C66" s="552"/>
      <c r="D66" s="81"/>
      <c r="E66" s="81">
        <v>-14284</v>
      </c>
    </row>
    <row r="67" spans="1:5" s="31" customFormat="1" ht="15.75" thickBot="1">
      <c r="A67" s="71" t="s">
        <v>80</v>
      </c>
      <c r="B67" s="519" t="s">
        <v>387</v>
      </c>
      <c r="C67" s="550">
        <f>+C65+C66</f>
        <v>548067</v>
      </c>
      <c r="D67" s="72">
        <f>+D65+D66</f>
        <v>517621</v>
      </c>
      <c r="E67" s="72">
        <f>+E65+E66</f>
        <v>503325</v>
      </c>
    </row>
    <row r="68" spans="1:5" s="31" customFormat="1" ht="83.25" customHeight="1">
      <c r="A68" s="82"/>
      <c r="B68" s="83"/>
      <c r="C68" s="84"/>
      <c r="D68" s="84"/>
      <c r="E68" s="84"/>
    </row>
    <row r="69" spans="1:5" ht="16.5" customHeight="1">
      <c r="A69" s="595" t="s">
        <v>96</v>
      </c>
      <c r="B69" s="595"/>
      <c r="C69" s="595"/>
      <c r="D69" s="595"/>
      <c r="E69" s="595"/>
    </row>
    <row r="70" spans="1:5" s="86" customFormat="1" ht="16.5" customHeight="1" thickBot="1">
      <c r="A70" s="598" t="s">
        <v>193</v>
      </c>
      <c r="B70" s="598"/>
      <c r="C70" s="85"/>
      <c r="D70" s="85"/>
      <c r="E70" s="85" t="s">
        <v>351</v>
      </c>
    </row>
    <row r="71" spans="1:5" ht="43.5" thickBot="1">
      <c r="A71" s="38" t="s">
        <v>65</v>
      </c>
      <c r="B71" s="40" t="s">
        <v>97</v>
      </c>
      <c r="C71" s="502" t="s">
        <v>0</v>
      </c>
      <c r="D71" s="40" t="s">
        <v>482</v>
      </c>
      <c r="E71" s="40" t="s">
        <v>1</v>
      </c>
    </row>
    <row r="72" spans="1:5" s="31" customFormat="1" ht="15.75" thickBot="1">
      <c r="A72" s="38">
        <v>1</v>
      </c>
      <c r="B72" s="40">
        <v>2</v>
      </c>
      <c r="C72" s="502">
        <v>3</v>
      </c>
      <c r="D72" s="40">
        <v>4</v>
      </c>
      <c r="E72" s="40">
        <v>5</v>
      </c>
    </row>
    <row r="73" spans="1:5" ht="15.75" thickBot="1">
      <c r="A73" s="41" t="s">
        <v>67</v>
      </c>
      <c r="B73" s="566" t="s">
        <v>475</v>
      </c>
      <c r="C73" s="514">
        <f>+C74+C75+C76+C77+C78</f>
        <v>355861</v>
      </c>
      <c r="D73" s="374">
        <f>+D74+D75+D76+D77+D78</f>
        <v>387051</v>
      </c>
      <c r="E73" s="374">
        <f>+E74+E75+E76+E77+E78</f>
        <v>375932</v>
      </c>
    </row>
    <row r="74" spans="1:5" ht="12.95" customHeight="1">
      <c r="A74" s="48" t="s">
        <v>147</v>
      </c>
      <c r="B74" s="523" t="s">
        <v>98</v>
      </c>
      <c r="C74" s="515">
        <v>126223</v>
      </c>
      <c r="D74" s="246">
        <v>123492</v>
      </c>
      <c r="E74" s="246">
        <v>122746</v>
      </c>
    </row>
    <row r="75" spans="1:5" ht="12.95" customHeight="1">
      <c r="A75" s="45" t="s">
        <v>148</v>
      </c>
      <c r="B75" s="524" t="s">
        <v>247</v>
      </c>
      <c r="C75" s="46">
        <v>29711</v>
      </c>
      <c r="D75" s="248">
        <v>30598</v>
      </c>
      <c r="E75" s="248">
        <v>30495</v>
      </c>
    </row>
    <row r="76" spans="1:5" ht="12.95" customHeight="1">
      <c r="A76" s="45" t="s">
        <v>149</v>
      </c>
      <c r="B76" s="524" t="s">
        <v>176</v>
      </c>
      <c r="C76" s="89">
        <v>120647</v>
      </c>
      <c r="D76" s="249">
        <v>116101</v>
      </c>
      <c r="E76" s="249">
        <v>107018</v>
      </c>
    </row>
    <row r="77" spans="1:5" ht="12.95" customHeight="1">
      <c r="A77" s="45" t="s">
        <v>150</v>
      </c>
      <c r="B77" s="524" t="s">
        <v>248</v>
      </c>
      <c r="C77" s="89">
        <v>74150</v>
      </c>
      <c r="D77" s="249">
        <v>77606</v>
      </c>
      <c r="E77" s="249">
        <v>77062</v>
      </c>
    </row>
    <row r="78" spans="1:5" ht="12.95" customHeight="1">
      <c r="A78" s="45" t="s">
        <v>158</v>
      </c>
      <c r="B78" s="525" t="s">
        <v>249</v>
      </c>
      <c r="C78" s="89">
        <v>5130</v>
      </c>
      <c r="D78" s="249">
        <v>39254</v>
      </c>
      <c r="E78" s="249">
        <v>38611</v>
      </c>
    </row>
    <row r="79" spans="1:5" ht="12.95" customHeight="1">
      <c r="A79" s="45" t="s">
        <v>151</v>
      </c>
      <c r="B79" s="524" t="s">
        <v>271</v>
      </c>
      <c r="C79" s="89"/>
      <c r="D79" s="248"/>
      <c r="E79" s="248"/>
    </row>
    <row r="80" spans="1:5" ht="12.95" customHeight="1">
      <c r="A80" s="45" t="s">
        <v>152</v>
      </c>
      <c r="B80" s="567" t="s">
        <v>272</v>
      </c>
      <c r="C80" s="89"/>
      <c r="D80" s="249"/>
      <c r="E80" s="249"/>
    </row>
    <row r="81" spans="1:5" ht="12.95" customHeight="1">
      <c r="A81" s="45" t="s">
        <v>159</v>
      </c>
      <c r="B81" s="567" t="s">
        <v>331</v>
      </c>
      <c r="C81" s="89">
        <v>4280</v>
      </c>
      <c r="D81" s="249">
        <v>37838</v>
      </c>
      <c r="E81" s="249">
        <v>37198</v>
      </c>
    </row>
    <row r="82" spans="1:5" ht="12.95" customHeight="1">
      <c r="A82" s="45" t="s">
        <v>160</v>
      </c>
      <c r="B82" s="568" t="s">
        <v>273</v>
      </c>
      <c r="C82" s="89">
        <v>850</v>
      </c>
      <c r="D82" s="249">
        <v>1416</v>
      </c>
      <c r="E82" s="249">
        <v>1413</v>
      </c>
    </row>
    <row r="83" spans="1:5" ht="12.95" customHeight="1">
      <c r="A83" s="49" t="s">
        <v>161</v>
      </c>
      <c r="B83" s="569" t="s">
        <v>274</v>
      </c>
      <c r="C83" s="89"/>
      <c r="D83" s="54"/>
      <c r="E83" s="54"/>
    </row>
    <row r="84" spans="1:5" ht="12.95" customHeight="1">
      <c r="A84" s="45" t="s">
        <v>162</v>
      </c>
      <c r="B84" s="569" t="s">
        <v>275</v>
      </c>
      <c r="C84" s="89"/>
      <c r="D84" s="54"/>
      <c r="E84" s="54"/>
    </row>
    <row r="85" spans="1:5" ht="12.95" customHeight="1" thickBot="1">
      <c r="A85" s="87" t="s">
        <v>164</v>
      </c>
      <c r="B85" s="570" t="s">
        <v>276</v>
      </c>
      <c r="C85" s="559"/>
      <c r="D85" s="88"/>
      <c r="E85" s="88"/>
    </row>
    <row r="86" spans="1:5" ht="15.75" thickBot="1">
      <c r="A86" s="43" t="s">
        <v>68</v>
      </c>
      <c r="B86" s="571" t="s">
        <v>476</v>
      </c>
      <c r="C86" s="44">
        <f>+C87+C88+C89</f>
        <v>191206</v>
      </c>
      <c r="D86" s="47">
        <f>+D87+D88+D89</f>
        <v>129483</v>
      </c>
      <c r="E86" s="47">
        <f>+E87+E88+E89</f>
        <v>121318</v>
      </c>
    </row>
    <row r="87" spans="1:5" ht="12.95" customHeight="1">
      <c r="A87" s="51" t="s">
        <v>153</v>
      </c>
      <c r="B87" s="524" t="s">
        <v>332</v>
      </c>
      <c r="C87" s="64">
        <v>123358</v>
      </c>
      <c r="D87" s="249">
        <v>98363</v>
      </c>
      <c r="E87" s="249">
        <v>90199</v>
      </c>
    </row>
    <row r="88" spans="1:5" ht="12.95" customHeight="1">
      <c r="A88" s="51" t="s">
        <v>154</v>
      </c>
      <c r="B88" s="572" t="s">
        <v>251</v>
      </c>
      <c r="C88" s="46">
        <v>29720</v>
      </c>
      <c r="D88" s="249">
        <v>30120</v>
      </c>
      <c r="E88" s="249">
        <v>30119</v>
      </c>
    </row>
    <row r="89" spans="1:5" ht="12.95" customHeight="1">
      <c r="A89" s="51" t="s">
        <v>155</v>
      </c>
      <c r="B89" s="557" t="s">
        <v>361</v>
      </c>
      <c r="C89" s="46">
        <v>38128</v>
      </c>
      <c r="D89" s="197">
        <v>1000</v>
      </c>
      <c r="E89" s="197">
        <v>1000</v>
      </c>
    </row>
    <row r="90" spans="1:5" ht="12.95" customHeight="1">
      <c r="A90" s="51" t="s">
        <v>156</v>
      </c>
      <c r="B90" s="557" t="s">
        <v>432</v>
      </c>
      <c r="C90" s="46"/>
      <c r="D90" s="197"/>
      <c r="E90" s="197"/>
    </row>
    <row r="91" spans="1:5" ht="12.95" customHeight="1">
      <c r="A91" s="51" t="s">
        <v>157</v>
      </c>
      <c r="B91" s="557" t="s">
        <v>362</v>
      </c>
      <c r="C91" s="46"/>
      <c r="D91" s="46">
        <v>1000</v>
      </c>
      <c r="E91" s="46">
        <v>1000</v>
      </c>
    </row>
    <row r="92" spans="1:5" ht="12.95" customHeight="1">
      <c r="A92" s="51" t="s">
        <v>163</v>
      </c>
      <c r="B92" s="557" t="s">
        <v>363</v>
      </c>
      <c r="C92" s="46"/>
      <c r="D92" s="46"/>
      <c r="E92" s="46"/>
    </row>
    <row r="93" spans="1:5" ht="12.95" customHeight="1">
      <c r="A93" s="51" t="s">
        <v>165</v>
      </c>
      <c r="B93" s="573" t="s">
        <v>335</v>
      </c>
      <c r="C93" s="46"/>
      <c r="D93" s="46"/>
      <c r="E93" s="46"/>
    </row>
    <row r="94" spans="1:5" ht="12.95" customHeight="1">
      <c r="A94" s="51" t="s">
        <v>252</v>
      </c>
      <c r="B94" s="573" t="s">
        <v>336</v>
      </c>
      <c r="C94" s="46"/>
      <c r="D94" s="46"/>
      <c r="E94" s="46"/>
    </row>
    <row r="95" spans="1:5" ht="30">
      <c r="A95" s="51" t="s">
        <v>253</v>
      </c>
      <c r="B95" s="573" t="s">
        <v>334</v>
      </c>
      <c r="C95" s="46">
        <v>38128</v>
      </c>
      <c r="D95" s="46"/>
      <c r="E95" s="46"/>
    </row>
    <row r="96" spans="1:5" ht="30.75" thickBot="1">
      <c r="A96" s="49" t="s">
        <v>254</v>
      </c>
      <c r="B96" s="574" t="s">
        <v>479</v>
      </c>
      <c r="C96" s="89"/>
      <c r="D96" s="89"/>
      <c r="E96" s="89"/>
    </row>
    <row r="97" spans="1:5" ht="15.75" thickBot="1">
      <c r="A97" s="43" t="s">
        <v>69</v>
      </c>
      <c r="B97" s="575" t="s">
        <v>364</v>
      </c>
      <c r="C97" s="44">
        <f>+C98+C99</f>
        <v>1000</v>
      </c>
      <c r="D97" s="47">
        <f>+D98+D99</f>
        <v>1000</v>
      </c>
      <c r="E97" s="47">
        <f>+E98+E99</f>
        <v>0</v>
      </c>
    </row>
    <row r="98" spans="1:5" ht="12.95" customHeight="1">
      <c r="A98" s="51" t="s">
        <v>127</v>
      </c>
      <c r="B98" s="527" t="s">
        <v>113</v>
      </c>
      <c r="C98" s="64">
        <v>500</v>
      </c>
      <c r="D98" s="52">
        <v>500</v>
      </c>
      <c r="E98" s="52"/>
    </row>
    <row r="99" spans="1:5" ht="12.95" customHeight="1" thickBot="1">
      <c r="A99" s="53" t="s">
        <v>128</v>
      </c>
      <c r="B99" s="572" t="s">
        <v>114</v>
      </c>
      <c r="C99" s="89">
        <v>500</v>
      </c>
      <c r="D99" s="54">
        <v>500</v>
      </c>
      <c r="E99" s="54"/>
    </row>
    <row r="100" spans="1:5" s="91" customFormat="1" ht="15.75" thickBot="1">
      <c r="A100" s="71" t="s">
        <v>70</v>
      </c>
      <c r="B100" s="519" t="s">
        <v>337</v>
      </c>
      <c r="C100" s="90"/>
      <c r="D100" s="90">
        <v>87</v>
      </c>
      <c r="E100" s="90">
        <v>87</v>
      </c>
    </row>
    <row r="101" spans="1:5" ht="15.75" thickBot="1">
      <c r="A101" s="92" t="s">
        <v>71</v>
      </c>
      <c r="B101" s="576" t="s">
        <v>198</v>
      </c>
      <c r="C101" s="514">
        <f>+C73+C86+C97+C100</f>
        <v>548067</v>
      </c>
      <c r="D101" s="42">
        <f>+D73+D86+D97+D100</f>
        <v>517621</v>
      </c>
      <c r="E101" s="42">
        <f>+E73+E86+E97+E100</f>
        <v>497337</v>
      </c>
    </row>
    <row r="102" spans="1:5" ht="15.75" thickBot="1">
      <c r="A102" s="71" t="s">
        <v>72</v>
      </c>
      <c r="B102" s="519" t="s">
        <v>433</v>
      </c>
      <c r="C102" s="44">
        <f>+C103+C111</f>
        <v>0</v>
      </c>
      <c r="D102" s="47">
        <f>+D103+D111</f>
        <v>0</v>
      </c>
      <c r="E102" s="47">
        <f>+E103+E111</f>
        <v>0</v>
      </c>
    </row>
    <row r="103" spans="1:5" ht="12.95" customHeight="1" thickBot="1">
      <c r="A103" s="93" t="s">
        <v>134</v>
      </c>
      <c r="B103" s="577" t="s">
        <v>434</v>
      </c>
      <c r="C103" s="560">
        <f>+C104+C105+C106+C107+C108+C109+C110</f>
        <v>0</v>
      </c>
      <c r="D103" s="94">
        <f>+D104+D105+D106+D107+D108+D109+D110</f>
        <v>0</v>
      </c>
      <c r="E103" s="94">
        <f>+E104+E105+E106+E107+E108+E109+E110</f>
        <v>0</v>
      </c>
    </row>
    <row r="104" spans="1:5" ht="12.95" customHeight="1">
      <c r="A104" s="95" t="s">
        <v>137</v>
      </c>
      <c r="B104" s="521" t="s">
        <v>338</v>
      </c>
      <c r="C104" s="561"/>
      <c r="D104" s="96"/>
      <c r="E104" s="96"/>
    </row>
    <row r="105" spans="1:5" ht="12.95" customHeight="1">
      <c r="A105" s="75" t="s">
        <v>138</v>
      </c>
      <c r="B105" s="557" t="s">
        <v>339</v>
      </c>
      <c r="C105" s="562"/>
      <c r="D105" s="97"/>
      <c r="E105" s="97"/>
    </row>
    <row r="106" spans="1:5" ht="12.95" customHeight="1">
      <c r="A106" s="75" t="s">
        <v>139</v>
      </c>
      <c r="B106" s="557" t="s">
        <v>340</v>
      </c>
      <c r="C106" s="562"/>
      <c r="D106" s="97"/>
      <c r="E106" s="97"/>
    </row>
    <row r="107" spans="1:5" ht="12.95" customHeight="1">
      <c r="A107" s="75" t="s">
        <v>140</v>
      </c>
      <c r="B107" s="557" t="s">
        <v>341</v>
      </c>
      <c r="C107" s="562"/>
      <c r="D107" s="97"/>
      <c r="E107" s="97"/>
    </row>
    <row r="108" spans="1:5" ht="12.95" customHeight="1">
      <c r="A108" s="75" t="s">
        <v>238</v>
      </c>
      <c r="B108" s="557" t="s">
        <v>342</v>
      </c>
      <c r="C108" s="562"/>
      <c r="D108" s="97"/>
      <c r="E108" s="97"/>
    </row>
    <row r="109" spans="1:5" ht="12.95" customHeight="1">
      <c r="A109" s="75" t="s">
        <v>255</v>
      </c>
      <c r="B109" s="557" t="s">
        <v>343</v>
      </c>
      <c r="C109" s="562"/>
      <c r="D109" s="97"/>
      <c r="E109" s="97"/>
    </row>
    <row r="110" spans="1:5" ht="12.95" customHeight="1" thickBot="1">
      <c r="A110" s="98" t="s">
        <v>256</v>
      </c>
      <c r="B110" s="578" t="s">
        <v>344</v>
      </c>
      <c r="C110" s="563"/>
      <c r="D110" s="99"/>
      <c r="E110" s="99"/>
    </row>
    <row r="111" spans="1:5" ht="12.95" customHeight="1" thickBot="1">
      <c r="A111" s="93" t="s">
        <v>135</v>
      </c>
      <c r="B111" s="577" t="s">
        <v>435</v>
      </c>
      <c r="C111" s="560">
        <f>+C112+C113+C114+C115+C116+C117+C118+C119</f>
        <v>0</v>
      </c>
      <c r="D111" s="94">
        <f>+D112+D113+D114+D115+D116+D117+D118+D119</f>
        <v>0</v>
      </c>
      <c r="E111" s="94">
        <f>+E112+E113+E114+E115+E116+E117+E118+E119</f>
        <v>0</v>
      </c>
    </row>
    <row r="112" spans="1:5" ht="12.95" customHeight="1">
      <c r="A112" s="95" t="s">
        <v>143</v>
      </c>
      <c r="B112" s="521" t="s">
        <v>338</v>
      </c>
      <c r="C112" s="561"/>
      <c r="D112" s="96"/>
      <c r="E112" s="96"/>
    </row>
    <row r="113" spans="1:11" ht="12.95" customHeight="1">
      <c r="A113" s="75" t="s">
        <v>144</v>
      </c>
      <c r="B113" s="557" t="s">
        <v>345</v>
      </c>
      <c r="C113" s="562"/>
      <c r="D113" s="97"/>
      <c r="E113" s="97"/>
    </row>
    <row r="114" spans="1:11" ht="12.95" customHeight="1">
      <c r="A114" s="75" t="s">
        <v>145</v>
      </c>
      <c r="B114" s="557" t="s">
        <v>340</v>
      </c>
      <c r="C114" s="562"/>
      <c r="D114" s="97"/>
      <c r="E114" s="97"/>
    </row>
    <row r="115" spans="1:11" ht="12.95" customHeight="1">
      <c r="A115" s="75" t="s">
        <v>146</v>
      </c>
      <c r="B115" s="557" t="s">
        <v>341</v>
      </c>
      <c r="C115" s="562"/>
      <c r="D115" s="97"/>
      <c r="E115" s="97"/>
    </row>
    <row r="116" spans="1:11" ht="12.95" customHeight="1">
      <c r="A116" s="75" t="s">
        <v>239</v>
      </c>
      <c r="B116" s="557" t="s">
        <v>342</v>
      </c>
      <c r="C116" s="562"/>
      <c r="D116" s="97"/>
      <c r="E116" s="97"/>
    </row>
    <row r="117" spans="1:11" ht="12.95" customHeight="1">
      <c r="A117" s="75" t="s">
        <v>257</v>
      </c>
      <c r="B117" s="557" t="s">
        <v>346</v>
      </c>
      <c r="C117" s="562"/>
      <c r="D117" s="97"/>
      <c r="E117" s="97"/>
    </row>
    <row r="118" spans="1:11" ht="12.95" customHeight="1">
      <c r="A118" s="75" t="s">
        <v>258</v>
      </c>
      <c r="B118" s="557" t="s">
        <v>344</v>
      </c>
      <c r="C118" s="562"/>
      <c r="D118" s="97"/>
      <c r="E118" s="97"/>
    </row>
    <row r="119" spans="1:11" ht="12.95" customHeight="1" thickBot="1">
      <c r="A119" s="98" t="s">
        <v>259</v>
      </c>
      <c r="B119" s="578" t="s">
        <v>436</v>
      </c>
      <c r="C119" s="563"/>
      <c r="D119" s="99"/>
      <c r="E119" s="99"/>
    </row>
    <row r="120" spans="1:11" ht="15.75" thickBot="1">
      <c r="A120" s="71" t="s">
        <v>73</v>
      </c>
      <c r="B120" s="519" t="s">
        <v>347</v>
      </c>
      <c r="C120" s="564">
        <f>+C101+C102</f>
        <v>548067</v>
      </c>
      <c r="D120" s="100">
        <f>+D101+D102</f>
        <v>517621</v>
      </c>
      <c r="E120" s="100">
        <f>+E101+E102</f>
        <v>497337</v>
      </c>
    </row>
    <row r="121" spans="1:11" ht="15.75" thickBot="1">
      <c r="A121" s="71" t="s">
        <v>74</v>
      </c>
      <c r="B121" s="519" t="s">
        <v>348</v>
      </c>
      <c r="C121" s="565"/>
      <c r="D121" s="101"/>
      <c r="E121" s="101">
        <v>8313</v>
      </c>
      <c r="H121" s="69"/>
      <c r="I121" s="102"/>
      <c r="J121" s="102"/>
      <c r="K121" s="102"/>
    </row>
    <row r="122" spans="1:11" s="31" customFormat="1" ht="15.75" thickBot="1">
      <c r="A122" s="103" t="s">
        <v>75</v>
      </c>
      <c r="B122" s="554" t="s">
        <v>349</v>
      </c>
      <c r="C122" s="550">
        <f>+C120+C121</f>
        <v>548067</v>
      </c>
      <c r="D122" s="72">
        <f>+D120+D121</f>
        <v>517621</v>
      </c>
      <c r="E122" s="72">
        <f>+E120+E121</f>
        <v>505650</v>
      </c>
    </row>
    <row r="123" spans="1:11" ht="7.5" customHeight="1">
      <c r="A123" s="104"/>
      <c r="B123" s="104"/>
      <c r="C123" s="105"/>
      <c r="D123" s="105"/>
      <c r="E123" s="105"/>
    </row>
    <row r="124" spans="1:11">
      <c r="A124" s="599" t="s">
        <v>201</v>
      </c>
      <c r="B124" s="599"/>
      <c r="C124" s="599"/>
      <c r="D124" s="599"/>
      <c r="E124" s="599"/>
    </row>
    <row r="125" spans="1:11" ht="15" customHeight="1" thickBot="1">
      <c r="A125" s="597" t="s">
        <v>194</v>
      </c>
      <c r="B125" s="597"/>
      <c r="C125" s="37"/>
      <c r="D125" s="37"/>
      <c r="E125" s="37" t="s">
        <v>351</v>
      </c>
    </row>
    <row r="126" spans="1:11" ht="27.75" customHeight="1" thickBot="1">
      <c r="A126" s="43">
        <v>1</v>
      </c>
      <c r="B126" s="571" t="s">
        <v>266</v>
      </c>
      <c r="C126" s="44">
        <f>+C51-C101</f>
        <v>-49313</v>
      </c>
      <c r="D126" s="44">
        <f>+D51-D101</f>
        <v>-37558</v>
      </c>
      <c r="E126" s="513">
        <f>+E51-E101</f>
        <v>-17285</v>
      </c>
      <c r="F126" s="106"/>
    </row>
    <row r="127" spans="1:11" ht="7.5" customHeight="1">
      <c r="A127" s="104"/>
      <c r="B127" s="104"/>
      <c r="C127" s="105"/>
      <c r="D127" s="105"/>
      <c r="E127" s="105"/>
    </row>
    <row r="128" spans="1:11">
      <c r="A128" s="593" t="s">
        <v>350</v>
      </c>
      <c r="B128" s="593"/>
      <c r="C128" s="593"/>
      <c r="D128" s="593"/>
      <c r="E128" s="593"/>
      <c r="F128" s="108"/>
      <c r="G128" s="108"/>
    </row>
    <row r="129" spans="1:5" ht="16.5" customHeight="1" thickBot="1">
      <c r="A129" s="596" t="s">
        <v>195</v>
      </c>
      <c r="B129" s="596"/>
      <c r="C129" s="109"/>
      <c r="D129" s="109"/>
      <c r="E129" s="109" t="s">
        <v>351</v>
      </c>
    </row>
    <row r="130" spans="1:5" ht="13.5" customHeight="1" thickBot="1">
      <c r="A130" s="71" t="s">
        <v>67</v>
      </c>
      <c r="B130" s="519" t="s">
        <v>477</v>
      </c>
      <c r="C130" s="564">
        <f>IF('2.1.sz.mell  '!C32&lt;&gt;"-",'2.1.sz.mell  '!C32,0)</f>
        <v>0</v>
      </c>
      <c r="D130" s="100">
        <f>IF('2.1.sz.mell  '!D32&lt;&gt;"-",'2.1.sz.mell  '!D32,0)</f>
        <v>0</v>
      </c>
      <c r="E130" s="100">
        <f>IF('2.1.sz.mell  '!E32&lt;&gt;"-",'2.1.sz.mell  '!E32,0)</f>
        <v>0</v>
      </c>
    </row>
    <row r="131" spans="1:5" ht="13.5" customHeight="1" thickBot="1">
      <c r="A131" s="71" t="s">
        <v>68</v>
      </c>
      <c r="B131" s="519" t="s">
        <v>478</v>
      </c>
      <c r="C131" s="564">
        <f>IF('2.2.sz.mell  '!C36&lt;&gt;"-",'2.2.sz.mell  '!C36,0)</f>
        <v>10000</v>
      </c>
      <c r="D131" s="100">
        <f>IF('2.2.sz.mell  '!D36&lt;&gt;"-",'2.2.sz.mell  '!D36,0)</f>
        <v>35469</v>
      </c>
      <c r="E131" s="100">
        <f>IF('2.2.sz.mell  '!E36&lt;&gt;"-",'2.2.sz.mell  '!E36,0)</f>
        <v>27305</v>
      </c>
    </row>
    <row r="132" spans="1:5" ht="13.5" customHeight="1" thickBot="1">
      <c r="A132" s="71" t="s">
        <v>69</v>
      </c>
      <c r="B132" s="519" t="s">
        <v>365</v>
      </c>
      <c r="C132" s="564">
        <f>C131+C130</f>
        <v>10000</v>
      </c>
      <c r="D132" s="100">
        <f>D131+D130</f>
        <v>35469</v>
      </c>
      <c r="E132" s="100">
        <f>E131+E130</f>
        <v>27305</v>
      </c>
    </row>
    <row r="133" spans="1:5" ht="7.5" customHeight="1">
      <c r="A133" s="107"/>
      <c r="B133" s="110"/>
      <c r="C133" s="111"/>
      <c r="D133" s="111"/>
      <c r="E133" s="111"/>
    </row>
    <row r="134" spans="1:5">
      <c r="A134" s="594" t="s">
        <v>352</v>
      </c>
      <c r="B134" s="594"/>
      <c r="C134" s="594"/>
      <c r="D134" s="594"/>
      <c r="E134" s="594"/>
    </row>
    <row r="135" spans="1:5" ht="12.75" customHeight="1" thickBot="1">
      <c r="A135" s="596" t="s">
        <v>353</v>
      </c>
      <c r="B135" s="596"/>
      <c r="C135" s="109"/>
      <c r="D135" s="109"/>
      <c r="E135" s="109" t="s">
        <v>351</v>
      </c>
    </row>
    <row r="136" spans="1:5" ht="12.75" customHeight="1" thickBot="1">
      <c r="A136" s="71" t="s">
        <v>67</v>
      </c>
      <c r="B136" s="519" t="s">
        <v>437</v>
      </c>
      <c r="C136" s="564">
        <f>+C137-C140</f>
        <v>49313</v>
      </c>
      <c r="D136" s="100">
        <f>+D137-D140</f>
        <v>37558</v>
      </c>
      <c r="E136" s="100">
        <f>+E137-E140</f>
        <v>37557</v>
      </c>
    </row>
    <row r="137" spans="1:5" ht="12.75" customHeight="1" thickBot="1">
      <c r="A137" s="112" t="s">
        <v>147</v>
      </c>
      <c r="B137" s="579" t="s">
        <v>354</v>
      </c>
      <c r="C137" s="511">
        <f>+C52</f>
        <v>49313</v>
      </c>
      <c r="D137" s="511">
        <f>+D52</f>
        <v>37558</v>
      </c>
      <c r="E137" s="113">
        <f>+E52</f>
        <v>37557</v>
      </c>
    </row>
    <row r="138" spans="1:5" ht="12.75" customHeight="1" thickBot="1">
      <c r="A138" s="93" t="s">
        <v>267</v>
      </c>
      <c r="B138" s="577" t="s">
        <v>355</v>
      </c>
      <c r="C138" s="511">
        <v>20141</v>
      </c>
      <c r="D138" s="511">
        <v>10810</v>
      </c>
      <c r="E138" s="113">
        <v>10809</v>
      </c>
    </row>
    <row r="139" spans="1:5" ht="12.75" customHeight="1" thickBot="1">
      <c r="A139" s="93" t="s">
        <v>268</v>
      </c>
      <c r="B139" s="577" t="s">
        <v>356</v>
      </c>
      <c r="C139" s="511">
        <v>29172</v>
      </c>
      <c r="D139" s="511">
        <v>26748</v>
      </c>
      <c r="E139" s="113">
        <v>26748</v>
      </c>
    </row>
    <row r="140" spans="1:5" ht="12.75" customHeight="1" thickBot="1">
      <c r="A140" s="112" t="s">
        <v>148</v>
      </c>
      <c r="B140" s="579" t="s">
        <v>357</v>
      </c>
      <c r="C140" s="511"/>
      <c r="D140" s="511"/>
      <c r="E140" s="113"/>
    </row>
    <row r="141" spans="1:5" ht="12.75" customHeight="1" thickBot="1">
      <c r="A141" s="93" t="s">
        <v>269</v>
      </c>
      <c r="B141" s="577" t="s">
        <v>358</v>
      </c>
      <c r="C141" s="512"/>
      <c r="D141" s="512"/>
      <c r="E141" s="114"/>
    </row>
    <row r="142" spans="1:5" ht="12.75" customHeight="1" thickBot="1">
      <c r="A142" s="93" t="s">
        <v>270</v>
      </c>
      <c r="B142" s="577" t="s">
        <v>359</v>
      </c>
      <c r="C142" s="512"/>
      <c r="D142" s="512"/>
      <c r="E142" s="114"/>
    </row>
  </sheetData>
  <mergeCells count="10">
    <mergeCell ref="A128:E128"/>
    <mergeCell ref="A134:E134"/>
    <mergeCell ref="A1:E1"/>
    <mergeCell ref="A135:B135"/>
    <mergeCell ref="A129:B129"/>
    <mergeCell ref="A2:B2"/>
    <mergeCell ref="A70:B70"/>
    <mergeCell ref="A124:E124"/>
    <mergeCell ref="A125:B125"/>
    <mergeCell ref="A69:E6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6" fitToHeight="2" orientation="portrait" r:id="rId1"/>
  <headerFooter alignWithMargins="0">
    <oddHeader>&amp;C&amp;"Times New Roman CE,Félkövér"&amp;12
Buj Község Önkormányzat
2013. ÉVI KÖLTSÉGVETÉSÉNEK ÖSSZEVONT MÉRLEGE&amp;10
&amp;R&amp;"Times New Roman CE,Félkövér dőlt"&amp;11 1.1. melléklet a ........./2014. (.......) önkormányzati rendelethez</oddHeader>
  </headerFooter>
  <rowBreaks count="1" manualBreakCount="1">
    <brk id="6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zoomScaleNormal="100" zoomScaleSheetLayoutView="100" workbookViewId="0">
      <selection activeCell="E30" sqref="E30"/>
    </sheetView>
  </sheetViews>
  <sheetFormatPr defaultRowHeight="15.75"/>
  <cols>
    <col min="1" max="1" width="6.83203125" style="280" customWidth="1"/>
    <col min="2" max="2" width="55.1640625" style="283" customWidth="1"/>
    <col min="3" max="5" width="16.33203125" style="280" customWidth="1"/>
    <col min="6" max="6" width="55.1640625" style="280" customWidth="1"/>
    <col min="7" max="9" width="16.33203125" style="280" customWidth="1"/>
    <col min="10" max="10" width="4.83203125" style="280" customWidth="1"/>
    <col min="11" max="16384" width="9.33203125" style="280"/>
  </cols>
  <sheetData>
    <row r="1" spans="1:10" ht="39.75" customHeight="1">
      <c r="B1" s="281" t="s">
        <v>202</v>
      </c>
      <c r="C1" s="282"/>
      <c r="D1" s="282"/>
      <c r="E1" s="282"/>
      <c r="F1" s="282"/>
      <c r="G1" s="282"/>
      <c r="H1" s="282"/>
      <c r="I1" s="282"/>
      <c r="J1" s="602" t="s">
        <v>501</v>
      </c>
    </row>
    <row r="2" spans="1:10" ht="16.5" thickBot="1">
      <c r="G2" s="284"/>
      <c r="H2" s="284"/>
      <c r="I2" s="284" t="s">
        <v>117</v>
      </c>
      <c r="J2" s="602"/>
    </row>
    <row r="3" spans="1:10" ht="18" customHeight="1" thickBot="1">
      <c r="A3" s="600" t="s">
        <v>125</v>
      </c>
      <c r="B3" s="285" t="s">
        <v>107</v>
      </c>
      <c r="C3" s="389"/>
      <c r="D3" s="286"/>
      <c r="E3" s="389"/>
      <c r="F3" s="285" t="s">
        <v>111</v>
      </c>
      <c r="G3" s="401"/>
      <c r="H3" s="287"/>
      <c r="I3" s="287"/>
      <c r="J3" s="602"/>
    </row>
    <row r="4" spans="1:10" s="291" customFormat="1" ht="43.5" thickBot="1">
      <c r="A4" s="601"/>
      <c r="B4" s="288" t="s">
        <v>118</v>
      </c>
      <c r="C4" s="39" t="s">
        <v>0</v>
      </c>
      <c r="D4" s="507" t="s">
        <v>482</v>
      </c>
      <c r="E4" s="502" t="s">
        <v>1</v>
      </c>
      <c r="F4" s="288" t="s">
        <v>118</v>
      </c>
      <c r="G4" s="39" t="s">
        <v>0</v>
      </c>
      <c r="H4" s="507" t="s">
        <v>482</v>
      </c>
      <c r="I4" s="502" t="s">
        <v>1</v>
      </c>
      <c r="J4" s="602"/>
    </row>
    <row r="5" spans="1:10" s="291" customFormat="1" ht="16.5" thickBot="1">
      <c r="A5" s="292">
        <v>1</v>
      </c>
      <c r="B5" s="288">
        <v>2</v>
      </c>
      <c r="C5" s="390">
        <v>3</v>
      </c>
      <c r="D5" s="289">
        <v>4</v>
      </c>
      <c r="E5" s="390">
        <v>5</v>
      </c>
      <c r="F5" s="288">
        <v>6</v>
      </c>
      <c r="G5" s="289">
        <v>7</v>
      </c>
      <c r="H5" s="390">
        <v>8</v>
      </c>
      <c r="I5" s="503">
        <v>9</v>
      </c>
      <c r="J5" s="602"/>
    </row>
    <row r="6" spans="1:10" ht="14.1" customHeight="1">
      <c r="A6" s="293" t="s">
        <v>67</v>
      </c>
      <c r="B6" s="294" t="s">
        <v>225</v>
      </c>
      <c r="C6" s="295">
        <v>19550</v>
      </c>
      <c r="D6" s="295">
        <v>17746</v>
      </c>
      <c r="E6" s="391">
        <v>17739</v>
      </c>
      <c r="F6" s="294" t="s">
        <v>119</v>
      </c>
      <c r="G6" s="295">
        <v>126223</v>
      </c>
      <c r="H6" s="506">
        <v>123492</v>
      </c>
      <c r="I6" s="246">
        <v>122746</v>
      </c>
      <c r="J6" s="602"/>
    </row>
    <row r="7" spans="1:10" ht="14.1" customHeight="1">
      <c r="A7" s="296" t="s">
        <v>68</v>
      </c>
      <c r="B7" s="297" t="s">
        <v>108</v>
      </c>
      <c r="C7" s="298">
        <v>43622</v>
      </c>
      <c r="D7" s="298">
        <v>45490</v>
      </c>
      <c r="E7" s="392">
        <v>45486</v>
      </c>
      <c r="F7" s="297" t="s">
        <v>247</v>
      </c>
      <c r="G7" s="298">
        <v>29711</v>
      </c>
      <c r="H7" s="392">
        <v>30598</v>
      </c>
      <c r="I7" s="248">
        <v>30495</v>
      </c>
      <c r="J7" s="602"/>
    </row>
    <row r="8" spans="1:10" ht="14.1" customHeight="1">
      <c r="A8" s="296" t="s">
        <v>69</v>
      </c>
      <c r="B8" s="297" t="s">
        <v>110</v>
      </c>
      <c r="C8" s="298">
        <v>2818</v>
      </c>
      <c r="D8" s="298">
        <v>2944</v>
      </c>
      <c r="E8" s="392">
        <v>2944</v>
      </c>
      <c r="F8" s="297" t="s">
        <v>379</v>
      </c>
      <c r="G8" s="298">
        <v>120647</v>
      </c>
      <c r="H8" s="479">
        <v>116101</v>
      </c>
      <c r="I8" s="249">
        <v>107018</v>
      </c>
      <c r="J8" s="602"/>
    </row>
    <row r="9" spans="1:10" ht="14.1" customHeight="1">
      <c r="A9" s="296" t="s">
        <v>70</v>
      </c>
      <c r="B9" s="307" t="s">
        <v>366</v>
      </c>
      <c r="C9" s="298">
        <v>222269</v>
      </c>
      <c r="D9" s="298">
        <v>259927</v>
      </c>
      <c r="E9" s="392">
        <v>259928</v>
      </c>
      <c r="F9" s="297" t="s">
        <v>248</v>
      </c>
      <c r="G9" s="298">
        <v>74150</v>
      </c>
      <c r="H9" s="479">
        <v>77606</v>
      </c>
      <c r="I9" s="249">
        <v>77062</v>
      </c>
      <c r="J9" s="602"/>
    </row>
    <row r="10" spans="1:10" ht="14.1" customHeight="1">
      <c r="A10" s="296" t="s">
        <v>71</v>
      </c>
      <c r="B10" s="297" t="s">
        <v>367</v>
      </c>
      <c r="C10" s="298">
        <v>47721</v>
      </c>
      <c r="D10" s="298">
        <v>85552</v>
      </c>
      <c r="E10" s="392">
        <v>85550</v>
      </c>
      <c r="F10" s="297" t="s">
        <v>249</v>
      </c>
      <c r="G10" s="298">
        <v>5130</v>
      </c>
      <c r="H10" s="479">
        <v>39254</v>
      </c>
      <c r="I10" s="249">
        <v>38611</v>
      </c>
      <c r="J10" s="602"/>
    </row>
    <row r="11" spans="1:10" ht="14.1" customHeight="1">
      <c r="A11" s="296" t="s">
        <v>72</v>
      </c>
      <c r="B11" s="297" t="s">
        <v>400</v>
      </c>
      <c r="C11" s="299"/>
      <c r="D11" s="298"/>
      <c r="E11" s="394"/>
      <c r="F11" s="297" t="s">
        <v>99</v>
      </c>
      <c r="G11" s="298">
        <v>1000</v>
      </c>
      <c r="H11" s="392">
        <v>1000</v>
      </c>
      <c r="I11" s="248"/>
      <c r="J11" s="602"/>
    </row>
    <row r="12" spans="1:10" ht="14.1" customHeight="1">
      <c r="A12" s="296" t="s">
        <v>73</v>
      </c>
      <c r="B12" s="297" t="s">
        <v>368</v>
      </c>
      <c r="C12" s="298">
        <v>740</v>
      </c>
      <c r="D12" s="298">
        <v>1138</v>
      </c>
      <c r="E12" s="392">
        <v>1140</v>
      </c>
      <c r="F12" s="297" t="s">
        <v>63</v>
      </c>
      <c r="G12" s="298"/>
      <c r="H12" s="392">
        <v>87</v>
      </c>
      <c r="I12" s="248">
        <v>87</v>
      </c>
      <c r="J12" s="602"/>
    </row>
    <row r="13" spans="1:10" ht="14.1" customHeight="1">
      <c r="A13" s="296" t="s">
        <v>74</v>
      </c>
      <c r="B13" s="297" t="s">
        <v>369</v>
      </c>
      <c r="C13" s="392"/>
      <c r="D13" s="298"/>
      <c r="E13" s="392"/>
      <c r="F13" s="300"/>
      <c r="G13" s="298"/>
      <c r="H13" s="392"/>
      <c r="I13" s="248"/>
      <c r="J13" s="602"/>
    </row>
    <row r="14" spans="1:10" ht="14.1" customHeight="1">
      <c r="A14" s="296" t="s">
        <v>75</v>
      </c>
      <c r="B14" s="307" t="s">
        <v>370</v>
      </c>
      <c r="C14" s="393"/>
      <c r="D14" s="298"/>
      <c r="E14" s="394"/>
      <c r="F14" s="300"/>
      <c r="G14" s="298"/>
      <c r="H14" s="392"/>
      <c r="I14" s="248"/>
      <c r="J14" s="602"/>
    </row>
    <row r="15" spans="1:10" ht="14.1" customHeight="1">
      <c r="A15" s="296" t="s">
        <v>76</v>
      </c>
      <c r="B15" s="300"/>
      <c r="C15" s="392"/>
      <c r="D15" s="298"/>
      <c r="E15" s="392"/>
      <c r="F15" s="300"/>
      <c r="G15" s="394"/>
      <c r="H15" s="298"/>
      <c r="I15" s="248"/>
      <c r="J15" s="602"/>
    </row>
    <row r="16" spans="1:10" ht="12.95" customHeight="1">
      <c r="A16" s="296" t="s">
        <v>77</v>
      </c>
      <c r="B16" s="300"/>
      <c r="C16" s="392"/>
      <c r="D16" s="298"/>
      <c r="E16" s="392"/>
      <c r="F16" s="300"/>
      <c r="G16" s="394"/>
      <c r="H16" s="298"/>
      <c r="I16" s="248"/>
      <c r="J16" s="602"/>
    </row>
    <row r="17" spans="1:10" ht="12.95" customHeight="1" thickBot="1">
      <c r="A17" s="296" t="s">
        <v>78</v>
      </c>
      <c r="B17" s="301"/>
      <c r="C17" s="395"/>
      <c r="D17" s="302"/>
      <c r="E17" s="395"/>
      <c r="F17" s="300"/>
      <c r="G17" s="402"/>
      <c r="H17" s="302"/>
      <c r="I17" s="504"/>
      <c r="J17" s="602"/>
    </row>
    <row r="18" spans="1:10" ht="16.5" thickBot="1">
      <c r="A18" s="303" t="s">
        <v>79</v>
      </c>
      <c r="B18" s="304" t="s">
        <v>393</v>
      </c>
      <c r="C18" s="305">
        <f>+C6+C7+C8+C9+C10+C12+C13+C14+C15+C16+C17</f>
        <v>336720</v>
      </c>
      <c r="D18" s="305">
        <f>+D6+D7+D8+D9+D10+D12+D13+D14+D15+D16+D17</f>
        <v>412797</v>
      </c>
      <c r="E18" s="305">
        <f>+E6+E7+E8+E9+E10+E12+E13+E14+E15+E16+E17</f>
        <v>412787</v>
      </c>
      <c r="F18" s="304" t="s">
        <v>392</v>
      </c>
      <c r="G18" s="305">
        <f>SUM(G6:G17)</f>
        <v>356861</v>
      </c>
      <c r="H18" s="305">
        <f>SUM(H6:H17)</f>
        <v>388138</v>
      </c>
      <c r="I18" s="167">
        <f>SUM(I6:I17)</f>
        <v>376019</v>
      </c>
      <c r="J18" s="602"/>
    </row>
    <row r="19" spans="1:10" ht="14.1" customHeight="1">
      <c r="A19" s="306" t="s">
        <v>80</v>
      </c>
      <c r="B19" s="307" t="s">
        <v>371</v>
      </c>
      <c r="C19" s="308">
        <f>+C20+C21+C22+C23</f>
        <v>20141</v>
      </c>
      <c r="D19" s="308">
        <f>+D20+D21+D22+D23</f>
        <v>10810</v>
      </c>
      <c r="E19" s="308">
        <f>+E20+E21+E22+E23</f>
        <v>10809</v>
      </c>
      <c r="F19" s="297" t="s">
        <v>260</v>
      </c>
      <c r="G19" s="393"/>
      <c r="H19" s="310"/>
      <c r="I19" s="505"/>
      <c r="J19" s="602"/>
    </row>
    <row r="20" spans="1:10" ht="14.1" customHeight="1">
      <c r="A20" s="296" t="s">
        <v>81</v>
      </c>
      <c r="B20" s="297" t="s">
        <v>309</v>
      </c>
      <c r="C20" s="298">
        <v>20141</v>
      </c>
      <c r="D20" s="298">
        <v>10810</v>
      </c>
      <c r="E20" s="392">
        <v>10809</v>
      </c>
      <c r="F20" s="297" t="s">
        <v>261</v>
      </c>
      <c r="G20" s="394"/>
      <c r="H20" s="298"/>
      <c r="I20" s="248"/>
      <c r="J20" s="602"/>
    </row>
    <row r="21" spans="1:10" ht="14.1" customHeight="1">
      <c r="A21" s="296" t="s">
        <v>82</v>
      </c>
      <c r="B21" s="297" t="s">
        <v>310</v>
      </c>
      <c r="C21" s="392"/>
      <c r="D21" s="298"/>
      <c r="E21" s="392"/>
      <c r="F21" s="297" t="s">
        <v>199</v>
      </c>
      <c r="G21" s="394"/>
      <c r="H21" s="298"/>
      <c r="I21" s="248"/>
      <c r="J21" s="602"/>
    </row>
    <row r="22" spans="1:10" ht="14.1" customHeight="1">
      <c r="A22" s="296" t="s">
        <v>83</v>
      </c>
      <c r="B22" s="297" t="s">
        <v>372</v>
      </c>
      <c r="C22" s="392"/>
      <c r="D22" s="298"/>
      <c r="E22" s="392"/>
      <c r="F22" s="297" t="s">
        <v>200</v>
      </c>
      <c r="G22" s="394"/>
      <c r="H22" s="298"/>
      <c r="I22" s="248"/>
      <c r="J22" s="602"/>
    </row>
    <row r="23" spans="1:10" ht="14.1" customHeight="1">
      <c r="A23" s="296" t="s">
        <v>84</v>
      </c>
      <c r="B23" s="297" t="s">
        <v>373</v>
      </c>
      <c r="C23" s="392"/>
      <c r="D23" s="298"/>
      <c r="E23" s="398"/>
      <c r="F23" s="307" t="s">
        <v>380</v>
      </c>
      <c r="G23" s="393"/>
      <c r="H23" s="298"/>
      <c r="I23" s="248"/>
      <c r="J23" s="602"/>
    </row>
    <row r="24" spans="1:10" ht="14.1" customHeight="1">
      <c r="A24" s="296" t="s">
        <v>85</v>
      </c>
      <c r="B24" s="297" t="s">
        <v>374</v>
      </c>
      <c r="C24" s="397"/>
      <c r="D24" s="309">
        <f>+D25+D26</f>
        <v>0</v>
      </c>
      <c r="E24" s="397"/>
      <c r="F24" s="297" t="s">
        <v>262</v>
      </c>
      <c r="G24" s="394"/>
      <c r="H24" s="298"/>
      <c r="I24" s="248"/>
      <c r="J24" s="602"/>
    </row>
    <row r="25" spans="1:10" ht="14.1" customHeight="1">
      <c r="A25" s="306" t="s">
        <v>86</v>
      </c>
      <c r="B25" s="307" t="s">
        <v>375</v>
      </c>
      <c r="C25" s="398"/>
      <c r="D25" s="310"/>
      <c r="E25" s="398"/>
      <c r="F25" s="294" t="s">
        <v>263</v>
      </c>
      <c r="G25" s="393"/>
      <c r="H25" s="310"/>
      <c r="I25" s="505"/>
      <c r="J25" s="602"/>
    </row>
    <row r="26" spans="1:10" ht="14.1" customHeight="1" thickBot="1">
      <c r="A26" s="296" t="s">
        <v>87</v>
      </c>
      <c r="B26" s="297" t="s">
        <v>318</v>
      </c>
      <c r="C26" s="392"/>
      <c r="D26" s="298"/>
      <c r="E26" s="392"/>
      <c r="F26" s="300"/>
      <c r="G26" s="394"/>
      <c r="H26" s="298"/>
      <c r="I26" s="248"/>
      <c r="J26" s="602"/>
    </row>
    <row r="27" spans="1:10" ht="32.25" thickBot="1">
      <c r="A27" s="303" t="s">
        <v>88</v>
      </c>
      <c r="B27" s="304" t="s">
        <v>390</v>
      </c>
      <c r="C27" s="305">
        <f>+C19+C24</f>
        <v>20141</v>
      </c>
      <c r="D27" s="305">
        <f>+D19+D24</f>
        <v>10810</v>
      </c>
      <c r="E27" s="305">
        <f>+E19+E24</f>
        <v>10809</v>
      </c>
      <c r="F27" s="304" t="s">
        <v>391</v>
      </c>
      <c r="G27" s="400"/>
      <c r="H27" s="305">
        <f>SUM(H19:H26)</f>
        <v>0</v>
      </c>
      <c r="I27" s="167">
        <f>SUM(I19:I26)</f>
        <v>0</v>
      </c>
      <c r="J27" s="602"/>
    </row>
    <row r="28" spans="1:10" ht="32.25" thickBot="1">
      <c r="A28" s="303" t="s">
        <v>89</v>
      </c>
      <c r="B28" s="304" t="s">
        <v>378</v>
      </c>
      <c r="C28" s="305">
        <f>+C18+C27</f>
        <v>356861</v>
      </c>
      <c r="D28" s="305">
        <f>+D18+D27</f>
        <v>423607</v>
      </c>
      <c r="E28" s="305">
        <f>+E18+E27</f>
        <v>423596</v>
      </c>
      <c r="F28" s="304" t="s">
        <v>381</v>
      </c>
      <c r="G28" s="305">
        <f>+G18+G27</f>
        <v>356861</v>
      </c>
      <c r="H28" s="305">
        <f>+H18+H27</f>
        <v>388138</v>
      </c>
      <c r="I28" s="167">
        <f>+I18+I27</f>
        <v>376019</v>
      </c>
      <c r="J28" s="602"/>
    </row>
    <row r="29" spans="1:10" ht="18" customHeight="1" thickBot="1">
      <c r="A29" s="303" t="s">
        <v>90</v>
      </c>
      <c r="B29" s="304" t="s">
        <v>376</v>
      </c>
      <c r="C29" s="399"/>
      <c r="D29" s="311"/>
      <c r="E29" s="399">
        <v>-14284</v>
      </c>
      <c r="F29" s="304" t="s">
        <v>382</v>
      </c>
      <c r="G29" s="422"/>
      <c r="H29" s="311"/>
      <c r="I29" s="180">
        <v>8313</v>
      </c>
      <c r="J29" s="602"/>
    </row>
    <row r="30" spans="1:10" ht="16.5" thickBot="1">
      <c r="A30" s="303" t="s">
        <v>91</v>
      </c>
      <c r="B30" s="304" t="s">
        <v>377</v>
      </c>
      <c r="C30" s="305">
        <f>+C28+C29</f>
        <v>356861</v>
      </c>
      <c r="D30" s="305">
        <f>+D28+D29</f>
        <v>423607</v>
      </c>
      <c r="E30" s="305">
        <f>+E28+E29</f>
        <v>409312</v>
      </c>
      <c r="F30" s="304" t="s">
        <v>383</v>
      </c>
      <c r="G30" s="509">
        <f>+G28+G29</f>
        <v>356861</v>
      </c>
      <c r="H30" s="509">
        <f>+H28+H29</f>
        <v>388138</v>
      </c>
      <c r="I30" s="135">
        <f>+I28+I29</f>
        <v>384332</v>
      </c>
      <c r="J30" s="602"/>
    </row>
    <row r="31" spans="1:10" ht="16.5" thickBot="1">
      <c r="A31" s="303" t="s">
        <v>92</v>
      </c>
      <c r="B31" s="304" t="s">
        <v>205</v>
      </c>
      <c r="C31" s="305">
        <f>IF(C18-G18&lt;0,G18-C18,"-")</f>
        <v>20141</v>
      </c>
      <c r="D31" s="305" t="str">
        <f>IF(D18-H18&lt;0,H18-D18,"-")</f>
        <v>-</v>
      </c>
      <c r="E31" s="305" t="str">
        <f>IF(E18-I18&lt;0,I18-E18,"-")</f>
        <v>-</v>
      </c>
      <c r="F31" s="304" t="s">
        <v>206</v>
      </c>
      <c r="G31" s="305" t="str">
        <f>IF(C18-G18&gt;0,C18-G18,"-")</f>
        <v>-</v>
      </c>
      <c r="H31" s="305">
        <f>IF(D18-H18&gt;0,D18-H18,"-")</f>
        <v>24659</v>
      </c>
      <c r="I31" s="135">
        <f>IF(E18-I18&gt;0,E18-I18,"-")</f>
        <v>36768</v>
      </c>
      <c r="J31" s="602"/>
    </row>
    <row r="32" spans="1:10" ht="16.5" thickBot="1">
      <c r="A32" s="303" t="s">
        <v>93</v>
      </c>
      <c r="B32" s="304" t="s">
        <v>384</v>
      </c>
      <c r="C32" s="305" t="str">
        <f>IF(C18+C19-G28&lt;0,G28-(C18+C19),"-")</f>
        <v>-</v>
      </c>
      <c r="D32" s="305" t="str">
        <f>IF(D18+D19-H28&lt;0,H28-(D18+D19),"-")</f>
        <v>-</v>
      </c>
      <c r="E32" s="305" t="str">
        <f>IF(E18+E19-I28&lt;0,I28-(E18+E19),"-")</f>
        <v>-</v>
      </c>
      <c r="F32" s="304" t="s">
        <v>385</v>
      </c>
      <c r="G32" s="508" t="str">
        <f>IF(C18+C19-G28&gt;0,C18+C19-G28,"-")</f>
        <v>-</v>
      </c>
      <c r="H32" s="508">
        <f>IF(D18+D19-H28&gt;0,D18+D19-H28,"-")</f>
        <v>35469</v>
      </c>
      <c r="I32" s="510">
        <f>IF(E18+E19-I28&gt;0,E18+E19-I28,"-")</f>
        <v>47577</v>
      </c>
      <c r="J32" s="602"/>
    </row>
  </sheetData>
  <mergeCells count="2">
    <mergeCell ref="A3:A4"/>
    <mergeCell ref="J1:J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view="pageBreakPreview" topLeftCell="C1" zoomScale="115" zoomScaleNormal="100" zoomScaleSheetLayoutView="115" workbookViewId="0">
      <selection activeCell="E34" sqref="E34"/>
    </sheetView>
  </sheetViews>
  <sheetFormatPr defaultRowHeight="15.75"/>
  <cols>
    <col min="1" max="1" width="6.83203125" style="280" customWidth="1"/>
    <col min="2" max="2" width="55.1640625" style="283" customWidth="1"/>
    <col min="3" max="5" width="16.33203125" style="280" customWidth="1"/>
    <col min="6" max="6" width="55.1640625" style="280" customWidth="1"/>
    <col min="7" max="9" width="16.33203125" style="280" customWidth="1"/>
    <col min="10" max="10" width="4.83203125" style="280" customWidth="1"/>
    <col min="11" max="16384" width="9.33203125" style="280"/>
  </cols>
  <sheetData>
    <row r="1" spans="1:10" ht="31.5">
      <c r="B1" s="281" t="s">
        <v>203</v>
      </c>
      <c r="C1" s="282"/>
      <c r="D1" s="282"/>
      <c r="E1" s="282"/>
      <c r="F1" s="282"/>
      <c r="G1" s="282"/>
      <c r="H1" s="282"/>
      <c r="I1" s="282"/>
      <c r="J1" s="602" t="s">
        <v>502</v>
      </c>
    </row>
    <row r="2" spans="1:10" ht="16.5" thickBot="1">
      <c r="G2" s="284"/>
      <c r="H2" s="284"/>
      <c r="I2" s="284" t="s">
        <v>117</v>
      </c>
      <c r="J2" s="602"/>
    </row>
    <row r="3" spans="1:10" ht="16.5" thickBot="1">
      <c r="A3" s="603" t="s">
        <v>125</v>
      </c>
      <c r="B3" s="285" t="s">
        <v>107</v>
      </c>
      <c r="C3" s="389"/>
      <c r="D3" s="286"/>
      <c r="E3" s="389"/>
      <c r="F3" s="285" t="s">
        <v>111</v>
      </c>
      <c r="G3" s="401"/>
      <c r="H3" s="287"/>
      <c r="I3" s="287"/>
      <c r="J3" s="602"/>
    </row>
    <row r="4" spans="1:10" s="291" customFormat="1" ht="43.5" thickBot="1">
      <c r="A4" s="604"/>
      <c r="B4" s="288" t="s">
        <v>118</v>
      </c>
      <c r="C4" s="39" t="s">
        <v>0</v>
      </c>
      <c r="D4" s="507" t="s">
        <v>482</v>
      </c>
      <c r="E4" s="502" t="s">
        <v>1</v>
      </c>
      <c r="F4" s="288" t="s">
        <v>118</v>
      </c>
      <c r="G4" s="39" t="s">
        <v>0</v>
      </c>
      <c r="H4" s="507" t="s">
        <v>482</v>
      </c>
      <c r="I4" s="502" t="s">
        <v>1</v>
      </c>
      <c r="J4" s="602"/>
    </row>
    <row r="5" spans="1:10" s="291" customFormat="1" ht="16.5" thickBot="1">
      <c r="A5" s="292">
        <v>1</v>
      </c>
      <c r="B5" s="288">
        <v>2</v>
      </c>
      <c r="C5" s="390">
        <v>3</v>
      </c>
      <c r="D5" s="289">
        <v>4</v>
      </c>
      <c r="E5" s="390">
        <v>5</v>
      </c>
      <c r="F5" s="288">
        <v>6</v>
      </c>
      <c r="G5" s="289">
        <v>7</v>
      </c>
      <c r="H5" s="390">
        <v>8</v>
      </c>
      <c r="I5" s="503">
        <v>9</v>
      </c>
      <c r="J5" s="602"/>
    </row>
    <row r="6" spans="1:10" ht="14.1" customHeight="1">
      <c r="A6" s="293" t="s">
        <v>67</v>
      </c>
      <c r="B6" s="294" t="s">
        <v>426</v>
      </c>
      <c r="C6" s="391"/>
      <c r="D6" s="295"/>
      <c r="E6" s="391"/>
      <c r="F6" s="294" t="s">
        <v>332</v>
      </c>
      <c r="G6" s="452">
        <v>123358</v>
      </c>
      <c r="H6" s="479">
        <v>98363</v>
      </c>
      <c r="I6" s="249">
        <v>90199</v>
      </c>
      <c r="J6" s="602"/>
    </row>
    <row r="7" spans="1:10" ht="14.1" customHeight="1">
      <c r="A7" s="296" t="s">
        <v>68</v>
      </c>
      <c r="B7" s="297" t="s">
        <v>394</v>
      </c>
      <c r="C7" s="298">
        <v>3520</v>
      </c>
      <c r="D7" s="298"/>
      <c r="E7" s="392"/>
      <c r="F7" s="297" t="s">
        <v>251</v>
      </c>
      <c r="G7" s="298">
        <v>29720</v>
      </c>
      <c r="H7" s="479">
        <v>30120</v>
      </c>
      <c r="I7" s="249">
        <v>30119</v>
      </c>
      <c r="J7" s="602"/>
    </row>
    <row r="8" spans="1:10" ht="14.1" customHeight="1">
      <c r="A8" s="296" t="s">
        <v>69</v>
      </c>
      <c r="B8" s="297" t="s">
        <v>197</v>
      </c>
      <c r="C8" s="298"/>
      <c r="D8" s="298"/>
      <c r="E8" s="392"/>
      <c r="F8" s="297" t="s">
        <v>361</v>
      </c>
      <c r="G8" s="298">
        <v>38128</v>
      </c>
      <c r="H8" s="392">
        <v>1000</v>
      </c>
      <c r="I8" s="197">
        <v>1000</v>
      </c>
      <c r="J8" s="602"/>
    </row>
    <row r="9" spans="1:10" ht="31.5">
      <c r="A9" s="296" t="s">
        <v>70</v>
      </c>
      <c r="B9" s="297" t="s">
        <v>235</v>
      </c>
      <c r="C9" s="298"/>
      <c r="D9" s="298"/>
      <c r="E9" s="392"/>
      <c r="F9" s="297" t="s">
        <v>401</v>
      </c>
      <c r="G9" s="298"/>
      <c r="H9" s="392"/>
      <c r="I9" s="248"/>
      <c r="J9" s="602"/>
    </row>
    <row r="10" spans="1:10" ht="31.5">
      <c r="A10" s="296" t="s">
        <v>71</v>
      </c>
      <c r="B10" s="297" t="s">
        <v>297</v>
      </c>
      <c r="C10" s="298"/>
      <c r="D10" s="298"/>
      <c r="E10" s="392"/>
      <c r="F10" s="297" t="s">
        <v>402</v>
      </c>
      <c r="G10" s="298"/>
      <c r="H10" s="392">
        <v>1000</v>
      </c>
      <c r="I10" s="248">
        <v>1000</v>
      </c>
      <c r="J10" s="602"/>
    </row>
    <row r="11" spans="1:10" ht="14.1" customHeight="1">
      <c r="A11" s="296" t="s">
        <v>72</v>
      </c>
      <c r="B11" s="297" t="s">
        <v>395</v>
      </c>
      <c r="C11" s="299">
        <v>5943</v>
      </c>
      <c r="D11" s="298"/>
      <c r="E11" s="394"/>
      <c r="F11" s="312" t="s">
        <v>403</v>
      </c>
      <c r="G11" s="298"/>
      <c r="H11" s="392"/>
      <c r="I11" s="248"/>
      <c r="J11" s="602"/>
    </row>
    <row r="12" spans="1:10" ht="14.1" customHeight="1">
      <c r="A12" s="296" t="s">
        <v>73</v>
      </c>
      <c r="B12" s="297" t="s">
        <v>396</v>
      </c>
      <c r="C12" s="298"/>
      <c r="D12" s="298"/>
      <c r="E12" s="392"/>
      <c r="F12" s="312" t="s">
        <v>335</v>
      </c>
      <c r="G12" s="298"/>
      <c r="H12" s="392"/>
      <c r="I12" s="248"/>
      <c r="J12" s="602"/>
    </row>
    <row r="13" spans="1:10" ht="14.1" customHeight="1">
      <c r="A13" s="296" t="s">
        <v>74</v>
      </c>
      <c r="B13" s="297" t="s">
        <v>399</v>
      </c>
      <c r="C13" s="298">
        <v>152571</v>
      </c>
      <c r="D13" s="298">
        <v>66943</v>
      </c>
      <c r="E13" s="392">
        <v>66942</v>
      </c>
      <c r="F13" s="312" t="s">
        <v>336</v>
      </c>
      <c r="G13" s="298"/>
      <c r="H13" s="392"/>
      <c r="I13" s="248"/>
      <c r="J13" s="602"/>
    </row>
    <row r="14" spans="1:10" ht="14.1" customHeight="1">
      <c r="A14" s="296" t="s">
        <v>75</v>
      </c>
      <c r="B14" s="313" t="s">
        <v>418</v>
      </c>
      <c r="C14" s="299">
        <v>149599</v>
      </c>
      <c r="D14" s="298">
        <v>62338</v>
      </c>
      <c r="E14" s="394"/>
      <c r="F14" s="312" t="s">
        <v>404</v>
      </c>
      <c r="G14" s="298">
        <v>38128</v>
      </c>
      <c r="H14" s="392"/>
      <c r="I14" s="248"/>
      <c r="J14" s="602"/>
    </row>
    <row r="15" spans="1:10" ht="14.1" customHeight="1">
      <c r="A15" s="296" t="s">
        <v>76</v>
      </c>
      <c r="B15" s="297" t="s">
        <v>397</v>
      </c>
      <c r="C15" s="394"/>
      <c r="D15" s="298">
        <v>323</v>
      </c>
      <c r="E15" s="394">
        <v>323</v>
      </c>
      <c r="F15" s="312" t="s">
        <v>405</v>
      </c>
      <c r="G15" s="394"/>
      <c r="H15" s="298"/>
      <c r="I15" s="248"/>
      <c r="J15" s="602"/>
    </row>
    <row r="16" spans="1:10" ht="14.1" customHeight="1">
      <c r="A16" s="296" t="s">
        <v>77</v>
      </c>
      <c r="B16" s="297" t="s">
        <v>398</v>
      </c>
      <c r="C16" s="394"/>
      <c r="D16" s="298"/>
      <c r="E16" s="394"/>
      <c r="F16" s="297" t="s">
        <v>99</v>
      </c>
      <c r="G16" s="394"/>
      <c r="H16" s="298"/>
      <c r="I16" s="248"/>
      <c r="J16" s="602"/>
    </row>
    <row r="17" spans="1:10" ht="14.1" customHeight="1" thickBot="1">
      <c r="A17" s="306" t="s">
        <v>78</v>
      </c>
      <c r="B17" s="307"/>
      <c r="C17" s="393"/>
      <c r="D17" s="310"/>
      <c r="E17" s="393"/>
      <c r="F17" s="307" t="s">
        <v>63</v>
      </c>
      <c r="G17" s="393"/>
      <c r="H17" s="310"/>
      <c r="I17" s="505"/>
      <c r="J17" s="602"/>
    </row>
    <row r="18" spans="1:10" ht="16.5" thickBot="1">
      <c r="A18" s="303" t="s">
        <v>79</v>
      </c>
      <c r="B18" s="304" t="s">
        <v>187</v>
      </c>
      <c r="C18" s="305">
        <f>+C6+C7+C8+C9+C10+C11+C12+C13+C15+C16+C17</f>
        <v>162034</v>
      </c>
      <c r="D18" s="305">
        <f>+D6+D7+D8+D9+D10+D11+D12+D13+D15+D16+D17</f>
        <v>67266</v>
      </c>
      <c r="E18" s="305">
        <f>+E6+E7+E8+E9+E10+E11+E12+E13+E15+E16+E17</f>
        <v>67265</v>
      </c>
      <c r="F18" s="304" t="s">
        <v>188</v>
      </c>
      <c r="G18" s="305">
        <f>+G6+G7+G8+G16+G17</f>
        <v>191206</v>
      </c>
      <c r="H18" s="305">
        <f>+H6+H7+H8+H16+H17</f>
        <v>129483</v>
      </c>
      <c r="I18" s="167">
        <f>+I6+I7+I8+I16+I17</f>
        <v>121318</v>
      </c>
      <c r="J18" s="602"/>
    </row>
    <row r="19" spans="1:10" ht="14.1" customHeight="1">
      <c r="A19" s="293" t="s">
        <v>80</v>
      </c>
      <c r="B19" s="314" t="s">
        <v>417</v>
      </c>
      <c r="C19" s="315">
        <f>+C20+C21+C22+C23+C24</f>
        <v>19172</v>
      </c>
      <c r="D19" s="315">
        <f>+D20+D21+D22+D23+D24</f>
        <v>26748</v>
      </c>
      <c r="E19" s="315">
        <f>+E20+E21+E22+E23+E24</f>
        <v>26748</v>
      </c>
      <c r="F19" s="297" t="s">
        <v>260</v>
      </c>
      <c r="G19" s="404"/>
      <c r="H19" s="295"/>
      <c r="I19" s="467"/>
      <c r="J19" s="602"/>
    </row>
    <row r="20" spans="1:10" ht="14.1" customHeight="1">
      <c r="A20" s="296" t="s">
        <v>81</v>
      </c>
      <c r="B20" s="316" t="s">
        <v>406</v>
      </c>
      <c r="C20" s="298">
        <v>19172</v>
      </c>
      <c r="D20" s="298">
        <v>26748</v>
      </c>
      <c r="E20" s="392">
        <v>26748</v>
      </c>
      <c r="F20" s="297" t="s">
        <v>264</v>
      </c>
      <c r="G20" s="394"/>
      <c r="H20" s="298"/>
      <c r="I20" s="248"/>
      <c r="J20" s="602"/>
    </row>
    <row r="21" spans="1:10" ht="14.1" customHeight="1">
      <c r="A21" s="293" t="s">
        <v>82</v>
      </c>
      <c r="B21" s="316" t="s">
        <v>407</v>
      </c>
      <c r="C21" s="392"/>
      <c r="D21" s="298"/>
      <c r="E21" s="392"/>
      <c r="F21" s="297" t="s">
        <v>199</v>
      </c>
      <c r="G21" s="394"/>
      <c r="H21" s="298"/>
      <c r="I21" s="248"/>
      <c r="J21" s="602"/>
    </row>
    <row r="22" spans="1:10" ht="14.1" customHeight="1">
      <c r="A22" s="296" t="s">
        <v>83</v>
      </c>
      <c r="B22" s="316" t="s">
        <v>408</v>
      </c>
      <c r="C22" s="392"/>
      <c r="D22" s="298"/>
      <c r="E22" s="392"/>
      <c r="F22" s="297" t="s">
        <v>200</v>
      </c>
      <c r="G22" s="394"/>
      <c r="H22" s="298"/>
      <c r="I22" s="248"/>
      <c r="J22" s="602"/>
    </row>
    <row r="23" spans="1:10" ht="14.1" customHeight="1">
      <c r="A23" s="293" t="s">
        <v>84</v>
      </c>
      <c r="B23" s="316" t="s">
        <v>409</v>
      </c>
      <c r="C23" s="392"/>
      <c r="D23" s="298"/>
      <c r="E23" s="398"/>
      <c r="F23" s="307" t="s">
        <v>380</v>
      </c>
      <c r="G23" s="393"/>
      <c r="H23" s="298"/>
      <c r="I23" s="248"/>
      <c r="J23" s="602"/>
    </row>
    <row r="24" spans="1:10" ht="14.1" customHeight="1">
      <c r="A24" s="296" t="s">
        <v>85</v>
      </c>
      <c r="B24" s="317" t="s">
        <v>410</v>
      </c>
      <c r="C24" s="298"/>
      <c r="D24" s="298"/>
      <c r="E24" s="392"/>
      <c r="F24" s="297" t="s">
        <v>265</v>
      </c>
      <c r="G24" s="394"/>
      <c r="H24" s="298"/>
      <c r="I24" s="248"/>
      <c r="J24" s="602"/>
    </row>
    <row r="25" spans="1:10" ht="14.1" customHeight="1">
      <c r="A25" s="293" t="s">
        <v>86</v>
      </c>
      <c r="B25" s="318" t="s">
        <v>411</v>
      </c>
      <c r="C25" s="309">
        <f>+C26+C27+C28+C29+C30</f>
        <v>10000</v>
      </c>
      <c r="D25" s="309">
        <f>+D26+D27+D28+D29+D30</f>
        <v>0</v>
      </c>
      <c r="E25" s="309">
        <f>+E26+E27+E28+E29+E30</f>
        <v>0</v>
      </c>
      <c r="F25" s="294" t="s">
        <v>263</v>
      </c>
      <c r="G25" s="404"/>
      <c r="H25" s="298"/>
      <c r="I25" s="248"/>
      <c r="J25" s="602"/>
    </row>
    <row r="26" spans="1:10" ht="14.1" customHeight="1">
      <c r="A26" s="296" t="s">
        <v>87</v>
      </c>
      <c r="B26" s="317" t="s">
        <v>412</v>
      </c>
      <c r="C26" s="298"/>
      <c r="D26" s="298"/>
      <c r="E26" s="391"/>
      <c r="F26" s="294" t="s">
        <v>419</v>
      </c>
      <c r="G26" s="404"/>
      <c r="H26" s="298"/>
      <c r="I26" s="248"/>
      <c r="J26" s="602"/>
    </row>
    <row r="27" spans="1:10" ht="14.1" customHeight="1">
      <c r="A27" s="293" t="s">
        <v>88</v>
      </c>
      <c r="B27" s="317" t="s">
        <v>413</v>
      </c>
      <c r="C27" s="298"/>
      <c r="D27" s="298"/>
      <c r="E27" s="391"/>
      <c r="F27" s="319"/>
      <c r="G27" s="404"/>
      <c r="H27" s="298"/>
      <c r="I27" s="248"/>
      <c r="J27" s="602"/>
    </row>
    <row r="28" spans="1:10" ht="14.1" customHeight="1">
      <c r="A28" s="296" t="s">
        <v>89</v>
      </c>
      <c r="B28" s="316" t="s">
        <v>414</v>
      </c>
      <c r="C28" s="298">
        <v>10000</v>
      </c>
      <c r="D28" s="298"/>
      <c r="E28" s="391"/>
      <c r="F28" s="319"/>
      <c r="G28" s="404"/>
      <c r="H28" s="298"/>
      <c r="I28" s="248"/>
      <c r="J28" s="602"/>
    </row>
    <row r="29" spans="1:10" ht="14.1" customHeight="1">
      <c r="A29" s="293" t="s">
        <v>90</v>
      </c>
      <c r="B29" s="320" t="s">
        <v>415</v>
      </c>
      <c r="C29" s="391"/>
      <c r="D29" s="298"/>
      <c r="E29" s="392"/>
      <c r="F29" s="300"/>
      <c r="G29" s="394"/>
      <c r="H29" s="298"/>
      <c r="I29" s="248"/>
      <c r="J29" s="602"/>
    </row>
    <row r="30" spans="1:10" ht="12.95" customHeight="1" thickBot="1">
      <c r="A30" s="296" t="s">
        <v>91</v>
      </c>
      <c r="B30" s="321" t="s">
        <v>416</v>
      </c>
      <c r="C30" s="395"/>
      <c r="D30" s="298"/>
      <c r="E30" s="391"/>
      <c r="F30" s="319"/>
      <c r="G30" s="404"/>
      <c r="H30" s="298"/>
      <c r="I30" s="248"/>
      <c r="J30" s="602"/>
    </row>
    <row r="31" spans="1:10" ht="48" thickBot="1">
      <c r="A31" s="303" t="s">
        <v>92</v>
      </c>
      <c r="B31" s="304" t="s">
        <v>453</v>
      </c>
      <c r="C31" s="396">
        <f>+C19+C25</f>
        <v>29172</v>
      </c>
      <c r="D31" s="396">
        <f>+D19+D25</f>
        <v>26748</v>
      </c>
      <c r="E31" s="396">
        <f>+E19+E25</f>
        <v>26748</v>
      </c>
      <c r="F31" s="304" t="s">
        <v>454</v>
      </c>
      <c r="G31" s="400"/>
      <c r="H31" s="305">
        <f>SUM(H19:H30)</f>
        <v>0</v>
      </c>
      <c r="I31" s="167">
        <f>SUM(I19:I30)</f>
        <v>0</v>
      </c>
      <c r="J31" s="602"/>
    </row>
    <row r="32" spans="1:10" ht="32.25" thickBot="1">
      <c r="A32" s="303" t="s">
        <v>93</v>
      </c>
      <c r="B32" s="304" t="s">
        <v>451</v>
      </c>
      <c r="C32" s="396">
        <f>+C18+C31</f>
        <v>191206</v>
      </c>
      <c r="D32" s="396">
        <f>+D18+D31</f>
        <v>94014</v>
      </c>
      <c r="E32" s="396">
        <f>+E18+E31</f>
        <v>94013</v>
      </c>
      <c r="F32" s="304" t="s">
        <v>455</v>
      </c>
      <c r="G32" s="305">
        <f>+G18+G31</f>
        <v>191206</v>
      </c>
      <c r="H32" s="305">
        <f>+H18+H31</f>
        <v>129483</v>
      </c>
      <c r="I32" s="167">
        <f>+I18+I31</f>
        <v>121318</v>
      </c>
      <c r="J32" s="602"/>
    </row>
    <row r="33" spans="1:10" ht="18" customHeight="1" thickBot="1">
      <c r="A33" s="303" t="s">
        <v>94</v>
      </c>
      <c r="B33" s="304" t="s">
        <v>376</v>
      </c>
      <c r="C33" s="311"/>
      <c r="D33" s="399"/>
      <c r="E33" s="399"/>
      <c r="F33" s="304" t="s">
        <v>382</v>
      </c>
      <c r="G33" s="311"/>
      <c r="H33" s="399"/>
      <c r="I33" s="180"/>
      <c r="J33" s="602"/>
    </row>
    <row r="34" spans="1:10" ht="16.5" thickBot="1">
      <c r="A34" s="303" t="s">
        <v>95</v>
      </c>
      <c r="B34" s="304" t="s">
        <v>452</v>
      </c>
      <c r="C34" s="396">
        <f>+C32+C33</f>
        <v>191206</v>
      </c>
      <c r="D34" s="396">
        <f>+D32+D33</f>
        <v>94014</v>
      </c>
      <c r="E34" s="396">
        <f>+E32+E33</f>
        <v>94013</v>
      </c>
      <c r="F34" s="304" t="s">
        <v>456</v>
      </c>
      <c r="G34" s="396">
        <f>+G32+G33</f>
        <v>191206</v>
      </c>
      <c r="H34" s="396">
        <f>+H32+H33</f>
        <v>129483</v>
      </c>
      <c r="I34" s="167">
        <f>+I32+I33</f>
        <v>121318</v>
      </c>
      <c r="J34" s="602"/>
    </row>
    <row r="35" spans="1:10" ht="16.5" thickBot="1">
      <c r="A35" s="303" t="s">
        <v>166</v>
      </c>
      <c r="B35" s="304" t="s">
        <v>205</v>
      </c>
      <c r="C35" s="396">
        <f>IF(C18-G18&lt;0,G18-C18,"-")</f>
        <v>29172</v>
      </c>
      <c r="D35" s="396">
        <f>IF(D18-H18&lt;0,H18-D18,"-")</f>
        <v>62217</v>
      </c>
      <c r="E35" s="396">
        <f>IF(E18-I18&lt;0,I18-E18,"-")</f>
        <v>54053</v>
      </c>
      <c r="F35" s="304" t="s">
        <v>206</v>
      </c>
      <c r="G35" s="396" t="str">
        <f>IF(C18-G18&gt;0,C18-G18,"-")</f>
        <v>-</v>
      </c>
      <c r="H35" s="396" t="str">
        <f>IF(D18-H18&gt;0,D18-H18,"-")</f>
        <v>-</v>
      </c>
      <c r="I35" s="396" t="str">
        <f>IF(E18-I18&gt;0,E18-I18,"-")</f>
        <v>-</v>
      </c>
      <c r="J35" s="602"/>
    </row>
    <row r="36" spans="1:10" ht="16.5" thickBot="1">
      <c r="A36" s="303" t="s">
        <v>167</v>
      </c>
      <c r="B36" s="304" t="s">
        <v>384</v>
      </c>
      <c r="C36" s="396">
        <f>IF(C18+C19-G32&lt;0,G32-(C18+C19),"-")</f>
        <v>10000</v>
      </c>
      <c r="D36" s="396">
        <f>IF(D18+D19-H32&lt;0,H32-(D18+D19),"-")</f>
        <v>35469</v>
      </c>
      <c r="E36" s="396">
        <f>IF(E18+E19-I32&lt;0,I32-(E18+E19),"-")</f>
        <v>27305</v>
      </c>
      <c r="F36" s="304" t="s">
        <v>385</v>
      </c>
      <c r="G36" s="396" t="str">
        <f>IF(C18+C19-G32&gt;0,C18+C19-G32,"-")</f>
        <v>-</v>
      </c>
      <c r="H36" s="396" t="str">
        <f>IF(D18+D19-H32&gt;0,D18+D19-H32,"-")</f>
        <v>-</v>
      </c>
      <c r="I36" s="396" t="str">
        <f>IF(E18+E19-I32&gt;0,E18+E19-I32,"-")</f>
        <v>-</v>
      </c>
      <c r="J36" s="602"/>
    </row>
  </sheetData>
  <mergeCells count="2">
    <mergeCell ref="A3:A4"/>
    <mergeCell ref="J1:J36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C8" sqref="C8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1" t="s">
        <v>189</v>
      </c>
      <c r="E1" s="24" t="s">
        <v>196</v>
      </c>
    </row>
    <row r="3" spans="1:5">
      <c r="A3" s="25"/>
      <c r="B3" s="26"/>
      <c r="C3" s="25"/>
      <c r="D3" s="28"/>
      <c r="E3" s="26"/>
    </row>
    <row r="4" spans="1:5" ht="15.75">
      <c r="A4" s="19" t="s">
        <v>443</v>
      </c>
      <c r="B4" s="27"/>
      <c r="C4" s="29"/>
      <c r="D4" s="28"/>
      <c r="E4" s="26"/>
    </row>
    <row r="5" spans="1:5">
      <c r="A5" s="25"/>
      <c r="B5" s="26"/>
      <c r="C5" s="25"/>
      <c r="D5" s="28"/>
      <c r="E5" s="26"/>
    </row>
    <row r="6" spans="1:5">
      <c r="A6" s="25" t="s">
        <v>277</v>
      </c>
      <c r="B6" s="26">
        <f>+'1.1.sz.összesen mérleg'!D51</f>
        <v>480063</v>
      </c>
      <c r="C6" s="25" t="s">
        <v>445</v>
      </c>
      <c r="D6" s="28">
        <f>+'2.1.sz.mell  '!D18+'2.2.sz.mell  '!D18</f>
        <v>480063</v>
      </c>
      <c r="E6" s="26">
        <f t="shared" ref="E6:E15" si="0">+B6-D6</f>
        <v>0</v>
      </c>
    </row>
    <row r="7" spans="1:5">
      <c r="A7" s="25" t="s">
        <v>190</v>
      </c>
      <c r="B7" s="26">
        <f>+'1.1.sz.összesen mérleg'!D65</f>
        <v>517621</v>
      </c>
      <c r="C7" s="25" t="s">
        <v>446</v>
      </c>
      <c r="D7" s="28">
        <f>+'2.1.sz.mell  '!D28+'2.2.sz.mell  '!D32</f>
        <v>517621</v>
      </c>
      <c r="E7" s="26">
        <f t="shared" si="0"/>
        <v>0</v>
      </c>
    </row>
    <row r="8" spans="1:5">
      <c r="A8" s="25" t="s">
        <v>441</v>
      </c>
      <c r="B8" s="26">
        <f>+'1.1.sz.összesen mérleg'!D67</f>
        <v>517621</v>
      </c>
      <c r="C8" s="25" t="s">
        <v>447</v>
      </c>
      <c r="D8" s="28">
        <f>+'2.1.sz.mell  '!D30+'2.2.sz.mell  '!D34</f>
        <v>517621</v>
      </c>
      <c r="E8" s="26">
        <f t="shared" si="0"/>
        <v>0</v>
      </c>
    </row>
    <row r="9" spans="1:5">
      <c r="A9" s="25"/>
      <c r="B9" s="26"/>
      <c r="C9" s="25"/>
      <c r="D9" s="28"/>
      <c r="E9" s="26"/>
    </row>
    <row r="10" spans="1:5">
      <c r="A10" s="25"/>
      <c r="B10" s="26"/>
      <c r="C10" s="25"/>
      <c r="D10" s="28"/>
      <c r="E10" s="26"/>
    </row>
    <row r="11" spans="1:5" ht="15.75">
      <c r="A11" s="19" t="s">
        <v>444</v>
      </c>
      <c r="B11" s="27"/>
      <c r="C11" s="29"/>
      <c r="D11" s="28"/>
      <c r="E11" s="26"/>
    </row>
    <row r="12" spans="1:5">
      <c r="A12" s="25"/>
      <c r="B12" s="26"/>
      <c r="C12" s="25"/>
      <c r="D12" s="28"/>
      <c r="E12" s="26"/>
    </row>
    <row r="13" spans="1:5">
      <c r="A13" s="25" t="s">
        <v>204</v>
      </c>
      <c r="B13" s="26">
        <f>+'1.1.sz.összesen mérleg'!E101</f>
        <v>497337</v>
      </c>
      <c r="C13" s="25" t="s">
        <v>448</v>
      </c>
      <c r="D13" s="28">
        <f>+'2.1.sz.mell  '!I18+'2.2.sz.mell  '!I18</f>
        <v>497337</v>
      </c>
      <c r="E13" s="26">
        <f t="shared" si="0"/>
        <v>0</v>
      </c>
    </row>
    <row r="14" spans="1:5">
      <c r="A14" s="25" t="s">
        <v>191</v>
      </c>
      <c r="B14" s="26">
        <f>+'1.1.sz.összesen mérleg'!E120</f>
        <v>497337</v>
      </c>
      <c r="C14" s="25" t="s">
        <v>449</v>
      </c>
      <c r="D14" s="28">
        <f>+'2.1.sz.mell  '!I28+'2.2.sz.mell  '!I32</f>
        <v>497337</v>
      </c>
      <c r="E14" s="26">
        <f t="shared" si="0"/>
        <v>0</v>
      </c>
    </row>
    <row r="15" spans="1:5">
      <c r="A15" s="25" t="s">
        <v>442</v>
      </c>
      <c r="B15" s="26">
        <f>+'1.1.sz.összesen mérleg'!E122</f>
        <v>505650</v>
      </c>
      <c r="C15" s="25" t="s">
        <v>450</v>
      </c>
      <c r="D15" s="28">
        <f>+'2.1.sz.mell  '!I30+'2.2.sz.mell  '!I34</f>
        <v>505650</v>
      </c>
      <c r="E15" s="26">
        <f t="shared" si="0"/>
        <v>0</v>
      </c>
    </row>
    <row r="16" spans="1:5">
      <c r="A16" s="22"/>
      <c r="B16" s="22"/>
      <c r="C16" s="25"/>
      <c r="D16" s="28"/>
      <c r="E16" s="23"/>
    </row>
    <row r="17" spans="1:5">
      <c r="A17" s="22"/>
      <c r="B17" s="22"/>
      <c r="C17" s="22"/>
      <c r="D17" s="22"/>
      <c r="E17" s="22"/>
    </row>
    <row r="18" spans="1:5">
      <c r="A18" s="22"/>
      <c r="B18" s="22"/>
      <c r="C18" s="22"/>
      <c r="D18" s="22"/>
      <c r="E18" s="22"/>
    </row>
    <row r="19" spans="1:5">
      <c r="A19" s="22"/>
      <c r="B19" s="22"/>
      <c r="C19" s="22"/>
      <c r="D19" s="22"/>
      <c r="E19" s="22"/>
    </row>
  </sheetData>
  <phoneticPr fontId="17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zoomScaleNormal="100" workbookViewId="0">
      <selection activeCell="C2" sqref="C2"/>
    </sheetView>
  </sheetViews>
  <sheetFormatPr defaultRowHeight="12.75"/>
  <cols>
    <col min="1" max="1" width="47.1640625" style="5" customWidth="1"/>
    <col min="2" max="2" width="15.6640625" style="4" customWidth="1"/>
    <col min="3" max="3" width="16.33203125" style="4" customWidth="1"/>
    <col min="4" max="4" width="18" style="4" customWidth="1"/>
    <col min="5" max="5" width="16.6640625" style="4" customWidth="1"/>
    <col min="6" max="6" width="18.83203125" style="12" customWidth="1"/>
    <col min="7" max="8" width="12.83203125" style="4" customWidth="1"/>
    <col min="9" max="9" width="13.83203125" style="4" customWidth="1"/>
    <col min="10" max="16384" width="9.33203125" style="4"/>
  </cols>
  <sheetData>
    <row r="1" spans="1:6" ht="25.5" customHeight="1">
      <c r="A1" s="605" t="s">
        <v>10</v>
      </c>
      <c r="B1" s="605"/>
      <c r="C1" s="605"/>
      <c r="D1" s="605"/>
      <c r="E1" s="605"/>
      <c r="F1" s="605"/>
    </row>
    <row r="2" spans="1:6" ht="22.5" customHeight="1" thickBot="1">
      <c r="A2" s="32"/>
      <c r="B2" s="12"/>
      <c r="C2" s="12"/>
      <c r="D2" s="12"/>
      <c r="E2" s="12"/>
      <c r="F2" s="8" t="s">
        <v>117</v>
      </c>
    </row>
    <row r="3" spans="1:6" s="6" customFormat="1" ht="63.75" thickBot="1">
      <c r="A3" s="330" t="s">
        <v>121</v>
      </c>
      <c r="B3" s="331" t="s">
        <v>122</v>
      </c>
      <c r="C3" s="331" t="s">
        <v>123</v>
      </c>
      <c r="D3" s="331" t="s">
        <v>12</v>
      </c>
      <c r="E3" s="331" t="s">
        <v>482</v>
      </c>
      <c r="F3" s="332" t="s">
        <v>1</v>
      </c>
    </row>
    <row r="4" spans="1:6" s="12" customFormat="1" ht="12" customHeight="1" thickBot="1">
      <c r="A4" s="9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</row>
    <row r="5" spans="1:6" s="1" customFormat="1" ht="28.5" customHeight="1">
      <c r="A5" s="322" t="s">
        <v>470</v>
      </c>
      <c r="B5" s="323">
        <v>160235</v>
      </c>
      <c r="C5" s="371" t="s">
        <v>485</v>
      </c>
      <c r="D5" s="323">
        <v>875</v>
      </c>
      <c r="E5" s="323">
        <v>66816</v>
      </c>
      <c r="F5" s="323">
        <v>66816</v>
      </c>
    </row>
    <row r="6" spans="1:6" ht="15.95" customHeight="1">
      <c r="A6" s="322" t="s">
        <v>483</v>
      </c>
      <c r="B6" s="323">
        <v>15062</v>
      </c>
      <c r="C6" s="324">
        <v>2013</v>
      </c>
      <c r="D6" s="323"/>
      <c r="E6" s="323">
        <v>15062</v>
      </c>
      <c r="F6" s="323">
        <v>15062</v>
      </c>
    </row>
    <row r="7" spans="1:6" ht="15.95" customHeight="1">
      <c r="A7" s="322" t="s">
        <v>484</v>
      </c>
      <c r="B7" s="323">
        <v>56541</v>
      </c>
      <c r="C7" s="371" t="s">
        <v>485</v>
      </c>
      <c r="D7" s="323"/>
      <c r="E7" s="323">
        <v>2445</v>
      </c>
      <c r="F7" s="323">
        <v>2445</v>
      </c>
    </row>
    <row r="8" spans="1:6" ht="31.5">
      <c r="A8" s="322" t="s">
        <v>487</v>
      </c>
      <c r="B8" s="323">
        <v>1575</v>
      </c>
      <c r="C8" s="323">
        <v>2013</v>
      </c>
      <c r="D8" s="323"/>
      <c r="E8" s="323">
        <v>1575</v>
      </c>
      <c r="F8" s="323">
        <v>1575</v>
      </c>
    </row>
    <row r="9" spans="1:6" ht="15.95" customHeight="1">
      <c r="A9" s="322" t="s">
        <v>488</v>
      </c>
      <c r="B9" s="323">
        <v>3805</v>
      </c>
      <c r="C9" s="323">
        <v>2013</v>
      </c>
      <c r="D9" s="323"/>
      <c r="E9" s="323">
        <v>3805</v>
      </c>
      <c r="F9" s="323">
        <v>3801</v>
      </c>
    </row>
    <row r="10" spans="1:6" ht="15.95" customHeight="1">
      <c r="A10" s="322" t="s">
        <v>489</v>
      </c>
      <c r="B10" s="323">
        <v>500</v>
      </c>
      <c r="C10" s="323">
        <v>2013</v>
      </c>
      <c r="D10" s="323"/>
      <c r="E10" s="323">
        <v>500</v>
      </c>
      <c r="F10" s="323">
        <v>500</v>
      </c>
    </row>
    <row r="11" spans="1:6" ht="15.95" customHeight="1">
      <c r="A11" s="322" t="s">
        <v>490</v>
      </c>
      <c r="B11" s="323">
        <v>8160</v>
      </c>
      <c r="C11" s="323">
        <v>2013</v>
      </c>
      <c r="D11" s="323"/>
      <c r="E11" s="323">
        <v>8160</v>
      </c>
      <c r="F11" s="14"/>
    </row>
    <row r="12" spans="1:6" ht="15.95" customHeight="1">
      <c r="A12" s="7"/>
      <c r="B12" s="2"/>
      <c r="C12" s="13"/>
      <c r="D12" s="2"/>
      <c r="E12" s="2"/>
      <c r="F12" s="14"/>
    </row>
    <row r="13" spans="1:6" ht="15.95" customHeight="1">
      <c r="A13" s="7"/>
      <c r="B13" s="2"/>
      <c r="C13" s="13"/>
      <c r="D13" s="2"/>
      <c r="E13" s="2"/>
      <c r="F13" s="14">
        <f t="shared" ref="F13:F22" si="0">B13-D13-E13</f>
        <v>0</v>
      </c>
    </row>
    <row r="14" spans="1:6" ht="15.95" customHeight="1">
      <c r="A14" s="7"/>
      <c r="B14" s="2"/>
      <c r="C14" s="13"/>
      <c r="D14" s="2"/>
      <c r="E14" s="2"/>
      <c r="F14" s="14">
        <f t="shared" si="0"/>
        <v>0</v>
      </c>
    </row>
    <row r="15" spans="1:6" ht="15.95" customHeight="1">
      <c r="A15" s="7"/>
      <c r="B15" s="2"/>
      <c r="C15" s="13"/>
      <c r="D15" s="2"/>
      <c r="E15" s="2"/>
      <c r="F15" s="14">
        <f t="shared" si="0"/>
        <v>0</v>
      </c>
    </row>
    <row r="16" spans="1:6" ht="15.95" customHeight="1">
      <c r="A16" s="7"/>
      <c r="B16" s="2"/>
      <c r="C16" s="13"/>
      <c r="D16" s="2"/>
      <c r="E16" s="2"/>
      <c r="F16" s="14">
        <f t="shared" si="0"/>
        <v>0</v>
      </c>
    </row>
    <row r="17" spans="1:6" ht="15.95" customHeight="1">
      <c r="A17" s="7"/>
      <c r="B17" s="2"/>
      <c r="C17" s="13"/>
      <c r="D17" s="2"/>
      <c r="E17" s="2"/>
      <c r="F17" s="14">
        <f t="shared" si="0"/>
        <v>0</v>
      </c>
    </row>
    <row r="18" spans="1:6" ht="15.95" customHeight="1">
      <c r="A18" s="7"/>
      <c r="B18" s="2"/>
      <c r="C18" s="13"/>
      <c r="D18" s="2"/>
      <c r="E18" s="2"/>
      <c r="F18" s="14">
        <f t="shared" si="0"/>
        <v>0</v>
      </c>
    </row>
    <row r="19" spans="1:6" ht="15.95" customHeight="1">
      <c r="A19" s="7"/>
      <c r="B19" s="2"/>
      <c r="C19" s="13"/>
      <c r="D19" s="2"/>
      <c r="E19" s="2"/>
      <c r="F19" s="14">
        <f t="shared" si="0"/>
        <v>0</v>
      </c>
    </row>
    <row r="20" spans="1:6" ht="15.95" customHeight="1">
      <c r="A20" s="7"/>
      <c r="B20" s="2"/>
      <c r="C20" s="13"/>
      <c r="D20" s="2"/>
      <c r="E20" s="2"/>
      <c r="F20" s="14">
        <f t="shared" si="0"/>
        <v>0</v>
      </c>
    </row>
    <row r="21" spans="1:6" ht="15.95" customHeight="1">
      <c r="A21" s="7"/>
      <c r="B21" s="2"/>
      <c r="C21" s="13"/>
      <c r="D21" s="2"/>
      <c r="E21" s="2"/>
      <c r="F21" s="14">
        <f t="shared" si="0"/>
        <v>0</v>
      </c>
    </row>
    <row r="22" spans="1:6" ht="15.95" customHeight="1" thickBot="1">
      <c r="A22" s="15"/>
      <c r="B22" s="3"/>
      <c r="C22" s="16"/>
      <c r="D22" s="3"/>
      <c r="E22" s="3"/>
      <c r="F22" s="17">
        <f t="shared" si="0"/>
        <v>0</v>
      </c>
    </row>
    <row r="23" spans="1:6" s="329" customFormat="1" ht="18" customHeight="1" thickBot="1">
      <c r="A23" s="325" t="s">
        <v>120</v>
      </c>
      <c r="B23" s="326">
        <f>SUM(B5:B22)</f>
        <v>245878</v>
      </c>
      <c r="C23" s="327"/>
      <c r="D23" s="326">
        <f>SUM(D5:D22)</f>
        <v>875</v>
      </c>
      <c r="E23" s="326">
        <f>SUM(E5:E22)</f>
        <v>98363</v>
      </c>
      <c r="F23" s="328">
        <f>SUM(F5:F22)</f>
        <v>90199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8" orientation="landscape" horizontalDpi="300" verticalDpi="300" r:id="rId1"/>
  <headerFooter alignWithMargins="0">
    <oddHeader>&amp;R&amp;"Times New Roman CE,Félkövér dőlt"&amp;11 3. melléklet a ……/2014. (….)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24"/>
  <sheetViews>
    <sheetView zoomScaleNormal="100" workbookViewId="0">
      <selection activeCell="E16" sqref="E16"/>
    </sheetView>
  </sheetViews>
  <sheetFormatPr defaultRowHeight="15.75"/>
  <cols>
    <col min="1" max="1" width="60.6640625" style="347" customWidth="1"/>
    <col min="2" max="2" width="15.6640625" style="333" customWidth="1"/>
    <col min="3" max="3" width="16.33203125" style="333" customWidth="1"/>
    <col min="4" max="4" width="18" style="333" customWidth="1"/>
    <col min="5" max="5" width="16.6640625" style="333" customWidth="1"/>
    <col min="6" max="6" width="18.83203125" style="333" customWidth="1"/>
    <col min="7" max="8" width="12.83203125" style="333" customWidth="1"/>
    <col min="9" max="9" width="13.83203125" style="333" customWidth="1"/>
    <col min="10" max="16384" width="9.33203125" style="333"/>
  </cols>
  <sheetData>
    <row r="1" spans="1:6" ht="24.75" customHeight="1">
      <c r="A1" s="605" t="s">
        <v>9</v>
      </c>
      <c r="B1" s="605"/>
      <c r="C1" s="605"/>
      <c r="D1" s="605"/>
      <c r="E1" s="605"/>
      <c r="F1" s="605"/>
    </row>
    <row r="2" spans="1:6" ht="36" customHeight="1" thickBot="1">
      <c r="A2" s="283"/>
      <c r="B2" s="280"/>
      <c r="C2" s="280"/>
      <c r="D2" s="280"/>
      <c r="E2" s="280"/>
      <c r="F2" s="348" t="s">
        <v>117</v>
      </c>
    </row>
    <row r="3" spans="1:6" s="35" customFormat="1" ht="63.75" thickBot="1">
      <c r="A3" s="288" t="s">
        <v>124</v>
      </c>
      <c r="B3" s="289" t="s">
        <v>122</v>
      </c>
      <c r="C3" s="289" t="s">
        <v>123</v>
      </c>
      <c r="D3" s="289" t="s">
        <v>12</v>
      </c>
      <c r="E3" s="289" t="s">
        <v>330</v>
      </c>
      <c r="F3" s="290" t="s">
        <v>1</v>
      </c>
    </row>
    <row r="4" spans="1:6" s="280" customFormat="1" ht="15" customHeight="1" thickBot="1">
      <c r="A4" s="334">
        <v>1</v>
      </c>
      <c r="B4" s="335">
        <v>2</v>
      </c>
      <c r="C4" s="335">
        <v>3</v>
      </c>
      <c r="D4" s="335">
        <v>4</v>
      </c>
      <c r="E4" s="335">
        <v>5</v>
      </c>
      <c r="F4" s="336">
        <v>6</v>
      </c>
    </row>
    <row r="5" spans="1:6" ht="31.5">
      <c r="A5" s="300" t="s">
        <v>481</v>
      </c>
      <c r="B5" s="337">
        <v>30120</v>
      </c>
      <c r="C5" s="338">
        <v>2013</v>
      </c>
      <c r="D5" s="337"/>
      <c r="E5" s="337">
        <v>30120</v>
      </c>
      <c r="F5" s="339">
        <v>30199</v>
      </c>
    </row>
    <row r="6" spans="1:6" ht="15.95" customHeight="1">
      <c r="A6" s="300"/>
      <c r="B6" s="337"/>
      <c r="C6" s="338"/>
      <c r="D6" s="337"/>
      <c r="E6" s="337"/>
      <c r="F6" s="339">
        <f t="shared" ref="F6:F23" si="0">B6-D6-E6</f>
        <v>0</v>
      </c>
    </row>
    <row r="7" spans="1:6" ht="15.95" customHeight="1">
      <c r="A7" s="300"/>
      <c r="B7" s="337"/>
      <c r="C7" s="338"/>
      <c r="D7" s="337"/>
      <c r="E7" s="337"/>
      <c r="F7" s="339">
        <f t="shared" si="0"/>
        <v>0</v>
      </c>
    </row>
    <row r="8" spans="1:6" ht="15.95" customHeight="1">
      <c r="A8" s="300"/>
      <c r="B8" s="337"/>
      <c r="C8" s="338"/>
      <c r="D8" s="337"/>
      <c r="E8" s="337"/>
      <c r="F8" s="339">
        <f t="shared" si="0"/>
        <v>0</v>
      </c>
    </row>
    <row r="9" spans="1:6" ht="15.95" customHeight="1">
      <c r="A9" s="300"/>
      <c r="B9" s="337"/>
      <c r="C9" s="338"/>
      <c r="D9" s="337"/>
      <c r="E9" s="337"/>
      <c r="F9" s="339">
        <f t="shared" si="0"/>
        <v>0</v>
      </c>
    </row>
    <row r="10" spans="1:6" ht="15.95" customHeight="1">
      <c r="A10" s="300"/>
      <c r="B10" s="337"/>
      <c r="C10" s="338"/>
      <c r="D10" s="337"/>
      <c r="E10" s="337"/>
      <c r="F10" s="339">
        <f t="shared" si="0"/>
        <v>0</v>
      </c>
    </row>
    <row r="11" spans="1:6" ht="15.95" customHeight="1">
      <c r="A11" s="300"/>
      <c r="B11" s="337"/>
      <c r="C11" s="338"/>
      <c r="D11" s="337"/>
      <c r="E11" s="337"/>
      <c r="F11" s="339">
        <f t="shared" si="0"/>
        <v>0</v>
      </c>
    </row>
    <row r="12" spans="1:6" ht="15.95" customHeight="1">
      <c r="A12" s="300"/>
      <c r="B12" s="337"/>
      <c r="C12" s="338"/>
      <c r="D12" s="337"/>
      <c r="E12" s="337"/>
      <c r="F12" s="339">
        <f t="shared" si="0"/>
        <v>0</v>
      </c>
    </row>
    <row r="13" spans="1:6" ht="15.95" customHeight="1">
      <c r="A13" s="300"/>
      <c r="B13" s="337"/>
      <c r="C13" s="338"/>
      <c r="D13" s="337"/>
      <c r="E13" s="337"/>
      <c r="F13" s="339">
        <f t="shared" si="0"/>
        <v>0</v>
      </c>
    </row>
    <row r="14" spans="1:6" ht="15.95" customHeight="1">
      <c r="A14" s="300"/>
      <c r="B14" s="337"/>
      <c r="C14" s="338"/>
      <c r="D14" s="337"/>
      <c r="E14" s="337"/>
      <c r="F14" s="339">
        <f t="shared" si="0"/>
        <v>0</v>
      </c>
    </row>
    <row r="15" spans="1:6" ht="15.95" customHeight="1">
      <c r="A15" s="300"/>
      <c r="B15" s="337"/>
      <c r="C15" s="338"/>
      <c r="D15" s="337"/>
      <c r="E15" s="337"/>
      <c r="F15" s="339">
        <f t="shared" si="0"/>
        <v>0</v>
      </c>
    </row>
    <row r="16" spans="1:6" ht="15.95" customHeight="1">
      <c r="A16" s="300"/>
      <c r="B16" s="337"/>
      <c r="C16" s="338"/>
      <c r="D16" s="337"/>
      <c r="E16" s="337"/>
      <c r="F16" s="339">
        <f t="shared" si="0"/>
        <v>0</v>
      </c>
    </row>
    <row r="17" spans="1:6" ht="15.95" customHeight="1">
      <c r="A17" s="300"/>
      <c r="B17" s="337"/>
      <c r="C17" s="338"/>
      <c r="D17" s="337"/>
      <c r="E17" s="337"/>
      <c r="F17" s="339">
        <f t="shared" si="0"/>
        <v>0</v>
      </c>
    </row>
    <row r="18" spans="1:6" ht="15.95" customHeight="1">
      <c r="A18" s="300"/>
      <c r="B18" s="337"/>
      <c r="C18" s="338"/>
      <c r="D18" s="337"/>
      <c r="E18" s="337"/>
      <c r="F18" s="339">
        <f t="shared" si="0"/>
        <v>0</v>
      </c>
    </row>
    <row r="19" spans="1:6" ht="15.95" customHeight="1">
      <c r="A19" s="300"/>
      <c r="B19" s="337"/>
      <c r="C19" s="338"/>
      <c r="D19" s="337"/>
      <c r="E19" s="337"/>
      <c r="F19" s="339">
        <f t="shared" si="0"/>
        <v>0</v>
      </c>
    </row>
    <row r="20" spans="1:6" ht="15.95" customHeight="1">
      <c r="A20" s="300"/>
      <c r="B20" s="337"/>
      <c r="C20" s="338"/>
      <c r="D20" s="337"/>
      <c r="E20" s="337"/>
      <c r="F20" s="339">
        <f t="shared" si="0"/>
        <v>0</v>
      </c>
    </row>
    <row r="21" spans="1:6" ht="15.95" customHeight="1">
      <c r="A21" s="300"/>
      <c r="B21" s="337"/>
      <c r="C21" s="338"/>
      <c r="D21" s="337"/>
      <c r="E21" s="337"/>
      <c r="F21" s="339">
        <f t="shared" si="0"/>
        <v>0</v>
      </c>
    </row>
    <row r="22" spans="1:6" ht="15.95" customHeight="1">
      <c r="A22" s="300"/>
      <c r="B22" s="337"/>
      <c r="C22" s="338"/>
      <c r="D22" s="337"/>
      <c r="E22" s="337"/>
      <c r="F22" s="339">
        <f t="shared" si="0"/>
        <v>0</v>
      </c>
    </row>
    <row r="23" spans="1:6" ht="15.95" customHeight="1" thickBot="1">
      <c r="A23" s="301"/>
      <c r="B23" s="340"/>
      <c r="C23" s="340"/>
      <c r="D23" s="340"/>
      <c r="E23" s="340"/>
      <c r="F23" s="341">
        <f t="shared" si="0"/>
        <v>0</v>
      </c>
    </row>
    <row r="24" spans="1:6" s="346" customFormat="1" ht="18" customHeight="1" thickBot="1">
      <c r="A24" s="342" t="s">
        <v>120</v>
      </c>
      <c r="B24" s="343">
        <f>SUM(B5:B23)</f>
        <v>30120</v>
      </c>
      <c r="C24" s="344"/>
      <c r="D24" s="343">
        <f>SUM(D5:D23)</f>
        <v>0</v>
      </c>
      <c r="E24" s="343">
        <f>SUM(E5:E23)</f>
        <v>30120</v>
      </c>
      <c r="F24" s="345">
        <f>SUM(F5:F23)</f>
        <v>30199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0" orientation="landscape" horizontalDpi="300" verticalDpi="300" r:id="rId1"/>
  <headerFooter alignWithMargins="0">
    <oddHeader xml:space="preserve">&amp;R&amp;"Times New Roman CE,Félkövér dőlt"&amp;12 &amp;11 4. melléklet a ……/2014. (….) önkormányzati rendelethez&amp;"Times New Roman CE,Normál"&amp;10
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45"/>
  <sheetViews>
    <sheetView topLeftCell="A28" zoomScaleNormal="100" workbookViewId="0">
      <selection activeCell="H43" sqref="H43"/>
    </sheetView>
  </sheetViews>
  <sheetFormatPr defaultRowHeight="15.75"/>
  <cols>
    <col min="1" max="1" width="39.33203125" style="350" customWidth="1"/>
    <col min="2" max="5" width="13.83203125" style="350" customWidth="1"/>
    <col min="6" max="6" width="21.33203125" style="350" customWidth="1"/>
    <col min="7" max="16384" width="9.33203125" style="350"/>
  </cols>
  <sheetData>
    <row r="1" spans="1:10">
      <c r="A1" s="349"/>
      <c r="B1" s="349"/>
      <c r="C1" s="349"/>
      <c r="D1" s="349"/>
      <c r="E1" s="349"/>
      <c r="F1" s="349"/>
    </row>
    <row r="2" spans="1:10" ht="23.25" customHeight="1">
      <c r="A2" s="375" t="s">
        <v>491</v>
      </c>
      <c r="B2" s="606" t="s">
        <v>492</v>
      </c>
      <c r="C2" s="606"/>
      <c r="D2" s="606"/>
      <c r="E2" s="606"/>
      <c r="F2" s="606"/>
    </row>
    <row r="3" spans="1:10" ht="16.5" thickBot="1">
      <c r="A3" s="349"/>
      <c r="B3" s="375"/>
      <c r="C3" s="349"/>
      <c r="D3" s="349"/>
      <c r="E3" s="607" t="s">
        <v>169</v>
      </c>
      <c r="F3" s="607"/>
    </row>
    <row r="4" spans="1:10" ht="16.5" thickBot="1">
      <c r="A4" s="383" t="s">
        <v>168</v>
      </c>
      <c r="B4" s="384" t="s">
        <v>493</v>
      </c>
      <c r="C4" s="352" t="s">
        <v>207</v>
      </c>
      <c r="D4" s="352" t="s">
        <v>279</v>
      </c>
      <c r="E4" s="352" t="s">
        <v>13</v>
      </c>
      <c r="F4" s="353" t="s">
        <v>100</v>
      </c>
    </row>
    <row r="5" spans="1:10">
      <c r="A5" s="381" t="s">
        <v>170</v>
      </c>
      <c r="B5" s="382">
        <v>875</v>
      </c>
      <c r="C5" s="355">
        <v>6230</v>
      </c>
      <c r="D5" s="355">
        <v>35237</v>
      </c>
      <c r="E5" s="355"/>
      <c r="F5" s="356">
        <f>SUM(B5:E5)</f>
        <v>42342</v>
      </c>
    </row>
    <row r="6" spans="1:10">
      <c r="A6" s="357" t="s">
        <v>182</v>
      </c>
      <c r="B6" s="377"/>
      <c r="C6" s="358"/>
      <c r="D6" s="358">
        <v>2467</v>
      </c>
      <c r="E6" s="358"/>
      <c r="F6" s="359">
        <f t="shared" ref="F6:F11" si="0">SUM(C6:E6)</f>
        <v>2467</v>
      </c>
    </row>
    <row r="7" spans="1:10">
      <c r="A7" s="360" t="s">
        <v>171</v>
      </c>
      <c r="B7" s="378"/>
      <c r="C7" s="361">
        <v>60586</v>
      </c>
      <c r="D7" s="361">
        <v>57307</v>
      </c>
      <c r="E7" s="361"/>
      <c r="F7" s="362">
        <f t="shared" si="0"/>
        <v>117893</v>
      </c>
    </row>
    <row r="8" spans="1:10">
      <c r="A8" s="360" t="s">
        <v>183</v>
      </c>
      <c r="B8" s="378"/>
      <c r="C8" s="361"/>
      <c r="D8" s="361"/>
      <c r="E8" s="361"/>
      <c r="F8" s="362">
        <f t="shared" si="0"/>
        <v>0</v>
      </c>
    </row>
    <row r="9" spans="1:10">
      <c r="A9" s="360" t="s">
        <v>172</v>
      </c>
      <c r="B9" s="378"/>
      <c r="C9" s="361"/>
      <c r="D9" s="361"/>
      <c r="E9" s="361"/>
      <c r="F9" s="362">
        <f t="shared" si="0"/>
        <v>0</v>
      </c>
    </row>
    <row r="10" spans="1:10">
      <c r="A10" s="360" t="s">
        <v>173</v>
      </c>
      <c r="B10" s="378"/>
      <c r="C10" s="361"/>
      <c r="D10" s="361"/>
      <c r="E10" s="361"/>
      <c r="F10" s="362">
        <f t="shared" si="0"/>
        <v>0</v>
      </c>
    </row>
    <row r="11" spans="1:10" ht="16.5" thickBot="1">
      <c r="A11" s="363"/>
      <c r="B11" s="379"/>
      <c r="C11" s="364"/>
      <c r="D11" s="364"/>
      <c r="E11" s="364"/>
      <c r="F11" s="362">
        <f t="shared" si="0"/>
        <v>0</v>
      </c>
      <c r="J11" s="385"/>
    </row>
    <row r="12" spans="1:10" ht="16.5" thickBot="1">
      <c r="A12" s="365" t="s">
        <v>175</v>
      </c>
      <c r="B12" s="366">
        <f>B5+SUM(B7:B11)</f>
        <v>875</v>
      </c>
      <c r="C12" s="366">
        <f>C5+SUM(C7:C11)</f>
        <v>66816</v>
      </c>
      <c r="D12" s="366">
        <f>D5+SUM(D7:D11)</f>
        <v>92544</v>
      </c>
      <c r="E12" s="366">
        <f>E5+SUM(E7:E11)</f>
        <v>0</v>
      </c>
      <c r="F12" s="367">
        <f>F5+SUM(F7:F11)</f>
        <v>160235</v>
      </c>
      <c r="J12" s="385"/>
    </row>
    <row r="13" spans="1:10" ht="16.5" thickBot="1">
      <c r="A13" s="368"/>
      <c r="B13" s="368"/>
      <c r="C13" s="368"/>
      <c r="D13" s="368"/>
      <c r="E13" s="368"/>
      <c r="F13" s="368"/>
    </row>
    <row r="14" spans="1:10" ht="16.5" thickBot="1">
      <c r="A14" s="351" t="s">
        <v>174</v>
      </c>
      <c r="B14" s="352" t="s">
        <v>493</v>
      </c>
      <c r="C14" s="352" t="s">
        <v>207</v>
      </c>
      <c r="D14" s="352" t="s">
        <v>279</v>
      </c>
      <c r="E14" s="352" t="s">
        <v>13</v>
      </c>
      <c r="F14" s="353" t="s">
        <v>100</v>
      </c>
    </row>
    <row r="15" spans="1:10">
      <c r="A15" s="354" t="s">
        <v>178</v>
      </c>
      <c r="B15" s="376"/>
      <c r="C15" s="355"/>
      <c r="D15" s="355"/>
      <c r="E15" s="355"/>
      <c r="F15" s="356">
        <f t="shared" ref="F15:F21" si="1">SUM(C15:E15)</f>
        <v>0</v>
      </c>
    </row>
    <row r="16" spans="1:10">
      <c r="A16" s="369" t="s">
        <v>179</v>
      </c>
      <c r="B16" s="361">
        <v>875</v>
      </c>
      <c r="C16" s="361">
        <v>66816</v>
      </c>
      <c r="D16" s="361">
        <v>92544</v>
      </c>
      <c r="E16" s="361"/>
      <c r="F16" s="362">
        <f>SUM(B16:E16)</f>
        <v>160235</v>
      </c>
    </row>
    <row r="17" spans="1:6">
      <c r="A17" s="360" t="s">
        <v>180</v>
      </c>
      <c r="B17" s="378"/>
      <c r="C17" s="361"/>
      <c r="D17" s="361"/>
      <c r="E17" s="361"/>
      <c r="F17" s="362">
        <f t="shared" si="1"/>
        <v>0</v>
      </c>
    </row>
    <row r="18" spans="1:6">
      <c r="A18" s="360" t="s">
        <v>181</v>
      </c>
      <c r="B18" s="378"/>
      <c r="C18" s="361"/>
      <c r="D18" s="361"/>
      <c r="E18" s="361"/>
      <c r="F18" s="362">
        <f t="shared" si="1"/>
        <v>0</v>
      </c>
    </row>
    <row r="19" spans="1:6">
      <c r="A19" s="370"/>
      <c r="B19" s="380"/>
      <c r="C19" s="361"/>
      <c r="D19" s="361"/>
      <c r="E19" s="361"/>
      <c r="F19" s="362">
        <f t="shared" si="1"/>
        <v>0</v>
      </c>
    </row>
    <row r="20" spans="1:6">
      <c r="A20" s="370"/>
      <c r="B20" s="380"/>
      <c r="C20" s="361"/>
      <c r="D20" s="361"/>
      <c r="E20" s="361"/>
      <c r="F20" s="362">
        <f t="shared" si="1"/>
        <v>0</v>
      </c>
    </row>
    <row r="21" spans="1:6" ht="16.5" thickBot="1">
      <c r="A21" s="363"/>
      <c r="B21" s="379"/>
      <c r="C21" s="364"/>
      <c r="D21" s="364"/>
      <c r="E21" s="364"/>
      <c r="F21" s="362">
        <f t="shared" si="1"/>
        <v>0</v>
      </c>
    </row>
    <row r="22" spans="1:6" ht="16.5" thickBot="1">
      <c r="A22" s="365" t="s">
        <v>101</v>
      </c>
      <c r="B22" s="366">
        <f>SUM(B15:B21)</f>
        <v>875</v>
      </c>
      <c r="C22" s="366">
        <f>SUM(C15:C21)</f>
        <v>66816</v>
      </c>
      <c r="D22" s="366">
        <f>SUM(D15:D21)</f>
        <v>92544</v>
      </c>
      <c r="E22" s="366">
        <f>SUM(E15:E21)</f>
        <v>0</v>
      </c>
      <c r="F22" s="367">
        <f>SUM(F15:F21)</f>
        <v>160235</v>
      </c>
    </row>
    <row r="23" spans="1:6">
      <c r="A23" s="386"/>
      <c r="B23" s="387"/>
      <c r="C23" s="387"/>
      <c r="D23" s="387"/>
      <c r="E23" s="387"/>
      <c r="F23" s="387"/>
    </row>
    <row r="24" spans="1:6">
      <c r="A24" s="386"/>
      <c r="B24" s="387"/>
      <c r="C24" s="387"/>
      <c r="D24" s="387"/>
      <c r="E24" s="387"/>
      <c r="F24" s="387"/>
    </row>
    <row r="25" spans="1:6" ht="24.75" customHeight="1">
      <c r="A25" s="375" t="s">
        <v>491</v>
      </c>
      <c r="B25" s="606" t="s">
        <v>494</v>
      </c>
      <c r="C25" s="606"/>
      <c r="D25" s="606"/>
      <c r="E25" s="606"/>
      <c r="F25" s="606"/>
    </row>
    <row r="26" spans="1:6" ht="16.5" thickBot="1">
      <c r="A26" s="349"/>
      <c r="B26" s="375"/>
      <c r="C26" s="349"/>
      <c r="D26" s="349"/>
      <c r="E26" s="607" t="s">
        <v>169</v>
      </c>
      <c r="F26" s="607"/>
    </row>
    <row r="27" spans="1:6" ht="16.5" thickBot="1">
      <c r="A27" s="383" t="s">
        <v>168</v>
      </c>
      <c r="B27" s="384" t="s">
        <v>493</v>
      </c>
      <c r="C27" s="352" t="s">
        <v>207</v>
      </c>
      <c r="D27" s="352" t="s">
        <v>279</v>
      </c>
      <c r="E27" s="352" t="s">
        <v>13</v>
      </c>
      <c r="F27" s="353" t="s">
        <v>100</v>
      </c>
    </row>
    <row r="28" spans="1:6">
      <c r="A28" s="381" t="s">
        <v>170</v>
      </c>
      <c r="B28" s="382"/>
      <c r="C28" s="355"/>
      <c r="D28" s="355"/>
      <c r="E28" s="355"/>
      <c r="F28" s="356">
        <f>SUM(B28:E28)</f>
        <v>0</v>
      </c>
    </row>
    <row r="29" spans="1:6">
      <c r="A29" s="357" t="s">
        <v>182</v>
      </c>
      <c r="B29" s="377"/>
      <c r="C29" s="358"/>
      <c r="D29" s="358"/>
      <c r="E29" s="358"/>
      <c r="F29" s="359">
        <f t="shared" ref="F29:F34" si="2">SUM(C29:E29)</f>
        <v>0</v>
      </c>
    </row>
    <row r="30" spans="1:6">
      <c r="A30" s="360" t="s">
        <v>171</v>
      </c>
      <c r="B30" s="378"/>
      <c r="C30" s="361">
        <v>1751</v>
      </c>
      <c r="D30" s="361">
        <v>54790</v>
      </c>
      <c r="E30" s="361"/>
      <c r="F30" s="362">
        <f t="shared" si="2"/>
        <v>56541</v>
      </c>
    </row>
    <row r="31" spans="1:6">
      <c r="A31" s="360" t="s">
        <v>183</v>
      </c>
      <c r="B31" s="378"/>
      <c r="C31" s="361"/>
      <c r="D31" s="361"/>
      <c r="E31" s="361"/>
      <c r="F31" s="362">
        <f t="shared" si="2"/>
        <v>0</v>
      </c>
    </row>
    <row r="32" spans="1:6">
      <c r="A32" s="360" t="s">
        <v>172</v>
      </c>
      <c r="B32" s="378"/>
      <c r="C32" s="361"/>
      <c r="D32" s="361"/>
      <c r="E32" s="361"/>
      <c r="F32" s="362">
        <f t="shared" si="2"/>
        <v>0</v>
      </c>
    </row>
    <row r="33" spans="1:10">
      <c r="A33" s="360" t="s">
        <v>173</v>
      </c>
      <c r="B33" s="378"/>
      <c r="C33" s="361"/>
      <c r="D33" s="361"/>
      <c r="E33" s="361"/>
      <c r="F33" s="362">
        <f t="shared" si="2"/>
        <v>0</v>
      </c>
    </row>
    <row r="34" spans="1:10" ht="16.5" thickBot="1">
      <c r="A34" s="363"/>
      <c r="B34" s="379"/>
      <c r="C34" s="364"/>
      <c r="D34" s="364"/>
      <c r="E34" s="364"/>
      <c r="F34" s="362">
        <f t="shared" si="2"/>
        <v>0</v>
      </c>
      <c r="J34" s="385"/>
    </row>
    <row r="35" spans="1:10" ht="16.5" thickBot="1">
      <c r="A35" s="365" t="s">
        <v>175</v>
      </c>
      <c r="B35" s="366">
        <f>B28+SUM(B30:B34)</f>
        <v>0</v>
      </c>
      <c r="C35" s="366">
        <f>C28+SUM(C30:C34)</f>
        <v>1751</v>
      </c>
      <c r="D35" s="366">
        <f>D28+SUM(D30:D34)</f>
        <v>54790</v>
      </c>
      <c r="E35" s="366">
        <f>E28+SUM(E30:E34)</f>
        <v>0</v>
      </c>
      <c r="F35" s="367">
        <f>F28+SUM(F30:F34)</f>
        <v>56541</v>
      </c>
      <c r="J35" s="385"/>
    </row>
    <row r="36" spans="1:10" ht="16.5" thickBot="1">
      <c r="A36" s="368"/>
      <c r="B36" s="368"/>
      <c r="C36" s="368"/>
      <c r="D36" s="368"/>
      <c r="E36" s="368"/>
      <c r="F36" s="368"/>
    </row>
    <row r="37" spans="1:10" ht="16.5" thickBot="1">
      <c r="A37" s="351" t="s">
        <v>174</v>
      </c>
      <c r="B37" s="352" t="s">
        <v>493</v>
      </c>
      <c r="C37" s="352" t="s">
        <v>207</v>
      </c>
      <c r="D37" s="352" t="s">
        <v>279</v>
      </c>
      <c r="E37" s="352" t="s">
        <v>13</v>
      </c>
      <c r="F37" s="353" t="s">
        <v>100</v>
      </c>
    </row>
    <row r="38" spans="1:10">
      <c r="A38" s="354" t="s">
        <v>178</v>
      </c>
      <c r="B38" s="376"/>
      <c r="C38" s="355"/>
      <c r="D38" s="355"/>
      <c r="E38" s="355"/>
      <c r="F38" s="356">
        <f>SUM(C38:E38)</f>
        <v>0</v>
      </c>
    </row>
    <row r="39" spans="1:10">
      <c r="A39" s="369" t="s">
        <v>179</v>
      </c>
      <c r="B39" s="361"/>
      <c r="C39" s="361">
        <v>2445</v>
      </c>
      <c r="D39" s="361">
        <v>54096</v>
      </c>
      <c r="E39" s="361"/>
      <c r="F39" s="362">
        <f>SUM(B39:E39)</f>
        <v>56541</v>
      </c>
    </row>
    <row r="40" spans="1:10">
      <c r="A40" s="360" t="s">
        <v>180</v>
      </c>
      <c r="B40" s="378"/>
      <c r="C40" s="361"/>
      <c r="D40" s="361"/>
      <c r="E40" s="361"/>
      <c r="F40" s="362">
        <f>SUM(C40:E40)</f>
        <v>0</v>
      </c>
    </row>
    <row r="41" spans="1:10">
      <c r="A41" s="360" t="s">
        <v>181</v>
      </c>
      <c r="B41" s="378"/>
      <c r="C41" s="361"/>
      <c r="D41" s="361"/>
      <c r="E41" s="361"/>
      <c r="F41" s="362">
        <f>SUM(C41:E41)</f>
        <v>0</v>
      </c>
    </row>
    <row r="42" spans="1:10">
      <c r="A42" s="370"/>
      <c r="B42" s="380"/>
      <c r="C42" s="361"/>
      <c r="D42" s="361"/>
      <c r="E42" s="361"/>
      <c r="F42" s="362">
        <f>SUM(C42:E42)</f>
        <v>0</v>
      </c>
    </row>
    <row r="43" spans="1:10">
      <c r="A43" s="370"/>
      <c r="B43" s="380"/>
      <c r="C43" s="361"/>
      <c r="D43" s="361"/>
      <c r="E43" s="361"/>
      <c r="F43" s="362">
        <f>SUM(C43:E43)</f>
        <v>0</v>
      </c>
    </row>
    <row r="44" spans="1:10" ht="16.5" thickBot="1">
      <c r="A44" s="363"/>
      <c r="B44" s="379"/>
      <c r="C44" s="364"/>
      <c r="D44" s="364"/>
      <c r="E44" s="364"/>
      <c r="F44" s="362">
        <f>SUM(C44:E44)</f>
        <v>0</v>
      </c>
    </row>
    <row r="45" spans="1:10" ht="16.5" thickBot="1">
      <c r="A45" s="365" t="s">
        <v>101</v>
      </c>
      <c r="B45" s="366">
        <f>SUM(B38:B44)</f>
        <v>0</v>
      </c>
      <c r="C45" s="366">
        <f>SUM(C38:C44)</f>
        <v>2445</v>
      </c>
      <c r="D45" s="366">
        <f>SUM(D38:D44)</f>
        <v>54096</v>
      </c>
      <c r="E45" s="366">
        <f>SUM(E38:E44)</f>
        <v>0</v>
      </c>
      <c r="F45" s="367">
        <f>SUM(F38:F44)</f>
        <v>56541</v>
      </c>
    </row>
  </sheetData>
  <mergeCells count="4">
    <mergeCell ref="B2:F2"/>
    <mergeCell ref="B25:F25"/>
    <mergeCell ref="E26:F26"/>
    <mergeCell ref="E3:F3"/>
  </mergeCells>
  <phoneticPr fontId="17" type="noConversion"/>
  <conditionalFormatting sqref="E5:E12 E15:E24 B22:D24 B12:D12 E28:E35 E38:E45 B45:D45 B35:D35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79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5. melléklet a ……/2014. (….)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/>
  <dimension ref="A1:N103"/>
  <sheetViews>
    <sheetView topLeftCell="A91" zoomScale="115" zoomScaleNormal="115" workbookViewId="0">
      <selection activeCell="C1" sqref="C1"/>
    </sheetView>
  </sheetViews>
  <sheetFormatPr defaultRowHeight="15.75"/>
  <cols>
    <col min="1" max="1" width="9.6640625" style="201" customWidth="1"/>
    <col min="2" max="2" width="15.1640625" style="202" customWidth="1"/>
    <col min="3" max="3" width="72" style="202" customWidth="1"/>
    <col min="4" max="6" width="25" style="203" customWidth="1"/>
    <col min="7" max="7" width="9.33203125" style="126"/>
    <col min="8" max="8" width="16" style="126" customWidth="1"/>
    <col min="9" max="16384" width="9.33203125" style="126"/>
  </cols>
  <sheetData>
    <row r="1" spans="1:6" s="1" customFormat="1" ht="16.5" customHeight="1" thickBot="1">
      <c r="A1" s="33"/>
      <c r="B1" s="34"/>
      <c r="C1" s="34"/>
      <c r="D1" s="116"/>
      <c r="E1" s="116"/>
      <c r="F1" s="116" t="s">
        <v>11</v>
      </c>
    </row>
    <row r="2" spans="1:6" s="20" customFormat="1" ht="45.75" customHeight="1">
      <c r="A2" s="608" t="s">
        <v>281</v>
      </c>
      <c r="B2" s="609"/>
      <c r="C2" s="117" t="s">
        <v>290</v>
      </c>
      <c r="D2" s="406"/>
      <c r="E2" s="217"/>
      <c r="F2" s="217" t="s">
        <v>102</v>
      </c>
    </row>
    <row r="3" spans="1:6" s="20" customFormat="1" ht="16.5" thickBot="1">
      <c r="A3" s="118" t="s">
        <v>280</v>
      </c>
      <c r="B3" s="119"/>
      <c r="C3" s="218" t="s">
        <v>103</v>
      </c>
      <c r="D3" s="407"/>
      <c r="E3" s="219"/>
      <c r="F3" s="219" t="s">
        <v>104</v>
      </c>
    </row>
    <row r="4" spans="1:6" s="20" customFormat="1" ht="15.95" customHeight="1" thickBot="1">
      <c r="A4" s="122"/>
      <c r="B4" s="122"/>
      <c r="C4" s="122"/>
      <c r="D4" s="123"/>
      <c r="E4" s="123"/>
      <c r="F4" s="123" t="s">
        <v>105</v>
      </c>
    </row>
    <row r="5" spans="1:6" ht="32.25" thickBot="1">
      <c r="A5" s="610" t="s">
        <v>282</v>
      </c>
      <c r="B5" s="611"/>
      <c r="C5" s="125" t="s">
        <v>106</v>
      </c>
      <c r="D5" s="445" t="s">
        <v>0</v>
      </c>
      <c r="E5" s="446" t="s">
        <v>482</v>
      </c>
      <c r="F5" s="446" t="s">
        <v>1</v>
      </c>
    </row>
    <row r="6" spans="1:6" s="18" customFormat="1" ht="12.95" customHeight="1" thickBot="1">
      <c r="A6" s="127">
        <v>1</v>
      </c>
      <c r="B6" s="128">
        <v>2</v>
      </c>
      <c r="C6" s="128">
        <v>3</v>
      </c>
      <c r="D6" s="405">
        <v>4</v>
      </c>
      <c r="E6" s="129">
        <v>5</v>
      </c>
      <c r="F6" s="129">
        <v>6</v>
      </c>
    </row>
    <row r="7" spans="1:6" s="18" customFormat="1" ht="15.95" customHeight="1" thickBot="1">
      <c r="A7" s="130"/>
      <c r="B7" s="131"/>
      <c r="C7" s="131" t="s">
        <v>107</v>
      </c>
      <c r="D7" s="408"/>
      <c r="E7" s="220"/>
      <c r="F7" s="220"/>
    </row>
    <row r="8" spans="1:6" s="18" customFormat="1" ht="16.5" thickBot="1">
      <c r="A8" s="127" t="s">
        <v>67</v>
      </c>
      <c r="B8" s="133"/>
      <c r="C8" s="221" t="s">
        <v>283</v>
      </c>
      <c r="D8" s="135">
        <f>+D9+D14</f>
        <v>21885</v>
      </c>
      <c r="E8" s="135">
        <f>+E9+E14</f>
        <v>47618</v>
      </c>
      <c r="F8" s="135">
        <f>+F9+F14</f>
        <v>47611</v>
      </c>
    </row>
    <row r="9" spans="1:6" s="136" customFormat="1" ht="16.5" thickBot="1">
      <c r="A9" s="127" t="s">
        <v>68</v>
      </c>
      <c r="B9" s="133"/>
      <c r="C9" s="222" t="s">
        <v>14</v>
      </c>
      <c r="D9" s="135">
        <f>SUM(D10:D13)</f>
        <v>19550</v>
      </c>
      <c r="E9" s="135">
        <f>SUM(E10:E13)</f>
        <v>17716</v>
      </c>
      <c r="F9" s="135">
        <f>SUM(F10:F13)</f>
        <v>17711</v>
      </c>
    </row>
    <row r="10" spans="1:6" s="147" customFormat="1" ht="12.95" customHeight="1">
      <c r="A10" s="141"/>
      <c r="B10" s="138" t="s">
        <v>153</v>
      </c>
      <c r="C10" s="223" t="s">
        <v>109</v>
      </c>
      <c r="D10" s="143">
        <v>17700</v>
      </c>
      <c r="E10" s="143">
        <v>16682</v>
      </c>
      <c r="F10" s="143">
        <v>16674</v>
      </c>
    </row>
    <row r="11" spans="1:6" s="147" customFormat="1" ht="12.95" customHeight="1">
      <c r="A11" s="141"/>
      <c r="B11" s="138" t="s">
        <v>154</v>
      </c>
      <c r="C11" s="224" t="s">
        <v>126</v>
      </c>
      <c r="D11" s="143"/>
      <c r="E11" s="143"/>
      <c r="F11" s="143"/>
    </row>
    <row r="12" spans="1:6" s="147" customFormat="1" ht="12.95" customHeight="1">
      <c r="A12" s="141"/>
      <c r="B12" s="138" t="s">
        <v>155</v>
      </c>
      <c r="C12" s="224" t="s">
        <v>209</v>
      </c>
      <c r="D12" s="143">
        <v>500</v>
      </c>
      <c r="E12" s="143">
        <v>345</v>
      </c>
      <c r="F12" s="143">
        <v>345</v>
      </c>
    </row>
    <row r="13" spans="1:6" s="147" customFormat="1" ht="12.95" customHeight="1" thickBot="1">
      <c r="A13" s="141"/>
      <c r="B13" s="138" t="s">
        <v>156</v>
      </c>
      <c r="C13" s="225" t="s">
        <v>210</v>
      </c>
      <c r="D13" s="143">
        <v>1350</v>
      </c>
      <c r="E13" s="143">
        <v>689</v>
      </c>
      <c r="F13" s="143">
        <v>692</v>
      </c>
    </row>
    <row r="14" spans="1:6" s="136" customFormat="1" ht="16.5" thickBot="1">
      <c r="A14" s="127" t="s">
        <v>69</v>
      </c>
      <c r="B14" s="133"/>
      <c r="C14" s="222" t="s">
        <v>211</v>
      </c>
      <c r="D14" s="135">
        <f>SUM(D15:D22)</f>
        <v>2335</v>
      </c>
      <c r="E14" s="135">
        <f>SUM(E15:E22)</f>
        <v>29902</v>
      </c>
      <c r="F14" s="135">
        <f>SUM(F15:F22)</f>
        <v>29900</v>
      </c>
    </row>
    <row r="15" spans="1:6" s="136" customFormat="1" ht="12.95" customHeight="1">
      <c r="A15" s="137"/>
      <c r="B15" s="138" t="s">
        <v>127</v>
      </c>
      <c r="C15" s="223" t="s">
        <v>216</v>
      </c>
      <c r="D15" s="140"/>
      <c r="E15" s="140">
        <v>568</v>
      </c>
      <c r="F15" s="140">
        <v>568</v>
      </c>
    </row>
    <row r="16" spans="1:6" s="136" customFormat="1" ht="12.95" customHeight="1">
      <c r="A16" s="141"/>
      <c r="B16" s="138" t="s">
        <v>128</v>
      </c>
      <c r="C16" s="224" t="s">
        <v>217</v>
      </c>
      <c r="D16" s="143">
        <v>1055</v>
      </c>
      <c r="E16" s="143">
        <v>3565</v>
      </c>
      <c r="F16" s="143">
        <v>3565</v>
      </c>
    </row>
    <row r="17" spans="1:6" s="136" customFormat="1" ht="12.95" customHeight="1">
      <c r="A17" s="141"/>
      <c r="B17" s="138" t="s">
        <v>129</v>
      </c>
      <c r="C17" s="224" t="s">
        <v>218</v>
      </c>
      <c r="D17" s="143">
        <v>1280</v>
      </c>
      <c r="E17" s="143">
        <v>5068</v>
      </c>
      <c r="F17" s="143">
        <v>5068</v>
      </c>
    </row>
    <row r="18" spans="1:6" s="136" customFormat="1" ht="12.95" customHeight="1">
      <c r="A18" s="141"/>
      <c r="B18" s="138" t="s">
        <v>130</v>
      </c>
      <c r="C18" s="224" t="s">
        <v>219</v>
      </c>
      <c r="D18" s="143"/>
      <c r="E18" s="143"/>
      <c r="F18" s="143"/>
    </row>
    <row r="19" spans="1:6" s="136" customFormat="1" ht="12.95" customHeight="1">
      <c r="A19" s="141"/>
      <c r="B19" s="138" t="s">
        <v>212</v>
      </c>
      <c r="C19" s="224" t="s">
        <v>220</v>
      </c>
      <c r="D19" s="143"/>
      <c r="E19" s="143"/>
      <c r="F19" s="143"/>
    </row>
    <row r="20" spans="1:6" s="136" customFormat="1" ht="12.95" customHeight="1">
      <c r="A20" s="145"/>
      <c r="B20" s="138" t="s">
        <v>213</v>
      </c>
      <c r="C20" s="224" t="s">
        <v>295</v>
      </c>
      <c r="D20" s="146"/>
      <c r="E20" s="146">
        <v>19448</v>
      </c>
      <c r="F20" s="146">
        <v>19447</v>
      </c>
    </row>
    <row r="21" spans="1:6" s="147" customFormat="1" ht="12.95" customHeight="1">
      <c r="A21" s="141"/>
      <c r="B21" s="138" t="s">
        <v>214</v>
      </c>
      <c r="C21" s="224" t="s">
        <v>222</v>
      </c>
      <c r="D21" s="143"/>
      <c r="E21" s="143">
        <v>1190</v>
      </c>
      <c r="F21" s="143">
        <v>1189</v>
      </c>
    </row>
    <row r="22" spans="1:6" s="147" customFormat="1" ht="12.95" customHeight="1" thickBot="1">
      <c r="A22" s="148"/>
      <c r="B22" s="149" t="s">
        <v>215</v>
      </c>
      <c r="C22" s="225" t="s">
        <v>223</v>
      </c>
      <c r="D22" s="150"/>
      <c r="E22" s="150">
        <v>63</v>
      </c>
      <c r="F22" s="150">
        <v>63</v>
      </c>
    </row>
    <row r="23" spans="1:6" s="147" customFormat="1" ht="16.5" thickBot="1">
      <c r="A23" s="127" t="s">
        <v>70</v>
      </c>
      <c r="B23" s="226"/>
      <c r="C23" s="222" t="s">
        <v>296</v>
      </c>
      <c r="D23" s="162">
        <v>2818</v>
      </c>
      <c r="E23" s="162">
        <v>2944</v>
      </c>
      <c r="F23" s="162">
        <v>2944</v>
      </c>
    </row>
    <row r="24" spans="1:6" s="136" customFormat="1" ht="16.5" thickBot="1">
      <c r="A24" s="127" t="s">
        <v>71</v>
      </c>
      <c r="B24" s="133"/>
      <c r="C24" s="222" t="s">
        <v>15</v>
      </c>
      <c r="D24" s="135">
        <f>SUM(D25:D32)</f>
        <v>161569</v>
      </c>
      <c r="E24" s="135">
        <f>SUM(E25:E32)</f>
        <v>259927</v>
      </c>
      <c r="F24" s="135">
        <f>SUM(F25:F32)</f>
        <v>259928</v>
      </c>
    </row>
    <row r="25" spans="1:6" s="147" customFormat="1" ht="12.95" customHeight="1">
      <c r="A25" s="141"/>
      <c r="B25" s="138" t="s">
        <v>131</v>
      </c>
      <c r="C25" s="223" t="s">
        <v>16</v>
      </c>
      <c r="D25" s="197">
        <v>158833</v>
      </c>
      <c r="E25" s="197">
        <v>227413</v>
      </c>
      <c r="F25" s="197">
        <v>227413</v>
      </c>
    </row>
    <row r="26" spans="1:6" s="147" customFormat="1" ht="12.95" customHeight="1">
      <c r="A26" s="141"/>
      <c r="B26" s="138" t="s">
        <v>132</v>
      </c>
      <c r="C26" s="224" t="s">
        <v>233</v>
      </c>
      <c r="D26" s="197"/>
      <c r="E26" s="197">
        <v>1083</v>
      </c>
      <c r="F26" s="197">
        <v>1083</v>
      </c>
    </row>
    <row r="27" spans="1:6" s="147" customFormat="1" ht="12.95" customHeight="1">
      <c r="A27" s="141"/>
      <c r="B27" s="138" t="s">
        <v>133</v>
      </c>
      <c r="C27" s="224" t="s">
        <v>136</v>
      </c>
      <c r="D27" s="197">
        <v>76</v>
      </c>
      <c r="E27" s="197">
        <v>28699</v>
      </c>
      <c r="F27" s="197">
        <v>28700</v>
      </c>
    </row>
    <row r="28" spans="1:6" s="147" customFormat="1" ht="12.95" customHeight="1">
      <c r="A28" s="141"/>
      <c r="B28" s="138" t="s">
        <v>226</v>
      </c>
      <c r="C28" s="224" t="s">
        <v>234</v>
      </c>
      <c r="D28" s="197"/>
      <c r="E28" s="197"/>
      <c r="F28" s="197"/>
    </row>
    <row r="29" spans="1:6" s="147" customFormat="1" ht="12.95" customHeight="1">
      <c r="A29" s="141"/>
      <c r="B29" s="138" t="s">
        <v>227</v>
      </c>
      <c r="C29" s="224" t="s">
        <v>468</v>
      </c>
      <c r="D29" s="197">
        <v>2660</v>
      </c>
      <c r="E29" s="197">
        <v>2660</v>
      </c>
      <c r="F29" s="197">
        <v>2660</v>
      </c>
    </row>
    <row r="30" spans="1:6" s="147" customFormat="1" ht="12.95" customHeight="1">
      <c r="A30" s="141"/>
      <c r="B30" s="138" t="s">
        <v>228</v>
      </c>
      <c r="C30" s="224" t="s">
        <v>236</v>
      </c>
      <c r="D30" s="197"/>
      <c r="E30" s="197"/>
      <c r="F30" s="197"/>
    </row>
    <row r="31" spans="1:6" s="147" customFormat="1" ht="12.95" customHeight="1">
      <c r="A31" s="141"/>
      <c r="B31" s="138" t="s">
        <v>229</v>
      </c>
      <c r="C31" s="224" t="s">
        <v>297</v>
      </c>
      <c r="D31" s="197"/>
      <c r="E31" s="197">
        <v>72</v>
      </c>
      <c r="F31" s="197">
        <v>72</v>
      </c>
    </row>
    <row r="32" spans="1:6" s="147" customFormat="1" ht="12.95" customHeight="1" thickBot="1">
      <c r="A32" s="148"/>
      <c r="B32" s="149" t="s">
        <v>230</v>
      </c>
      <c r="C32" s="227" t="s">
        <v>284</v>
      </c>
      <c r="D32" s="228"/>
      <c r="E32" s="228"/>
      <c r="F32" s="228"/>
    </row>
    <row r="33" spans="1:8" s="147" customFormat="1" ht="32.25" thickBot="1">
      <c r="A33" s="152" t="s">
        <v>72</v>
      </c>
      <c r="B33" s="153"/>
      <c r="C33" s="221" t="s">
        <v>438</v>
      </c>
      <c r="D33" s="135">
        <f>+D34+D40</f>
        <v>266935</v>
      </c>
      <c r="E33" s="135">
        <f>+E34+E40</f>
        <v>151145</v>
      </c>
      <c r="F33" s="135">
        <f>+F34+F40</f>
        <v>151142</v>
      </c>
    </row>
    <row r="34" spans="1:8" s="147" customFormat="1" ht="12.95" customHeight="1">
      <c r="A34" s="137"/>
      <c r="B34" s="172" t="s">
        <v>134</v>
      </c>
      <c r="C34" s="229" t="s">
        <v>428</v>
      </c>
      <c r="D34" s="230">
        <f>SUM(D35:D39)</f>
        <v>108421</v>
      </c>
      <c r="E34" s="230">
        <f>SUM(E35:E39)</f>
        <v>84202</v>
      </c>
      <c r="F34" s="230">
        <f>SUM(F35:F39)</f>
        <v>84200</v>
      </c>
    </row>
    <row r="35" spans="1:8" s="147" customFormat="1" ht="12.95" customHeight="1">
      <c r="A35" s="141"/>
      <c r="B35" s="196" t="s">
        <v>137</v>
      </c>
      <c r="C35" s="224" t="s">
        <v>298</v>
      </c>
      <c r="D35" s="143">
        <v>3400</v>
      </c>
      <c r="E35" s="143">
        <v>3816</v>
      </c>
      <c r="F35" s="143">
        <v>3816</v>
      </c>
    </row>
    <row r="36" spans="1:8" s="147" customFormat="1" ht="12.95" customHeight="1">
      <c r="A36" s="141"/>
      <c r="B36" s="196" t="s">
        <v>138</v>
      </c>
      <c r="C36" s="224" t="s">
        <v>299</v>
      </c>
      <c r="D36" s="143"/>
      <c r="E36" s="143">
        <v>16908</v>
      </c>
      <c r="F36" s="143">
        <v>16908</v>
      </c>
    </row>
    <row r="37" spans="1:8" s="147" customFormat="1" ht="12.95" customHeight="1">
      <c r="A37" s="141"/>
      <c r="B37" s="196" t="s">
        <v>139</v>
      </c>
      <c r="C37" s="224" t="s">
        <v>300</v>
      </c>
      <c r="D37" s="143"/>
      <c r="E37" s="143"/>
      <c r="F37" s="143"/>
    </row>
    <row r="38" spans="1:8" s="147" customFormat="1" ht="12.95" customHeight="1">
      <c r="A38" s="141"/>
      <c r="B38" s="196" t="s">
        <v>140</v>
      </c>
      <c r="C38" s="224" t="s">
        <v>301</v>
      </c>
      <c r="D38" s="143"/>
      <c r="E38" s="143"/>
      <c r="F38" s="143"/>
    </row>
    <row r="39" spans="1:8" s="147" customFormat="1" ht="12.95" customHeight="1">
      <c r="A39" s="141"/>
      <c r="B39" s="196" t="s">
        <v>238</v>
      </c>
      <c r="C39" s="224" t="s">
        <v>429</v>
      </c>
      <c r="D39" s="143">
        <v>105021</v>
      </c>
      <c r="E39" s="143">
        <v>63478</v>
      </c>
      <c r="F39" s="143">
        <v>63476</v>
      </c>
    </row>
    <row r="40" spans="1:8" s="147" customFormat="1" ht="12.95" customHeight="1">
      <c r="A40" s="141"/>
      <c r="B40" s="196" t="s">
        <v>135</v>
      </c>
      <c r="C40" s="231" t="s">
        <v>430</v>
      </c>
      <c r="D40" s="232">
        <f>SUM(D41:D45)</f>
        <v>158514</v>
      </c>
      <c r="E40" s="232">
        <f>SUM(E41:E45)</f>
        <v>66943</v>
      </c>
      <c r="F40" s="232">
        <f>SUM(F41:F45)</f>
        <v>66942</v>
      </c>
    </row>
    <row r="41" spans="1:8" s="147" customFormat="1" ht="12.95" customHeight="1">
      <c r="A41" s="141"/>
      <c r="B41" s="196" t="s">
        <v>143</v>
      </c>
      <c r="C41" s="224" t="s">
        <v>298</v>
      </c>
      <c r="D41" s="143"/>
      <c r="E41" s="143"/>
      <c r="F41" s="143"/>
    </row>
    <row r="42" spans="1:8" s="147" customFormat="1" ht="12.95" customHeight="1">
      <c r="A42" s="141"/>
      <c r="B42" s="196" t="s">
        <v>144</v>
      </c>
      <c r="C42" s="224" t="s">
        <v>299</v>
      </c>
      <c r="D42" s="143">
        <v>2972</v>
      </c>
      <c r="E42" s="143">
        <v>4605</v>
      </c>
      <c r="F42" s="143">
        <v>4605</v>
      </c>
      <c r="G42" s="233"/>
    </row>
    <row r="43" spans="1:8" s="147" customFormat="1" ht="12.95" customHeight="1">
      <c r="A43" s="141"/>
      <c r="B43" s="196" t="s">
        <v>145</v>
      </c>
      <c r="C43" s="224" t="s">
        <v>300</v>
      </c>
      <c r="D43" s="143"/>
      <c r="E43" s="143"/>
      <c r="F43" s="143"/>
    </row>
    <row r="44" spans="1:8" s="147" customFormat="1" ht="12.95" customHeight="1">
      <c r="A44" s="141"/>
      <c r="B44" s="196" t="s">
        <v>146</v>
      </c>
      <c r="C44" s="224" t="s">
        <v>301</v>
      </c>
      <c r="D44" s="143">
        <v>149599</v>
      </c>
      <c r="E44" s="143">
        <v>62338</v>
      </c>
      <c r="F44" s="143">
        <v>62337</v>
      </c>
      <c r="G44" s="612"/>
      <c r="H44" s="613"/>
    </row>
    <row r="45" spans="1:8" s="147" customFormat="1" ht="16.5" thickBot="1">
      <c r="A45" s="234"/>
      <c r="B45" s="174" t="s">
        <v>239</v>
      </c>
      <c r="C45" s="225" t="s">
        <v>431</v>
      </c>
      <c r="D45" s="235">
        <v>5943</v>
      </c>
      <c r="E45" s="235"/>
      <c r="F45" s="235"/>
    </row>
    <row r="46" spans="1:8" s="136" customFormat="1" ht="16.5" thickBot="1">
      <c r="A46" s="152" t="s">
        <v>73</v>
      </c>
      <c r="B46" s="133"/>
      <c r="C46" s="222" t="s">
        <v>302</v>
      </c>
      <c r="D46" s="135">
        <f>+D47+D48</f>
        <v>740</v>
      </c>
      <c r="E46" s="135">
        <f>+E47+E48</f>
        <v>1461</v>
      </c>
      <c r="F46" s="135">
        <f>+F47+F48</f>
        <v>1463</v>
      </c>
    </row>
    <row r="47" spans="1:8" s="147" customFormat="1" ht="12.95" customHeight="1">
      <c r="A47" s="141"/>
      <c r="B47" s="196" t="s">
        <v>141</v>
      </c>
      <c r="C47" s="223" t="s">
        <v>177</v>
      </c>
      <c r="D47" s="143">
        <v>740</v>
      </c>
      <c r="E47" s="143">
        <v>1138</v>
      </c>
      <c r="F47" s="143">
        <v>1140</v>
      </c>
    </row>
    <row r="48" spans="1:8" s="147" customFormat="1" ht="16.5" thickBot="1">
      <c r="A48" s="141"/>
      <c r="B48" s="196" t="s">
        <v>142</v>
      </c>
      <c r="C48" s="225" t="s">
        <v>18</v>
      </c>
      <c r="D48" s="143"/>
      <c r="E48" s="143">
        <v>323</v>
      </c>
      <c r="F48" s="143">
        <v>323</v>
      </c>
    </row>
    <row r="49" spans="1:6" s="147" customFormat="1" ht="16.5" thickBot="1">
      <c r="A49" s="127" t="s">
        <v>74</v>
      </c>
      <c r="B49" s="133"/>
      <c r="C49" s="222" t="s">
        <v>17</v>
      </c>
      <c r="D49" s="135">
        <f>+D50+D51+D52</f>
        <v>3520</v>
      </c>
      <c r="E49" s="135">
        <f>+E50+E51+E52</f>
        <v>0</v>
      </c>
      <c r="F49" s="135">
        <f>+F50+F51+F52</f>
        <v>0</v>
      </c>
    </row>
    <row r="50" spans="1:6" s="147" customFormat="1" ht="12.95" customHeight="1">
      <c r="A50" s="236"/>
      <c r="B50" s="196" t="s">
        <v>243</v>
      </c>
      <c r="C50" s="223" t="s">
        <v>241</v>
      </c>
      <c r="D50" s="237"/>
      <c r="E50" s="237"/>
      <c r="F50" s="237"/>
    </row>
    <row r="51" spans="1:6" s="147" customFormat="1" ht="12.95" customHeight="1">
      <c r="A51" s="236"/>
      <c r="B51" s="196" t="s">
        <v>244</v>
      </c>
      <c r="C51" s="224" t="s">
        <v>242</v>
      </c>
      <c r="D51" s="237">
        <v>3520</v>
      </c>
      <c r="E51" s="237"/>
      <c r="F51" s="237"/>
    </row>
    <row r="52" spans="1:6" s="147" customFormat="1" ht="12.95" customHeight="1" thickBot="1">
      <c r="A52" s="141"/>
      <c r="B52" s="196" t="s">
        <v>360</v>
      </c>
      <c r="C52" s="227" t="s">
        <v>304</v>
      </c>
      <c r="D52" s="143"/>
      <c r="E52" s="143"/>
      <c r="F52" s="143"/>
    </row>
    <row r="53" spans="1:6" s="147" customFormat="1" ht="16.5" thickBot="1">
      <c r="A53" s="152" t="s">
        <v>75</v>
      </c>
      <c r="B53" s="198"/>
      <c r="C53" s="221" t="s">
        <v>305</v>
      </c>
      <c r="D53" s="180"/>
      <c r="E53" s="180"/>
      <c r="F53" s="180"/>
    </row>
    <row r="54" spans="1:6" s="136" customFormat="1" ht="16.5" thickBot="1">
      <c r="A54" s="238" t="s">
        <v>76</v>
      </c>
      <c r="B54" s="239"/>
      <c r="C54" s="221" t="s">
        <v>480</v>
      </c>
      <c r="D54" s="240">
        <f>+D9+D14+D23+D24+D33+D46+D49+D53</f>
        <v>457467</v>
      </c>
      <c r="E54" s="240">
        <f>+E9+E14+E23+E24+E33+E46+E49+E53</f>
        <v>463095</v>
      </c>
      <c r="F54" s="240">
        <f>+F9+F14+F23+F24+F33+F46+F49+F53</f>
        <v>463088</v>
      </c>
    </row>
    <row r="55" spans="1:6" s="136" customFormat="1" ht="16.5" thickBot="1">
      <c r="A55" s="127" t="s">
        <v>77</v>
      </c>
      <c r="B55" s="166"/>
      <c r="C55" s="221" t="s">
        <v>308</v>
      </c>
      <c r="D55" s="167">
        <f>+D56+D57</f>
        <v>49313</v>
      </c>
      <c r="E55" s="167">
        <f>+E56+E57</f>
        <v>35005</v>
      </c>
      <c r="F55" s="167">
        <f>+F56+F57</f>
        <v>35005</v>
      </c>
    </row>
    <row r="56" spans="1:6" s="136" customFormat="1" ht="12.95" customHeight="1">
      <c r="A56" s="137"/>
      <c r="B56" s="172" t="s">
        <v>185</v>
      </c>
      <c r="C56" s="241" t="s">
        <v>19</v>
      </c>
      <c r="D56" s="242">
        <v>20141</v>
      </c>
      <c r="E56" s="242">
        <v>8257</v>
      </c>
      <c r="F56" s="242">
        <v>8257</v>
      </c>
    </row>
    <row r="57" spans="1:6" s="136" customFormat="1" ht="12.95" customHeight="1" thickBot="1">
      <c r="A57" s="234"/>
      <c r="B57" s="174" t="s">
        <v>186</v>
      </c>
      <c r="C57" s="243" t="s">
        <v>20</v>
      </c>
      <c r="D57" s="176">
        <v>29172</v>
      </c>
      <c r="E57" s="176">
        <v>26748</v>
      </c>
      <c r="F57" s="176">
        <v>26748</v>
      </c>
    </row>
    <row r="58" spans="1:6" s="136" customFormat="1" ht="29.25" thickBot="1">
      <c r="A58" s="580" t="s">
        <v>78</v>
      </c>
      <c r="B58" s="581"/>
      <c r="C58" s="519" t="s">
        <v>386</v>
      </c>
      <c r="D58" s="135">
        <f>+D54+D55</f>
        <v>506780</v>
      </c>
      <c r="E58" s="135">
        <f>+E54+E55</f>
        <v>498100</v>
      </c>
      <c r="F58" s="135">
        <f>+F54+F55</f>
        <v>498093</v>
      </c>
    </row>
    <row r="59" spans="1:6" s="136" customFormat="1" ht="16.5" thickBot="1">
      <c r="A59" s="580" t="s">
        <v>79</v>
      </c>
      <c r="B59" s="581"/>
      <c r="C59" s="554" t="s">
        <v>319</v>
      </c>
      <c r="D59" s="161"/>
      <c r="E59" s="161"/>
      <c r="F59" s="161">
        <v>-14309</v>
      </c>
    </row>
    <row r="60" spans="1:6" s="147" customFormat="1" ht="16.5" thickBot="1">
      <c r="A60" s="177" t="s">
        <v>80</v>
      </c>
      <c r="B60" s="244"/>
      <c r="C60" s="221" t="s">
        <v>420</v>
      </c>
      <c r="D60" s="135">
        <f>+D58+D59</f>
        <v>506780</v>
      </c>
      <c r="E60" s="135">
        <f>+E58+E59</f>
        <v>498100</v>
      </c>
      <c r="F60" s="135">
        <f>+F58+F59</f>
        <v>483784</v>
      </c>
    </row>
    <row r="61" spans="1:6" s="147" customFormat="1" ht="15" customHeight="1">
      <c r="A61" s="184"/>
      <c r="B61" s="184"/>
      <c r="C61" s="185"/>
      <c r="D61" s="186"/>
      <c r="E61" s="186"/>
      <c r="F61" s="186"/>
    </row>
    <row r="62" spans="1:6" ht="16.5" thickBot="1">
      <c r="A62" s="187"/>
      <c r="B62" s="188"/>
      <c r="C62" s="188"/>
      <c r="D62" s="189"/>
      <c r="E62" s="189"/>
      <c r="F62" s="189"/>
    </row>
    <row r="63" spans="1:6" s="18" customFormat="1" ht="16.5" customHeight="1" thickBot="1">
      <c r="A63" s="124"/>
      <c r="B63" s="190"/>
      <c r="C63" s="190" t="s">
        <v>111</v>
      </c>
      <c r="D63" s="183"/>
      <c r="E63" s="183"/>
      <c r="F63" s="183"/>
    </row>
    <row r="64" spans="1:6" s="136" customFormat="1" ht="16.5" thickBot="1">
      <c r="A64" s="152" t="s">
        <v>67</v>
      </c>
      <c r="B64" s="191"/>
      <c r="C64" s="153" t="s">
        <v>40</v>
      </c>
      <c r="D64" s="135">
        <f>SUM(D65:D69)</f>
        <v>104888</v>
      </c>
      <c r="E64" s="135">
        <f>SUM(E65:E69)</f>
        <v>186922</v>
      </c>
      <c r="F64" s="135">
        <f>SUM(F65:F69)</f>
        <v>179848</v>
      </c>
    </row>
    <row r="65" spans="1:8" ht="12.95" customHeight="1">
      <c r="A65" s="192"/>
      <c r="B65" s="193" t="s">
        <v>147</v>
      </c>
      <c r="C65" s="245" t="s">
        <v>98</v>
      </c>
      <c r="D65" s="246">
        <v>48653</v>
      </c>
      <c r="E65" s="246">
        <v>62899</v>
      </c>
      <c r="F65" s="246">
        <v>62774</v>
      </c>
    </row>
    <row r="66" spans="1:8" ht="12.95" customHeight="1">
      <c r="A66" s="195"/>
      <c r="B66" s="196" t="s">
        <v>148</v>
      </c>
      <c r="C66" s="247" t="s">
        <v>247</v>
      </c>
      <c r="D66" s="248">
        <v>9019</v>
      </c>
      <c r="E66" s="248">
        <v>15177</v>
      </c>
      <c r="F66" s="248">
        <v>15113</v>
      </c>
    </row>
    <row r="67" spans="1:8" ht="12.95" customHeight="1">
      <c r="A67" s="195"/>
      <c r="B67" s="196" t="s">
        <v>149</v>
      </c>
      <c r="C67" s="247" t="s">
        <v>176</v>
      </c>
      <c r="D67" s="249">
        <v>40936</v>
      </c>
      <c r="E67" s="249">
        <v>68592</v>
      </c>
      <c r="F67" s="249">
        <v>62418</v>
      </c>
    </row>
    <row r="68" spans="1:8" ht="12.95" customHeight="1">
      <c r="A68" s="195"/>
      <c r="B68" s="196" t="s">
        <v>150</v>
      </c>
      <c r="C68" s="247" t="s">
        <v>248</v>
      </c>
      <c r="D68" s="249">
        <v>1150</v>
      </c>
      <c r="E68" s="249">
        <v>1000</v>
      </c>
      <c r="F68" s="249">
        <v>932</v>
      </c>
    </row>
    <row r="69" spans="1:8" ht="12.95" customHeight="1">
      <c r="A69" s="195"/>
      <c r="B69" s="196" t="s">
        <v>158</v>
      </c>
      <c r="C69" s="247" t="s">
        <v>249</v>
      </c>
      <c r="D69" s="249">
        <v>5130</v>
      </c>
      <c r="E69" s="249">
        <v>39254</v>
      </c>
      <c r="F69" s="249">
        <v>38611</v>
      </c>
    </row>
    <row r="70" spans="1:8" ht="12.95" customHeight="1">
      <c r="A70" s="195"/>
      <c r="B70" s="196" t="s">
        <v>151</v>
      </c>
      <c r="C70" s="247" t="s">
        <v>271</v>
      </c>
      <c r="D70" s="248"/>
      <c r="E70" s="248"/>
      <c r="F70" s="248"/>
    </row>
    <row r="71" spans="1:8" ht="12.95" customHeight="1">
      <c r="A71" s="195"/>
      <c r="B71" s="196" t="s">
        <v>152</v>
      </c>
      <c r="C71" s="250" t="s">
        <v>21</v>
      </c>
      <c r="D71" s="249"/>
      <c r="E71" s="249"/>
      <c r="F71" s="249"/>
    </row>
    <row r="72" spans="1:8" ht="31.5">
      <c r="A72" s="195"/>
      <c r="B72" s="196" t="s">
        <v>159</v>
      </c>
      <c r="C72" s="251" t="s">
        <v>439</v>
      </c>
      <c r="D72" s="249">
        <v>4280</v>
      </c>
      <c r="E72" s="249">
        <v>37838</v>
      </c>
      <c r="F72" s="249">
        <v>37198</v>
      </c>
      <c r="G72" s="233"/>
      <c r="H72" s="233"/>
    </row>
    <row r="73" spans="1:8" ht="31.5">
      <c r="A73" s="195"/>
      <c r="B73" s="196" t="s">
        <v>160</v>
      </c>
      <c r="C73" s="251" t="s">
        <v>22</v>
      </c>
      <c r="D73" s="249">
        <v>850</v>
      </c>
      <c r="E73" s="249">
        <v>1416</v>
      </c>
      <c r="F73" s="249">
        <v>1413</v>
      </c>
    </row>
    <row r="74" spans="1:8" ht="12.95" customHeight="1">
      <c r="A74" s="195"/>
      <c r="B74" s="196" t="s">
        <v>161</v>
      </c>
      <c r="C74" s="251" t="s">
        <v>440</v>
      </c>
      <c r="D74" s="249"/>
      <c r="E74" s="249"/>
      <c r="F74" s="249"/>
    </row>
    <row r="75" spans="1:8" ht="12.95" customHeight="1">
      <c r="A75" s="195"/>
      <c r="B75" s="196" t="s">
        <v>162</v>
      </c>
      <c r="C75" s="252" t="s">
        <v>23</v>
      </c>
      <c r="D75" s="249"/>
      <c r="E75" s="249"/>
      <c r="F75" s="249"/>
    </row>
    <row r="76" spans="1:8" ht="12.95" customHeight="1">
      <c r="A76" s="195"/>
      <c r="B76" s="196" t="s">
        <v>164</v>
      </c>
      <c r="C76" s="253" t="s">
        <v>24</v>
      </c>
      <c r="D76" s="249"/>
      <c r="E76" s="249"/>
      <c r="F76" s="249"/>
    </row>
    <row r="77" spans="1:8" ht="12.95" customHeight="1" thickBot="1">
      <c r="A77" s="254"/>
      <c r="B77" s="255" t="s">
        <v>250</v>
      </c>
      <c r="C77" s="256" t="s">
        <v>25</v>
      </c>
      <c r="D77" s="257"/>
      <c r="E77" s="257"/>
      <c r="F77" s="257"/>
    </row>
    <row r="78" spans="1:8" ht="16.5" thickBot="1">
      <c r="A78" s="152" t="s">
        <v>68</v>
      </c>
      <c r="B78" s="191"/>
      <c r="C78" s="258" t="s">
        <v>39</v>
      </c>
      <c r="D78" s="167">
        <f>SUM(D79:D81)</f>
        <v>191206</v>
      </c>
      <c r="E78" s="167">
        <f>SUM(E79:E81)</f>
        <v>129483</v>
      </c>
      <c r="F78" s="167">
        <f>SUM(F79:F81)</f>
        <v>121318</v>
      </c>
    </row>
    <row r="79" spans="1:8" s="136" customFormat="1">
      <c r="A79" s="192"/>
      <c r="B79" s="193" t="s">
        <v>153</v>
      </c>
      <c r="C79" s="241" t="s">
        <v>26</v>
      </c>
      <c r="D79" s="194">
        <v>123358</v>
      </c>
      <c r="E79" s="249">
        <v>98363</v>
      </c>
      <c r="F79" s="249">
        <v>90199</v>
      </c>
    </row>
    <row r="80" spans="1:8">
      <c r="A80" s="195"/>
      <c r="B80" s="196" t="s">
        <v>154</v>
      </c>
      <c r="C80" s="224" t="s">
        <v>251</v>
      </c>
      <c r="D80" s="197">
        <v>29720</v>
      </c>
      <c r="E80" s="249">
        <v>30120</v>
      </c>
      <c r="F80" s="249">
        <v>30119</v>
      </c>
    </row>
    <row r="81" spans="1:14">
      <c r="A81" s="195"/>
      <c r="B81" s="196" t="s">
        <v>155</v>
      </c>
      <c r="C81" s="224" t="s">
        <v>333</v>
      </c>
      <c r="D81" s="197">
        <v>38128</v>
      </c>
      <c r="E81" s="197">
        <v>1000</v>
      </c>
      <c r="F81" s="197">
        <v>1000</v>
      </c>
    </row>
    <row r="82" spans="1:14" ht="31.5">
      <c r="A82" s="195"/>
      <c r="B82" s="196" t="s">
        <v>156</v>
      </c>
      <c r="C82" s="224" t="s">
        <v>27</v>
      </c>
      <c r="D82" s="197"/>
      <c r="E82" s="197">
        <v>1000</v>
      </c>
      <c r="F82" s="197">
        <v>1000</v>
      </c>
    </row>
    <row r="83" spans="1:14" ht="31.5">
      <c r="A83" s="195"/>
      <c r="B83" s="196" t="s">
        <v>157</v>
      </c>
      <c r="C83" s="251" t="s">
        <v>32</v>
      </c>
      <c r="D83" s="197"/>
      <c r="E83" s="197"/>
      <c r="F83" s="197"/>
    </row>
    <row r="84" spans="1:14">
      <c r="A84" s="195"/>
      <c r="B84" s="196" t="s">
        <v>163</v>
      </c>
      <c r="C84" s="251" t="s">
        <v>31</v>
      </c>
      <c r="D84" s="197"/>
      <c r="E84" s="197"/>
      <c r="F84" s="197"/>
    </row>
    <row r="85" spans="1:14">
      <c r="A85" s="195"/>
      <c r="B85" s="196" t="s">
        <v>165</v>
      </c>
      <c r="C85" s="251" t="s">
        <v>30</v>
      </c>
      <c r="D85" s="197"/>
      <c r="E85" s="197"/>
      <c r="F85" s="197"/>
    </row>
    <row r="86" spans="1:14" s="136" customFormat="1">
      <c r="A86" s="195"/>
      <c r="B86" s="196" t="s">
        <v>252</v>
      </c>
      <c r="C86" s="251" t="s">
        <v>29</v>
      </c>
      <c r="D86" s="197"/>
      <c r="E86" s="197"/>
      <c r="F86" s="197"/>
    </row>
    <row r="87" spans="1:14" ht="31.5">
      <c r="A87" s="195"/>
      <c r="B87" s="196" t="s">
        <v>253</v>
      </c>
      <c r="C87" s="251" t="s">
        <v>28</v>
      </c>
      <c r="D87" s="197">
        <v>38128</v>
      </c>
      <c r="E87" s="197"/>
      <c r="F87" s="197"/>
      <c r="N87" s="259"/>
    </row>
    <row r="88" spans="1:14" ht="48" thickBot="1">
      <c r="A88" s="195"/>
      <c r="B88" s="196" t="s">
        <v>254</v>
      </c>
      <c r="C88" s="260" t="s">
        <v>33</v>
      </c>
      <c r="D88" s="197"/>
      <c r="E88" s="197"/>
      <c r="F88" s="197"/>
    </row>
    <row r="89" spans="1:14" ht="16.5" thickBot="1">
      <c r="A89" s="261" t="s">
        <v>69</v>
      </c>
      <c r="B89" s="262"/>
      <c r="C89" s="263" t="s">
        <v>34</v>
      </c>
      <c r="D89" s="264">
        <f>+D90+D91</f>
        <v>1000</v>
      </c>
      <c r="E89" s="264">
        <f>+E90+E91</f>
        <v>1000</v>
      </c>
      <c r="F89" s="264">
        <f>+F90+F91</f>
        <v>0</v>
      </c>
    </row>
    <row r="90" spans="1:14" s="136" customFormat="1" ht="12.95" customHeight="1">
      <c r="A90" s="154"/>
      <c r="B90" s="172" t="s">
        <v>127</v>
      </c>
      <c r="C90" s="265" t="s">
        <v>113</v>
      </c>
      <c r="D90" s="157">
        <v>500</v>
      </c>
      <c r="E90" s="157">
        <v>500</v>
      </c>
      <c r="F90" s="157"/>
    </row>
    <row r="91" spans="1:14" s="136" customFormat="1" ht="12.95" customHeight="1" thickBot="1">
      <c r="A91" s="266"/>
      <c r="B91" s="174" t="s">
        <v>128</v>
      </c>
      <c r="C91" s="267" t="s">
        <v>114</v>
      </c>
      <c r="D91" s="235">
        <v>500</v>
      </c>
      <c r="E91" s="235">
        <v>500</v>
      </c>
      <c r="F91" s="235"/>
    </row>
    <row r="92" spans="1:14" s="136" customFormat="1" ht="16.5" thickBot="1">
      <c r="A92" s="268" t="s">
        <v>70</v>
      </c>
      <c r="B92" s="269"/>
      <c r="C92" s="222" t="s">
        <v>337</v>
      </c>
      <c r="D92" s="270"/>
      <c r="E92" s="270">
        <v>87</v>
      </c>
      <c r="F92" s="270">
        <v>87</v>
      </c>
    </row>
    <row r="93" spans="1:14" s="136" customFormat="1" ht="16.5" thickBot="1">
      <c r="A93" s="152" t="s">
        <v>71</v>
      </c>
      <c r="B93" s="271"/>
      <c r="C93" s="272" t="s">
        <v>292</v>
      </c>
      <c r="D93" s="162">
        <v>209686</v>
      </c>
      <c r="E93" s="162">
        <v>180608</v>
      </c>
      <c r="F93" s="162">
        <v>180607</v>
      </c>
    </row>
    <row r="94" spans="1:14" s="136" customFormat="1" ht="16.5" thickBot="1">
      <c r="A94" s="152" t="s">
        <v>72</v>
      </c>
      <c r="B94" s="191"/>
      <c r="C94" s="221" t="s">
        <v>35</v>
      </c>
      <c r="D94" s="273">
        <f>+D64+D78+D89+D92+D93</f>
        <v>506780</v>
      </c>
      <c r="E94" s="273">
        <f>+E64+E78+E89+E92+E93</f>
        <v>498100</v>
      </c>
      <c r="F94" s="273">
        <f>+F64+F78+F89+F92+F93</f>
        <v>481860</v>
      </c>
    </row>
    <row r="95" spans="1:14" s="136" customFormat="1" ht="16.5" thickBot="1">
      <c r="A95" s="152" t="s">
        <v>73</v>
      </c>
      <c r="B95" s="191"/>
      <c r="C95" s="221" t="s">
        <v>38</v>
      </c>
      <c r="D95" s="135">
        <f>+D96+D97</f>
        <v>0</v>
      </c>
      <c r="E95" s="135">
        <f>+E96+E97</f>
        <v>0</v>
      </c>
      <c r="F95" s="135">
        <f>+F96+F97</f>
        <v>0</v>
      </c>
    </row>
    <row r="96" spans="1:14" ht="12.95" customHeight="1">
      <c r="A96" s="192"/>
      <c r="B96" s="196" t="s">
        <v>291</v>
      </c>
      <c r="C96" s="241" t="s">
        <v>37</v>
      </c>
      <c r="D96" s="237"/>
      <c r="E96" s="237"/>
      <c r="F96" s="237"/>
    </row>
    <row r="97" spans="1:6" ht="12.95" customHeight="1" thickBot="1">
      <c r="A97" s="584"/>
      <c r="B97" s="255" t="s">
        <v>142</v>
      </c>
      <c r="C97" s="585" t="s">
        <v>36</v>
      </c>
      <c r="D97" s="150"/>
      <c r="E97" s="150"/>
      <c r="F97" s="150"/>
    </row>
    <row r="98" spans="1:6" ht="29.25" thickBot="1">
      <c r="A98" s="152" t="s">
        <v>74</v>
      </c>
      <c r="B98" s="271"/>
      <c r="C98" s="519" t="s">
        <v>421</v>
      </c>
      <c r="D98" s="200">
        <f>+D94+D95</f>
        <v>506780</v>
      </c>
      <c r="E98" s="200">
        <f>+E94+E95</f>
        <v>498100</v>
      </c>
      <c r="F98" s="200">
        <f>+F94+F95</f>
        <v>481860</v>
      </c>
    </row>
    <row r="99" spans="1:6" ht="16.5" thickBot="1">
      <c r="A99" s="582" t="s">
        <v>75</v>
      </c>
      <c r="B99" s="583"/>
      <c r="C99" s="554" t="s">
        <v>348</v>
      </c>
      <c r="D99" s="146"/>
      <c r="E99" s="146"/>
      <c r="F99" s="146">
        <v>6496</v>
      </c>
    </row>
    <row r="100" spans="1:6" ht="16.5" thickBot="1">
      <c r="A100" s="152" t="s">
        <v>76</v>
      </c>
      <c r="B100" s="198"/>
      <c r="C100" s="221" t="s">
        <v>422</v>
      </c>
      <c r="D100" s="200">
        <f>+D94+D99</f>
        <v>506780</v>
      </c>
      <c r="E100" s="200">
        <f>+E94+E99</f>
        <v>498100</v>
      </c>
      <c r="F100" s="200">
        <f>+F94+F99</f>
        <v>488356</v>
      </c>
    </row>
    <row r="101" spans="1:6" ht="16.5" thickBot="1"/>
    <row r="102" spans="1:6" ht="15" customHeight="1" thickBot="1">
      <c r="A102" s="204" t="s">
        <v>285</v>
      </c>
      <c r="B102" s="205"/>
      <c r="C102" s="206"/>
      <c r="D102" s="207">
        <v>6</v>
      </c>
      <c r="E102" s="207">
        <v>6</v>
      </c>
      <c r="F102" s="207">
        <v>6</v>
      </c>
    </row>
    <row r="103" spans="1:6" ht="14.25" customHeight="1" thickBot="1">
      <c r="A103" s="204" t="s">
        <v>286</v>
      </c>
      <c r="B103" s="205"/>
      <c r="C103" s="206"/>
      <c r="D103" s="207">
        <v>42</v>
      </c>
      <c r="E103" s="207">
        <v>42</v>
      </c>
      <c r="F103" s="207">
        <v>42</v>
      </c>
    </row>
  </sheetData>
  <sheetProtection formatCells="0"/>
  <mergeCells count="3">
    <mergeCell ref="A2:B2"/>
    <mergeCell ref="A5:B5"/>
    <mergeCell ref="G44:H4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8</vt:i4>
      </vt:variant>
    </vt:vector>
  </HeadingPairs>
  <TitlesOfParts>
    <vt:vector size="25" baseType="lpstr">
      <vt:lpstr>ÖSSZEFÜGGÉSEK</vt:lpstr>
      <vt:lpstr>1.1.sz.összesen mérleg</vt:lpstr>
      <vt:lpstr>2.1.sz.mell  </vt:lpstr>
      <vt:lpstr>2.2.sz.mell  </vt:lpstr>
      <vt:lpstr>ELLENŐRZÉS-1.sz.2.a.sz.2.b.sz.</vt:lpstr>
      <vt:lpstr>3.sz.mell.</vt:lpstr>
      <vt:lpstr>4.sz.mell.</vt:lpstr>
      <vt:lpstr>5. sz. mell. </vt:lpstr>
      <vt:lpstr>6. sz. mell</vt:lpstr>
      <vt:lpstr>7. sz. mell</vt:lpstr>
      <vt:lpstr>7.1. sz.igazgatás</vt:lpstr>
      <vt:lpstr>7.2. sz.mezőőri</vt:lpstr>
      <vt:lpstr>8. sz. mell.</vt:lpstr>
      <vt:lpstr>8.1.sz.óvoda</vt:lpstr>
      <vt:lpstr>8.2.sz.bölcsi</vt:lpstr>
      <vt:lpstr>8.3.sz.konyha</vt:lpstr>
      <vt:lpstr>9. sz. mell</vt:lpstr>
      <vt:lpstr>'6. sz. mell'!Nyomtatási_cím</vt:lpstr>
      <vt:lpstr>'7. sz. mell'!Nyomtatási_cím</vt:lpstr>
      <vt:lpstr>'7.1. sz.igazgatás'!Nyomtatási_cím</vt:lpstr>
      <vt:lpstr>'7.2. sz.mezőőri'!Nyomtatási_cím</vt:lpstr>
      <vt:lpstr>'8. sz. mell.'!Nyomtatási_cím</vt:lpstr>
      <vt:lpstr>'1.1.sz.összesen mérleg'!Nyomtatási_terület</vt:lpstr>
      <vt:lpstr>'5. sz. mell. '!Nyomtatási_terület</vt:lpstr>
      <vt:lpstr>'6.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2014-04-24T19:25:07Z</cp:lastPrinted>
  <dcterms:created xsi:type="dcterms:W3CDTF">1999-10-30T10:30:45Z</dcterms:created>
  <dcterms:modified xsi:type="dcterms:W3CDTF">2014-04-25T07:02:28Z</dcterms:modified>
</cp:coreProperties>
</file>