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6. sz. mell Kornisné Kp." sheetId="1" r:id="rId1"/>
  </sheets>
  <externalReferences>
    <externalReference r:id="rId2"/>
  </externalReferences>
  <definedNames>
    <definedName name="_xlnm.Print_Titles" localSheetId="0">'9.6. sz. mell Kornisné Kp.'!$2:$7</definedName>
  </definedNames>
  <calcPr calcId="145621"/>
</workbook>
</file>

<file path=xl/calcChain.xml><?xml version="1.0" encoding="utf-8"?>
<calcChain xmlns="http://schemas.openxmlformats.org/spreadsheetml/2006/main">
  <c r="E64" i="1" l="1"/>
  <c r="F64" i="1" s="1"/>
  <c r="E63" i="1"/>
  <c r="F63" i="1" s="1"/>
  <c r="E61" i="1"/>
  <c r="F61" i="1" s="1"/>
  <c r="E60" i="1"/>
  <c r="F60" i="1" s="1"/>
  <c r="E59" i="1"/>
  <c r="F58" i="1"/>
  <c r="E58" i="1"/>
  <c r="F57" i="1"/>
  <c r="E57" i="1"/>
  <c r="F56" i="1"/>
  <c r="E56" i="1"/>
  <c r="F55" i="1"/>
  <c r="E55" i="1"/>
  <c r="F54" i="1"/>
  <c r="E54" i="1"/>
  <c r="E53" i="1"/>
  <c r="C53" i="1"/>
  <c r="F53" i="1" s="1"/>
  <c r="E52" i="1"/>
  <c r="F52" i="1" s="1"/>
  <c r="E51" i="1"/>
  <c r="F51" i="1" s="1"/>
  <c r="E50" i="1"/>
  <c r="C50" i="1"/>
  <c r="F50" i="1" s="1"/>
  <c r="E49" i="1"/>
  <c r="C49" i="1"/>
  <c r="F49" i="1" s="1"/>
  <c r="E48" i="1"/>
  <c r="C48" i="1"/>
  <c r="F48" i="1" s="1"/>
  <c r="E47" i="1"/>
  <c r="C47" i="1"/>
  <c r="C59" i="1" s="1"/>
  <c r="F59" i="1" s="1"/>
  <c r="E46" i="1"/>
  <c r="F46" i="1" s="1"/>
  <c r="E45" i="1"/>
  <c r="F45" i="1" s="1"/>
  <c r="E44" i="1"/>
  <c r="F44" i="1" s="1"/>
  <c r="E43" i="1"/>
  <c r="E42" i="1"/>
  <c r="C42" i="1"/>
  <c r="F42" i="1" s="1"/>
  <c r="E41" i="1"/>
  <c r="F41" i="1" s="1"/>
  <c r="E40" i="1"/>
  <c r="C40" i="1"/>
  <c r="F40" i="1" s="1"/>
  <c r="E39" i="1"/>
  <c r="C39" i="1"/>
  <c r="F39" i="1" s="1"/>
  <c r="E38" i="1"/>
  <c r="F37" i="1"/>
  <c r="E37" i="1"/>
  <c r="F36" i="1"/>
  <c r="E36" i="1"/>
  <c r="F35" i="1"/>
  <c r="E35" i="1"/>
  <c r="F34" i="1"/>
  <c r="E34" i="1"/>
  <c r="F33" i="1"/>
  <c r="E33" i="1"/>
  <c r="E32" i="1"/>
  <c r="C32" i="1"/>
  <c r="F32" i="1" s="1"/>
  <c r="E31" i="1"/>
  <c r="F31" i="1" s="1"/>
  <c r="E30" i="1"/>
  <c r="F30" i="1" s="1"/>
  <c r="E29" i="1"/>
  <c r="F29" i="1" s="1"/>
  <c r="E28" i="1"/>
  <c r="F28" i="1" s="1"/>
  <c r="E27" i="1"/>
  <c r="C27" i="1"/>
  <c r="F27" i="1" s="1"/>
  <c r="F26" i="1"/>
  <c r="E26" i="1"/>
  <c r="E25" i="1"/>
  <c r="C25" i="1"/>
  <c r="F25" i="1" s="1"/>
  <c r="E24" i="1"/>
  <c r="C24" i="1"/>
  <c r="F24" i="1" s="1"/>
  <c r="F23" i="1"/>
  <c r="E23" i="1"/>
  <c r="F22" i="1"/>
  <c r="E22" i="1"/>
  <c r="E21" i="1"/>
  <c r="C21" i="1"/>
  <c r="F21" i="1" s="1"/>
  <c r="E20" i="1"/>
  <c r="F20" i="1" s="1"/>
  <c r="E19" i="1"/>
  <c r="F19" i="1" s="1"/>
  <c r="E18" i="1"/>
  <c r="F18" i="1" s="1"/>
  <c r="E17" i="1"/>
  <c r="F17" i="1" s="1"/>
  <c r="E16" i="1"/>
  <c r="F16" i="1" s="1"/>
  <c r="E15" i="1"/>
  <c r="F15" i="1" s="1"/>
  <c r="E14" i="1"/>
  <c r="F14" i="1" s="1"/>
  <c r="E13" i="1"/>
  <c r="F13" i="1" s="1"/>
  <c r="E12" i="1"/>
  <c r="F12" i="1" s="1"/>
  <c r="E11" i="1"/>
  <c r="F11" i="1" s="1"/>
  <c r="E10" i="1"/>
  <c r="F10" i="1" s="1"/>
  <c r="E9" i="1"/>
  <c r="C9" i="1"/>
  <c r="C38" i="1" s="1"/>
  <c r="A1" i="1"/>
  <c r="C43" i="1" l="1"/>
  <c r="F43" i="1" s="1"/>
  <c r="F38" i="1"/>
  <c r="F47" i="1"/>
  <c r="F9" i="1"/>
</calcChain>
</file>

<file path=xl/sharedStrings.xml><?xml version="1.0" encoding="utf-8"?>
<sst xmlns="http://schemas.openxmlformats.org/spreadsheetml/2006/main" count="116" uniqueCount="102">
  <si>
    <t>Költségvetési szerv megnevezése</t>
  </si>
  <si>
    <t xml:space="preserve">Kornisné Liptay Elza Szociális és Gyermekjóléti Központ 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</si>
  <si>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</si>
  <si>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</si>
  <si>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</si>
  <si>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</si>
  <si>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</si>
  <si>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</si>
  <si>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</si>
  <si>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</si>
  <si>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</si>
  <si>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</si>
  <si>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</si>
  <si>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</si>
  <si>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</si>
  <si>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</si>
  <si>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</si>
  <si>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</si>
  <si>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</si>
  <si>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</si>
  <si>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</si>
  <si>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</si>
  <si>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</si>
  <si>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</si>
  <si>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</si>
  <si>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</si>
  <si>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</si>
  <si>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</si>
  <si>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</si>
  <si>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</si>
  <si>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</si>
  <si>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</si>
  <si>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</si>
  <si>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</si>
  <si>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</si>
  <si>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</si>
  <si>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</si>
  <si>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</si>
  <si>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</si>
  <si>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</si>
  <si>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</si>
  <si>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</si>
  <si>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</si>
  <si>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</si>
  <si>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</si>
  <si>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</si>
  <si>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</si>
  <si>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</si>
  <si>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</si>
  <si>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</si>
  <si>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</si>
  <si>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</si>
  <si>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</si>
  <si>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</si>
  <si>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</si>
  <si>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</si>
  <si>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</si>
  <si>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</si>
  <si>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</si>
  <si>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</si>
  <si>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</si>
  <si>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</si>
  <si>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</si>
  <si>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</si>
  <si>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</si>
  <si>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</si>
  <si>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</si>
  <si>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</si>
  <si>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</si>
  <si>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</si>
  <si>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</si>
  <si>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</si>
  <si>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</si>
  <si>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</si>
  <si>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</si>
  <si>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</si>
  <si>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</si>
  <si>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</si>
  <si>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</si>
  <si>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</si>
  <si>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</si>
  <si>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</si>
  <si>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</si>
  <si>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</si>
  <si>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</si>
  <si>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</si>
  <si>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</si>
  <si>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</si>
  <si>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</si>
  <si>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</si>
  <si>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</si>
  <si>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</si>
  <si>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</si>
  <si>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</si>
  <si>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</si>
  <si>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</si>
  <si>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</si>
  <si>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</si>
  <si>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TOP pályázat keretében foglalkoztatható létszám</t>
  </si>
  <si>
    <t>GINOP pályázatok (fő)</t>
  </si>
  <si>
    <t>Megváltozott munkaképességű munkavállalók foglalkoztatása (fő)</t>
  </si>
  <si>
    <t>Gyakorlati képzés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</si>
</sst>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#,###"/>
    <numFmt numFmtId="165" formatCode="#,##0.0"/>
    <numFmt numFmtId="166" formatCode="_-* #,##0.00\ _F_t_-;\-* #,##0.00\ _F_t_-;_-* &quot;-&quot;??\ _F_t_-;_-@_-"/>
    <numFmt numFmtId="167" formatCode="_-* #,##0.0\ _F_t_-;\-* #,##0.0\ _F_t_-;_-* &quot;-&quot;??\ _F_t_-;_-@_-"/>
    <numFmt numFmtId="168" formatCode="#,##0.0_ ;\-#,##0.0\ "/>
  </numFmts>
  <fonts count="36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8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color theme="1"/>
      <name val="Times New Roman CE"/>
      <charset val="238"/>
    </font>
    <font>
      <i/>
      <sz val="11"/>
      <name val="Times New Roman CE"/>
      <family val="1"/>
      <charset val="238"/>
    </font>
    <font>
      <i/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8"/>
      <color theme="1"/>
      <name val="Times New Roman CE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0">
    <xf numFmtId="0" fontId="0" fillId="0" borderId="0"/>
    <xf numFmtId="0" fontId="18" fillId="0" borderId="0"/>
    <xf numFmtId="166" fontId="2" fillId="0" borderId="0" applyFont="0" applyFill="0" applyBorder="0" applyAlignment="0" applyProtection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3" borderId="0" applyNumberFormat="0" applyBorder="0" applyAlignment="0" applyProtection="0"/>
    <xf numFmtId="0" fontId="30" fillId="7" borderId="0" applyNumberFormat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2" fillId="0" borderId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NumberFormat="0" applyFill="0" applyBorder="0" applyAlignment="0" applyProtection="0">
      <alignment vertical="top"/>
      <protection locked="0"/>
    </xf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vertical="center" wrapText="1"/>
    </xf>
    <xf numFmtId="3" fontId="3" fillId="0" borderId="0" xfId="0" applyNumberFormat="1" applyFont="1" applyFill="1" applyAlignment="1" applyProtection="1">
      <alignment vertical="center" wrapText="1"/>
    </xf>
    <xf numFmtId="164" fontId="4" fillId="0" borderId="0" xfId="0" applyNumberFormat="1" applyFont="1" applyFill="1" applyAlignment="1" applyProtection="1">
      <alignment horizontal="left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0" fontId="6" fillId="0" borderId="0" xfId="0" applyFont="1" applyAlignment="1" applyProtection="1">
      <alignment horizontal="right" vertical="top"/>
    </xf>
    <xf numFmtId="164" fontId="4" fillId="0" borderId="0" xfId="0" applyNumberFormat="1" applyFont="1" applyFill="1" applyAlignment="1" applyProtection="1">
      <alignment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49" fontId="8" fillId="0" borderId="3" xfId="0" applyNumberFormat="1" applyFont="1" applyFill="1" applyBorder="1" applyAlignment="1" applyProtection="1">
      <alignment horizontal="right" vertical="center"/>
    </xf>
    <xf numFmtId="0" fontId="9" fillId="0" borderId="0" xfId="0" applyFont="1" applyFill="1" applyAlignment="1" applyProtection="1">
      <alignment vertical="center"/>
    </xf>
    <xf numFmtId="3" fontId="10" fillId="0" borderId="0" xfId="0" applyNumberFormat="1" applyFont="1" applyFill="1" applyAlignment="1" applyProtection="1">
      <alignment vertical="center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/>
    </xf>
    <xf numFmtId="49" fontId="8" fillId="0" borderId="6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11" fillId="0" borderId="0" xfId="0" applyFont="1" applyFill="1" applyAlignment="1" applyProtection="1">
      <alignment horizontal="right"/>
    </xf>
    <xf numFmtId="0" fontId="12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13" fillId="0" borderId="10" xfId="0" applyFont="1" applyFill="1" applyBorder="1" applyAlignment="1" applyProtection="1">
      <alignment horizontal="center" vertical="center" wrapText="1"/>
    </xf>
    <xf numFmtId="0" fontId="13" fillId="0" borderId="11" xfId="0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horizontal="center" vertical="center" wrapText="1"/>
    </xf>
    <xf numFmtId="0" fontId="9" fillId="0" borderId="0" xfId="0" applyFont="1" applyFill="1" applyAlignment="1" applyProtection="1">
      <alignment horizontal="center" vertical="center" wrapText="1"/>
    </xf>
    <xf numFmtId="3" fontId="10" fillId="0" borderId="0" xfId="0" applyNumberFormat="1" applyFont="1" applyFill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8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</xf>
    <xf numFmtId="0" fontId="16" fillId="0" borderId="0" xfId="0" applyFont="1" applyFill="1" applyAlignment="1" applyProtection="1">
      <alignment vertical="center" wrapText="1"/>
    </xf>
    <xf numFmtId="3" fontId="17" fillId="0" borderId="0" xfId="0" applyNumberFormat="1" applyFont="1" applyFill="1" applyAlignment="1" applyProtection="1">
      <alignment vertical="center" wrapText="1"/>
    </xf>
    <xf numFmtId="49" fontId="3" fillId="0" borderId="16" xfId="0" applyNumberFormat="1" applyFont="1" applyFill="1" applyBorder="1" applyAlignment="1" applyProtection="1">
      <alignment horizontal="center" vertical="center" wrapText="1"/>
    </xf>
    <xf numFmtId="0" fontId="19" fillId="0" borderId="2" xfId="1" applyFont="1" applyFill="1" applyBorder="1" applyAlignment="1" applyProtection="1">
      <alignment horizontal="left" vertical="center" wrapText="1" indent="1"/>
    </xf>
    <xf numFmtId="164" fontId="2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17" xfId="0" applyNumberFormat="1" applyFont="1" applyFill="1" applyBorder="1" applyAlignment="1" applyProtection="1">
      <alignment horizontal="center" vertical="center" wrapText="1"/>
    </xf>
    <xf numFmtId="0" fontId="19" fillId="0" borderId="18" xfId="1" applyFont="1" applyFill="1" applyBorder="1" applyAlignment="1" applyProtection="1">
      <alignment horizontal="left" vertical="center" wrapText="1" indent="1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20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22" fillId="0" borderId="0" xfId="0" applyFont="1" applyFill="1" applyAlignment="1" applyProtection="1">
      <alignment vertical="center" wrapText="1"/>
    </xf>
    <xf numFmtId="164" fontId="21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9" fillId="0" borderId="23" xfId="1" applyFont="1" applyFill="1" applyBorder="1" applyAlignment="1" applyProtection="1">
      <alignment horizontal="left" vertical="center" wrapText="1" indent="1"/>
    </xf>
    <xf numFmtId="164" fontId="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5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3" fillId="0" borderId="24" xfId="0" applyNumberFormat="1" applyFont="1" applyFill="1" applyBorder="1" applyAlignment="1" applyProtection="1">
      <alignment horizontal="center" vertical="center" wrapText="1"/>
    </xf>
    <xf numFmtId="0" fontId="3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8" xfId="1" applyFont="1" applyFill="1" applyBorder="1" applyAlignment="1" applyProtection="1">
      <alignment horizontal="left" vertical="center" wrapText="1" indent="1"/>
    </xf>
    <xf numFmtId="0" fontId="3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23" fillId="0" borderId="28" xfId="0" applyNumberFormat="1" applyFont="1" applyFill="1" applyBorder="1" applyAlignment="1" applyProtection="1">
      <alignment horizontal="right" vertical="center" wrapText="1" indent="1"/>
    </xf>
    <xf numFmtId="0" fontId="24" fillId="0" borderId="10" xfId="0" applyFont="1" applyBorder="1" applyAlignment="1" applyProtection="1">
      <alignment horizontal="center" vertical="center" wrapText="1"/>
    </xf>
    <xf numFmtId="164" fontId="15" fillId="0" borderId="28" xfId="0" applyNumberFormat="1" applyFont="1" applyFill="1" applyBorder="1" applyAlignment="1" applyProtection="1">
      <alignment horizontal="right" vertical="center" wrapText="1" indent="1"/>
    </xf>
    <xf numFmtId="164" fontId="23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29" xfId="0" applyFont="1" applyBorder="1" applyAlignment="1" applyProtection="1">
      <alignment horizontal="left" wrapText="1" indent="1"/>
    </xf>
    <xf numFmtId="0" fontId="19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14" fillId="0" borderId="0" xfId="0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 applyProtection="1">
      <alignment horizontal="left" vertical="center" wrapText="1"/>
    </xf>
    <xf numFmtId="0" fontId="19" fillId="0" borderId="0" xfId="0" applyFont="1" applyFill="1" applyAlignment="1" applyProtection="1">
      <alignment vertical="center" wrapText="1"/>
    </xf>
    <xf numFmtId="0" fontId="20" fillId="0" borderId="0" xfId="0" applyFont="1" applyFill="1" applyAlignment="1" applyProtection="1">
      <alignment horizontal="right" vertical="center" wrapText="1" indent="1"/>
    </xf>
    <xf numFmtId="0" fontId="13" fillId="0" borderId="7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164" fontId="14" fillId="0" borderId="28" xfId="0" applyNumberFormat="1" applyFont="1" applyFill="1" applyBorder="1" applyAlignment="1" applyProtection="1">
      <alignment horizontal="right" vertical="center" wrapText="1" indent="1"/>
    </xf>
    <xf numFmtId="0" fontId="26" fillId="0" borderId="0" xfId="0" applyFont="1" applyFill="1" applyAlignment="1" applyProtection="1">
      <alignment vertical="center" wrapText="1"/>
    </xf>
    <xf numFmtId="164" fontId="23" fillId="0" borderId="12" xfId="0" applyNumberFormat="1" applyFont="1" applyFill="1" applyBorder="1" applyAlignment="1" applyProtection="1">
      <alignment horizontal="right" vertical="center" wrapText="1" indent="1"/>
    </xf>
    <xf numFmtId="164" fontId="2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Fill="1" applyBorder="1" applyAlignment="1" applyProtection="1">
      <alignment horizontal="left" vertical="center" wrapText="1" indent="1"/>
    </xf>
    <xf numFmtId="164" fontId="27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8" fillId="0" borderId="0" xfId="0" applyFont="1" applyFill="1" applyAlignment="1" applyProtection="1">
      <alignment horizontal="right" vertical="center" wrapText="1" indent="1"/>
    </xf>
    <xf numFmtId="0" fontId="12" fillId="0" borderId="10" xfId="0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 applyProtection="1">
      <alignment vertical="center" wrapText="1"/>
    </xf>
    <xf numFmtId="4" fontId="29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31" xfId="0" applyFont="1" applyFill="1" applyBorder="1" applyAlignment="1" applyProtection="1">
      <alignment horizontal="left" vertical="center"/>
    </xf>
    <xf numFmtId="0" fontId="12" fillId="0" borderId="32" xfId="0" applyFont="1" applyFill="1" applyBorder="1" applyAlignment="1" applyProtection="1">
      <alignment vertical="center" wrapText="1"/>
    </xf>
    <xf numFmtId="165" fontId="28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0" xfId="0" applyFont="1" applyFill="1" applyAlignment="1" applyProtection="1">
      <alignment vertical="center" wrapText="1"/>
    </xf>
    <xf numFmtId="0" fontId="28" fillId="0" borderId="10" xfId="0" applyFont="1" applyFill="1" applyBorder="1" applyAlignment="1" applyProtection="1">
      <alignment horizontal="left" vertical="center" wrapText="1"/>
    </xf>
    <xf numFmtId="0" fontId="28" fillId="0" borderId="11" xfId="0" applyFont="1" applyFill="1" applyBorder="1" applyAlignment="1" applyProtection="1">
      <alignment horizontal="left" vertical="center" wrapText="1"/>
    </xf>
    <xf numFmtId="167" fontId="28" fillId="0" borderId="12" xfId="2" applyNumberFormat="1" applyFont="1" applyFill="1" applyBorder="1" applyAlignment="1" applyProtection="1">
      <alignment horizontal="right" vertical="center" wrapText="1" indent="1"/>
    </xf>
    <xf numFmtId="0" fontId="28" fillId="2" borderId="31" xfId="0" applyFont="1" applyFill="1" applyBorder="1" applyAlignment="1" applyProtection="1">
      <alignment horizontal="left" vertical="center" wrapText="1"/>
    </xf>
    <xf numFmtId="0" fontId="28" fillId="2" borderId="26" xfId="0" applyFont="1" applyFill="1" applyBorder="1" applyAlignment="1" applyProtection="1">
      <alignment horizontal="left" vertical="center" wrapText="1"/>
    </xf>
    <xf numFmtId="168" fontId="28" fillId="2" borderId="33" xfId="2" applyNumberFormat="1" applyFont="1" applyFill="1" applyBorder="1" applyAlignment="1" applyProtection="1">
      <alignment horizontal="right" vertical="center" wrapText="1" indent="1"/>
    </xf>
    <xf numFmtId="0" fontId="0" fillId="0" borderId="7" xfId="0" applyFill="1" applyBorder="1" applyAlignment="1" applyProtection="1">
      <alignment horizontal="left" vertical="center" wrapText="1"/>
    </xf>
    <xf numFmtId="0" fontId="0" fillId="0" borderId="30" xfId="0" applyFill="1" applyBorder="1" applyAlignment="1" applyProtection="1">
      <alignment horizontal="left" vertical="center" wrapText="1"/>
    </xf>
  </cellXfs>
  <cellStyles count="40">
    <cellStyle name="1. jelölőszín" xfId="3"/>
    <cellStyle name="2. jelölőszín" xfId="4"/>
    <cellStyle name="3. jelölőszín" xfId="5"/>
    <cellStyle name="4. jelölőszín" xfId="6"/>
    <cellStyle name="5. jelölőszín" xfId="7"/>
    <cellStyle name="6. jelölőszín" xfId="8"/>
    <cellStyle name="Ezres 2" xfId="9"/>
    <cellStyle name="Ezres 2 2" xfId="10"/>
    <cellStyle name="Ezres 2 3" xfId="11"/>
    <cellStyle name="Ezres 2 4" xfId="12"/>
    <cellStyle name="Ezres 3" xfId="13"/>
    <cellStyle name="Ezres 3 2" xfId="14"/>
    <cellStyle name="Ezres 3 3" xfId="15"/>
    <cellStyle name="Ezres 4" xfId="16"/>
    <cellStyle name="Ezres 4 2" xfId="17"/>
    <cellStyle name="Ezres 4 2 2" xfId="2"/>
    <cellStyle name="Ezres 5" xfId="18"/>
    <cellStyle name="Ezres 5 2" xfId="19"/>
    <cellStyle name="Ezres 6" xfId="20"/>
    <cellStyle name="Ezres 6 2" xfId="21"/>
    <cellStyle name="Ezres 7" xfId="22"/>
    <cellStyle name="Ezres 7 2" xfId="23"/>
    <cellStyle name="hetmál kút" xfId="24"/>
    <cellStyle name="Hiperhivatkozás" xfId="25"/>
    <cellStyle name="Már látott hiperhivatkozás" xfId="26"/>
    <cellStyle name="Normál" xfId="0" builtinId="0"/>
    <cellStyle name="Normál 2" xfId="27"/>
    <cellStyle name="Normál 2 2" xfId="28"/>
    <cellStyle name="Normál 2 3" xfId="29"/>
    <cellStyle name="Normál 3" xfId="30"/>
    <cellStyle name="Normál 3 2" xfId="31"/>
    <cellStyle name="Normál 3 2 2" xfId="32"/>
    <cellStyle name="Normál 4" xfId="33"/>
    <cellStyle name="Normál 4 2" xfId="34"/>
    <cellStyle name="Normál 5" xfId="35"/>
    <cellStyle name="Normál 5 2" xfId="36"/>
    <cellStyle name="Normál 6" xfId="37"/>
    <cellStyle name="Normál 6 2" xfId="38"/>
    <cellStyle name="Normál_KVRENMUNKA" xfId="1"/>
    <cellStyle name="Százalék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4_2020.(V.28.)%20PM%20rendelet%202020.%20&#233;vi%20k&#246;lts&#233;gvet&#233;si%20rendelet%20m&#243;dos&#237;t&#225;s%20mell&#233;kle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 t="str">
            <v>14.</v>
          </cell>
          <cell r="C7" t="str">
            <v>/</v>
          </cell>
          <cell r="D7" t="str">
            <v>2020.</v>
          </cell>
          <cell r="E7" t="str">
            <v>(</v>
          </cell>
          <cell r="F7" t="str">
            <v>V.28.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9">
          <cell r="C9">
            <v>9637776</v>
          </cell>
        </row>
        <row r="11">
          <cell r="C11">
            <v>7588800</v>
          </cell>
        </row>
        <row r="15">
          <cell r="C15">
            <v>2048976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9637776</v>
          </cell>
        </row>
        <row r="39">
          <cell r="C39">
            <v>184569446</v>
          </cell>
        </row>
        <row r="40">
          <cell r="C40">
            <v>16302311</v>
          </cell>
        </row>
        <row r="42">
          <cell r="C42">
            <v>168267135</v>
          </cell>
        </row>
        <row r="43">
          <cell r="C43">
            <v>194207222</v>
          </cell>
        </row>
        <row r="47">
          <cell r="C47">
            <v>193572454</v>
          </cell>
        </row>
        <row r="48">
          <cell r="C48">
            <v>145617935</v>
          </cell>
        </row>
        <row r="49">
          <cell r="C49">
            <v>26665357</v>
          </cell>
        </row>
        <row r="50">
          <cell r="C50">
            <v>21289162</v>
          </cell>
        </row>
        <row r="53">
          <cell r="C53">
            <v>634768</v>
          </cell>
        </row>
        <row r="54">
          <cell r="C54">
            <v>634768</v>
          </cell>
        </row>
        <row r="59">
          <cell r="C59">
            <v>194207222</v>
          </cell>
        </row>
        <row r="61">
          <cell r="C61">
            <v>41</v>
          </cell>
        </row>
      </sheetData>
      <sheetData sheetId="38">
        <row r="9">
          <cell r="C9">
            <v>190324785</v>
          </cell>
        </row>
        <row r="11">
          <cell r="C11">
            <v>2278000</v>
          </cell>
        </row>
        <row r="12">
          <cell r="C12">
            <v>12700000</v>
          </cell>
        </row>
        <row r="14">
          <cell r="C14">
            <v>173575135</v>
          </cell>
        </row>
        <row r="15">
          <cell r="C15">
            <v>1771650</v>
          </cell>
        </row>
        <row r="21">
          <cell r="C21">
            <v>87415323</v>
          </cell>
        </row>
        <row r="24">
          <cell r="C24">
            <v>87415323</v>
          </cell>
        </row>
        <row r="25">
          <cell r="C25">
            <v>69962323</v>
          </cell>
        </row>
        <row r="27">
          <cell r="C27">
            <v>10712200</v>
          </cell>
        </row>
        <row r="30">
          <cell r="C30">
            <v>10712200</v>
          </cell>
        </row>
        <row r="31">
          <cell r="C31">
            <v>1092200</v>
          </cell>
        </row>
        <row r="32">
          <cell r="C32">
            <v>0</v>
          </cell>
        </row>
        <row r="38">
          <cell r="C38">
            <v>288452308</v>
          </cell>
        </row>
        <row r="39">
          <cell r="C39">
            <v>443782954</v>
          </cell>
        </row>
        <row r="40">
          <cell r="C40">
            <v>4223944</v>
          </cell>
        </row>
        <row r="42">
          <cell r="C42">
            <v>439559010</v>
          </cell>
        </row>
        <row r="43">
          <cell r="C43">
            <v>732235262</v>
          </cell>
        </row>
        <row r="47">
          <cell r="C47">
            <v>715271747</v>
          </cell>
        </row>
        <row r="48">
          <cell r="C48">
            <v>441718403</v>
          </cell>
        </row>
        <row r="49">
          <cell r="C49">
            <v>83600577</v>
          </cell>
        </row>
        <row r="50">
          <cell r="C50">
            <v>189952767</v>
          </cell>
        </row>
        <row r="53">
          <cell r="C53">
            <v>17388683</v>
          </cell>
        </row>
        <row r="54">
          <cell r="C54">
            <v>17388683</v>
          </cell>
        </row>
        <row r="59">
          <cell r="C59">
            <v>732660430</v>
          </cell>
        </row>
        <row r="61">
          <cell r="C61">
            <v>109</v>
          </cell>
        </row>
        <row r="63">
          <cell r="C63">
            <v>4</v>
          </cell>
        </row>
        <row r="64">
          <cell r="C64">
            <v>1.5</v>
          </cell>
        </row>
      </sheetData>
      <sheetData sheetId="39">
        <row r="9">
          <cell r="C9">
            <v>1270959</v>
          </cell>
        </row>
        <row r="11">
          <cell r="C11">
            <v>1000755</v>
          </cell>
        </row>
        <row r="15">
          <cell r="C15">
            <v>270204</v>
          </cell>
        </row>
        <row r="21">
          <cell r="C21">
            <v>0</v>
          </cell>
        </row>
        <row r="27">
          <cell r="C27">
            <v>0</v>
          </cell>
        </row>
        <row r="32">
          <cell r="C32">
            <v>0</v>
          </cell>
        </row>
        <row r="38">
          <cell r="C38">
            <v>1270959</v>
          </cell>
        </row>
        <row r="39">
          <cell r="C39">
            <v>0</v>
          </cell>
        </row>
        <row r="43">
          <cell r="C43">
            <v>1270959</v>
          </cell>
        </row>
        <row r="47">
          <cell r="C47">
            <v>845791</v>
          </cell>
        </row>
        <row r="48">
          <cell r="C48">
            <v>348731</v>
          </cell>
        </row>
        <row r="49">
          <cell r="C49">
            <v>61028</v>
          </cell>
        </row>
        <row r="50">
          <cell r="C50">
            <v>436032</v>
          </cell>
        </row>
        <row r="53">
          <cell r="C53">
            <v>0</v>
          </cell>
        </row>
        <row r="59">
          <cell r="C59">
            <v>845791</v>
          </cell>
        </row>
        <row r="61">
          <cell r="C61">
            <v>0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8"/>
  <dimension ref="A1:F65"/>
  <sheetViews>
    <sheetView tabSelected="1" workbookViewId="0">
      <selection activeCell="C15" sqref="C15"/>
    </sheetView>
  </sheetViews>
  <sheetFormatPr defaultRowHeight="12.75" x14ac:dyDescent="0.2"/>
  <cols>
    <col min="1" max="1" width="13.83203125" style="77" customWidth="1"/>
    <col min="2" max="2" width="79.1640625" style="2" customWidth="1"/>
    <col min="3" max="3" width="25" style="85" customWidth="1"/>
    <col min="4" max="4" width="0" style="2" hidden="1" customWidth="1"/>
    <col min="5" max="5" width="11.83203125" style="3" hidden="1" customWidth="1"/>
    <col min="6" max="6" width="12.5" style="3" hidden="1" customWidth="1"/>
    <col min="7" max="8" width="0" style="2" hidden="1" customWidth="1"/>
    <col min="9" max="256" width="9.33203125" style="2"/>
    <col min="257" max="257" width="13.83203125" style="2" customWidth="1"/>
    <col min="258" max="258" width="79.1640625" style="2" customWidth="1"/>
    <col min="259" max="259" width="25" style="2" customWidth="1"/>
    <col min="260" max="512" width="9.33203125" style="2"/>
    <col min="513" max="513" width="13.83203125" style="2" customWidth="1"/>
    <col min="514" max="514" width="79.1640625" style="2" customWidth="1"/>
    <col min="515" max="515" width="25" style="2" customWidth="1"/>
    <col min="516" max="768" width="9.33203125" style="2"/>
    <col min="769" max="769" width="13.83203125" style="2" customWidth="1"/>
    <col min="770" max="770" width="79.1640625" style="2" customWidth="1"/>
    <col min="771" max="771" width="25" style="2" customWidth="1"/>
    <col min="772" max="1024" width="9.33203125" style="2"/>
    <col min="1025" max="1025" width="13.83203125" style="2" customWidth="1"/>
    <col min="1026" max="1026" width="79.1640625" style="2" customWidth="1"/>
    <col min="1027" max="1027" width="25" style="2" customWidth="1"/>
    <col min="1028" max="1280" width="9.33203125" style="2"/>
    <col min="1281" max="1281" width="13.83203125" style="2" customWidth="1"/>
    <col min="1282" max="1282" width="79.1640625" style="2" customWidth="1"/>
    <col min="1283" max="1283" width="25" style="2" customWidth="1"/>
    <col min="1284" max="1536" width="9.33203125" style="2"/>
    <col min="1537" max="1537" width="13.83203125" style="2" customWidth="1"/>
    <col min="1538" max="1538" width="79.1640625" style="2" customWidth="1"/>
    <col min="1539" max="1539" width="25" style="2" customWidth="1"/>
    <col min="1540" max="1792" width="9.33203125" style="2"/>
    <col min="1793" max="1793" width="13.83203125" style="2" customWidth="1"/>
    <col min="1794" max="1794" width="79.1640625" style="2" customWidth="1"/>
    <col min="1795" max="1795" width="25" style="2" customWidth="1"/>
    <col min="1796" max="2048" width="9.33203125" style="2"/>
    <col min="2049" max="2049" width="13.83203125" style="2" customWidth="1"/>
    <col min="2050" max="2050" width="79.1640625" style="2" customWidth="1"/>
    <col min="2051" max="2051" width="25" style="2" customWidth="1"/>
    <col min="2052" max="2304" width="9.33203125" style="2"/>
    <col min="2305" max="2305" width="13.83203125" style="2" customWidth="1"/>
    <col min="2306" max="2306" width="79.1640625" style="2" customWidth="1"/>
    <col min="2307" max="2307" width="25" style="2" customWidth="1"/>
    <col min="2308" max="2560" width="9.33203125" style="2"/>
    <col min="2561" max="2561" width="13.83203125" style="2" customWidth="1"/>
    <col min="2562" max="2562" width="79.1640625" style="2" customWidth="1"/>
    <col min="2563" max="2563" width="25" style="2" customWidth="1"/>
    <col min="2564" max="2816" width="9.33203125" style="2"/>
    <col min="2817" max="2817" width="13.83203125" style="2" customWidth="1"/>
    <col min="2818" max="2818" width="79.1640625" style="2" customWidth="1"/>
    <col min="2819" max="2819" width="25" style="2" customWidth="1"/>
    <col min="2820" max="3072" width="9.33203125" style="2"/>
    <col min="3073" max="3073" width="13.83203125" style="2" customWidth="1"/>
    <col min="3074" max="3074" width="79.1640625" style="2" customWidth="1"/>
    <col min="3075" max="3075" width="25" style="2" customWidth="1"/>
    <col min="3076" max="3328" width="9.33203125" style="2"/>
    <col min="3329" max="3329" width="13.83203125" style="2" customWidth="1"/>
    <col min="3330" max="3330" width="79.1640625" style="2" customWidth="1"/>
    <col min="3331" max="3331" width="25" style="2" customWidth="1"/>
    <col min="3332" max="3584" width="9.33203125" style="2"/>
    <col min="3585" max="3585" width="13.83203125" style="2" customWidth="1"/>
    <col min="3586" max="3586" width="79.1640625" style="2" customWidth="1"/>
    <col min="3587" max="3587" width="25" style="2" customWidth="1"/>
    <col min="3588" max="3840" width="9.33203125" style="2"/>
    <col min="3841" max="3841" width="13.83203125" style="2" customWidth="1"/>
    <col min="3842" max="3842" width="79.1640625" style="2" customWidth="1"/>
    <col min="3843" max="3843" width="25" style="2" customWidth="1"/>
    <col min="3844" max="4096" width="9.33203125" style="2"/>
    <col min="4097" max="4097" width="13.83203125" style="2" customWidth="1"/>
    <col min="4098" max="4098" width="79.1640625" style="2" customWidth="1"/>
    <col min="4099" max="4099" width="25" style="2" customWidth="1"/>
    <col min="4100" max="4352" width="9.33203125" style="2"/>
    <col min="4353" max="4353" width="13.83203125" style="2" customWidth="1"/>
    <col min="4354" max="4354" width="79.1640625" style="2" customWidth="1"/>
    <col min="4355" max="4355" width="25" style="2" customWidth="1"/>
    <col min="4356" max="4608" width="9.33203125" style="2"/>
    <col min="4609" max="4609" width="13.83203125" style="2" customWidth="1"/>
    <col min="4610" max="4610" width="79.1640625" style="2" customWidth="1"/>
    <col min="4611" max="4611" width="25" style="2" customWidth="1"/>
    <col min="4612" max="4864" width="9.33203125" style="2"/>
    <col min="4865" max="4865" width="13.83203125" style="2" customWidth="1"/>
    <col min="4866" max="4866" width="79.1640625" style="2" customWidth="1"/>
    <col min="4867" max="4867" width="25" style="2" customWidth="1"/>
    <col min="4868" max="5120" width="9.33203125" style="2"/>
    <col min="5121" max="5121" width="13.83203125" style="2" customWidth="1"/>
    <col min="5122" max="5122" width="79.1640625" style="2" customWidth="1"/>
    <col min="5123" max="5123" width="25" style="2" customWidth="1"/>
    <col min="5124" max="5376" width="9.33203125" style="2"/>
    <col min="5377" max="5377" width="13.83203125" style="2" customWidth="1"/>
    <col min="5378" max="5378" width="79.1640625" style="2" customWidth="1"/>
    <col min="5379" max="5379" width="25" style="2" customWidth="1"/>
    <col min="5380" max="5632" width="9.33203125" style="2"/>
    <col min="5633" max="5633" width="13.83203125" style="2" customWidth="1"/>
    <col min="5634" max="5634" width="79.1640625" style="2" customWidth="1"/>
    <col min="5635" max="5635" width="25" style="2" customWidth="1"/>
    <col min="5636" max="5888" width="9.33203125" style="2"/>
    <col min="5889" max="5889" width="13.83203125" style="2" customWidth="1"/>
    <col min="5890" max="5890" width="79.1640625" style="2" customWidth="1"/>
    <col min="5891" max="5891" width="25" style="2" customWidth="1"/>
    <col min="5892" max="6144" width="9.33203125" style="2"/>
    <col min="6145" max="6145" width="13.83203125" style="2" customWidth="1"/>
    <col min="6146" max="6146" width="79.1640625" style="2" customWidth="1"/>
    <col min="6147" max="6147" width="25" style="2" customWidth="1"/>
    <col min="6148" max="6400" width="9.33203125" style="2"/>
    <col min="6401" max="6401" width="13.83203125" style="2" customWidth="1"/>
    <col min="6402" max="6402" width="79.1640625" style="2" customWidth="1"/>
    <col min="6403" max="6403" width="25" style="2" customWidth="1"/>
    <col min="6404" max="6656" width="9.33203125" style="2"/>
    <col min="6657" max="6657" width="13.83203125" style="2" customWidth="1"/>
    <col min="6658" max="6658" width="79.1640625" style="2" customWidth="1"/>
    <col min="6659" max="6659" width="25" style="2" customWidth="1"/>
    <col min="6660" max="6912" width="9.33203125" style="2"/>
    <col min="6913" max="6913" width="13.83203125" style="2" customWidth="1"/>
    <col min="6914" max="6914" width="79.1640625" style="2" customWidth="1"/>
    <col min="6915" max="6915" width="25" style="2" customWidth="1"/>
    <col min="6916" max="7168" width="9.33203125" style="2"/>
    <col min="7169" max="7169" width="13.83203125" style="2" customWidth="1"/>
    <col min="7170" max="7170" width="79.1640625" style="2" customWidth="1"/>
    <col min="7171" max="7171" width="25" style="2" customWidth="1"/>
    <col min="7172" max="7424" width="9.33203125" style="2"/>
    <col min="7425" max="7425" width="13.83203125" style="2" customWidth="1"/>
    <col min="7426" max="7426" width="79.1640625" style="2" customWidth="1"/>
    <col min="7427" max="7427" width="25" style="2" customWidth="1"/>
    <col min="7428" max="7680" width="9.33203125" style="2"/>
    <col min="7681" max="7681" width="13.83203125" style="2" customWidth="1"/>
    <col min="7682" max="7682" width="79.1640625" style="2" customWidth="1"/>
    <col min="7683" max="7683" width="25" style="2" customWidth="1"/>
    <col min="7684" max="7936" width="9.33203125" style="2"/>
    <col min="7937" max="7937" width="13.83203125" style="2" customWidth="1"/>
    <col min="7938" max="7938" width="79.1640625" style="2" customWidth="1"/>
    <col min="7939" max="7939" width="25" style="2" customWidth="1"/>
    <col min="7940" max="8192" width="9.33203125" style="2"/>
    <col min="8193" max="8193" width="13.83203125" style="2" customWidth="1"/>
    <col min="8194" max="8194" width="79.1640625" style="2" customWidth="1"/>
    <col min="8195" max="8195" width="25" style="2" customWidth="1"/>
    <col min="8196" max="8448" width="9.33203125" style="2"/>
    <col min="8449" max="8449" width="13.83203125" style="2" customWidth="1"/>
    <col min="8450" max="8450" width="79.1640625" style="2" customWidth="1"/>
    <col min="8451" max="8451" width="25" style="2" customWidth="1"/>
    <col min="8452" max="8704" width="9.33203125" style="2"/>
    <col min="8705" max="8705" width="13.83203125" style="2" customWidth="1"/>
    <col min="8706" max="8706" width="79.1640625" style="2" customWidth="1"/>
    <col min="8707" max="8707" width="25" style="2" customWidth="1"/>
    <col min="8708" max="8960" width="9.33203125" style="2"/>
    <col min="8961" max="8961" width="13.83203125" style="2" customWidth="1"/>
    <col min="8962" max="8962" width="79.1640625" style="2" customWidth="1"/>
    <col min="8963" max="8963" width="25" style="2" customWidth="1"/>
    <col min="8964" max="9216" width="9.33203125" style="2"/>
    <col min="9217" max="9217" width="13.83203125" style="2" customWidth="1"/>
    <col min="9218" max="9218" width="79.1640625" style="2" customWidth="1"/>
    <col min="9219" max="9219" width="25" style="2" customWidth="1"/>
    <col min="9220" max="9472" width="9.33203125" style="2"/>
    <col min="9473" max="9473" width="13.83203125" style="2" customWidth="1"/>
    <col min="9474" max="9474" width="79.1640625" style="2" customWidth="1"/>
    <col min="9475" max="9475" width="25" style="2" customWidth="1"/>
    <col min="9476" max="9728" width="9.33203125" style="2"/>
    <col min="9729" max="9729" width="13.83203125" style="2" customWidth="1"/>
    <col min="9730" max="9730" width="79.1640625" style="2" customWidth="1"/>
    <col min="9731" max="9731" width="25" style="2" customWidth="1"/>
    <col min="9732" max="9984" width="9.33203125" style="2"/>
    <col min="9985" max="9985" width="13.83203125" style="2" customWidth="1"/>
    <col min="9986" max="9986" width="79.1640625" style="2" customWidth="1"/>
    <col min="9987" max="9987" width="25" style="2" customWidth="1"/>
    <col min="9988" max="10240" width="9.33203125" style="2"/>
    <col min="10241" max="10241" width="13.83203125" style="2" customWidth="1"/>
    <col min="10242" max="10242" width="79.1640625" style="2" customWidth="1"/>
    <col min="10243" max="10243" width="25" style="2" customWidth="1"/>
    <col min="10244" max="10496" width="9.33203125" style="2"/>
    <col min="10497" max="10497" width="13.83203125" style="2" customWidth="1"/>
    <col min="10498" max="10498" width="79.1640625" style="2" customWidth="1"/>
    <col min="10499" max="10499" width="25" style="2" customWidth="1"/>
    <col min="10500" max="10752" width="9.33203125" style="2"/>
    <col min="10753" max="10753" width="13.83203125" style="2" customWidth="1"/>
    <col min="10754" max="10754" width="79.1640625" style="2" customWidth="1"/>
    <col min="10755" max="10755" width="25" style="2" customWidth="1"/>
    <col min="10756" max="11008" width="9.33203125" style="2"/>
    <col min="11009" max="11009" width="13.83203125" style="2" customWidth="1"/>
    <col min="11010" max="11010" width="79.1640625" style="2" customWidth="1"/>
    <col min="11011" max="11011" width="25" style="2" customWidth="1"/>
    <col min="11012" max="11264" width="9.33203125" style="2"/>
    <col min="11265" max="11265" width="13.83203125" style="2" customWidth="1"/>
    <col min="11266" max="11266" width="79.1640625" style="2" customWidth="1"/>
    <col min="11267" max="11267" width="25" style="2" customWidth="1"/>
    <col min="11268" max="11520" width="9.33203125" style="2"/>
    <col min="11521" max="11521" width="13.83203125" style="2" customWidth="1"/>
    <col min="11522" max="11522" width="79.1640625" style="2" customWidth="1"/>
    <col min="11523" max="11523" width="25" style="2" customWidth="1"/>
    <col min="11524" max="11776" width="9.33203125" style="2"/>
    <col min="11777" max="11777" width="13.83203125" style="2" customWidth="1"/>
    <col min="11778" max="11778" width="79.1640625" style="2" customWidth="1"/>
    <col min="11779" max="11779" width="25" style="2" customWidth="1"/>
    <col min="11780" max="12032" width="9.33203125" style="2"/>
    <col min="12033" max="12033" width="13.83203125" style="2" customWidth="1"/>
    <col min="12034" max="12034" width="79.1640625" style="2" customWidth="1"/>
    <col min="12035" max="12035" width="25" style="2" customWidth="1"/>
    <col min="12036" max="12288" width="9.33203125" style="2"/>
    <col min="12289" max="12289" width="13.83203125" style="2" customWidth="1"/>
    <col min="12290" max="12290" width="79.1640625" style="2" customWidth="1"/>
    <col min="12291" max="12291" width="25" style="2" customWidth="1"/>
    <col min="12292" max="12544" width="9.33203125" style="2"/>
    <col min="12545" max="12545" width="13.83203125" style="2" customWidth="1"/>
    <col min="12546" max="12546" width="79.1640625" style="2" customWidth="1"/>
    <col min="12547" max="12547" width="25" style="2" customWidth="1"/>
    <col min="12548" max="12800" width="9.33203125" style="2"/>
    <col min="12801" max="12801" width="13.83203125" style="2" customWidth="1"/>
    <col min="12802" max="12802" width="79.1640625" style="2" customWidth="1"/>
    <col min="12803" max="12803" width="25" style="2" customWidth="1"/>
    <col min="12804" max="13056" width="9.33203125" style="2"/>
    <col min="13057" max="13057" width="13.83203125" style="2" customWidth="1"/>
    <col min="13058" max="13058" width="79.1640625" style="2" customWidth="1"/>
    <col min="13059" max="13059" width="25" style="2" customWidth="1"/>
    <col min="13060" max="13312" width="9.33203125" style="2"/>
    <col min="13313" max="13313" width="13.83203125" style="2" customWidth="1"/>
    <col min="13314" max="13314" width="79.1640625" style="2" customWidth="1"/>
    <col min="13315" max="13315" width="25" style="2" customWidth="1"/>
    <col min="13316" max="13568" width="9.33203125" style="2"/>
    <col min="13569" max="13569" width="13.83203125" style="2" customWidth="1"/>
    <col min="13570" max="13570" width="79.1640625" style="2" customWidth="1"/>
    <col min="13571" max="13571" width="25" style="2" customWidth="1"/>
    <col min="13572" max="13824" width="9.33203125" style="2"/>
    <col min="13825" max="13825" width="13.83203125" style="2" customWidth="1"/>
    <col min="13826" max="13826" width="79.1640625" style="2" customWidth="1"/>
    <col min="13827" max="13827" width="25" style="2" customWidth="1"/>
    <col min="13828" max="14080" width="9.33203125" style="2"/>
    <col min="14081" max="14081" width="13.83203125" style="2" customWidth="1"/>
    <col min="14082" max="14082" width="79.1640625" style="2" customWidth="1"/>
    <col min="14083" max="14083" width="25" style="2" customWidth="1"/>
    <col min="14084" max="14336" width="9.33203125" style="2"/>
    <col min="14337" max="14337" width="13.83203125" style="2" customWidth="1"/>
    <col min="14338" max="14338" width="79.1640625" style="2" customWidth="1"/>
    <col min="14339" max="14339" width="25" style="2" customWidth="1"/>
    <col min="14340" max="14592" width="9.33203125" style="2"/>
    <col min="14593" max="14593" width="13.83203125" style="2" customWidth="1"/>
    <col min="14594" max="14594" width="79.1640625" style="2" customWidth="1"/>
    <col min="14595" max="14595" width="25" style="2" customWidth="1"/>
    <col min="14596" max="14848" width="9.33203125" style="2"/>
    <col min="14849" max="14849" width="13.83203125" style="2" customWidth="1"/>
    <col min="14850" max="14850" width="79.1640625" style="2" customWidth="1"/>
    <col min="14851" max="14851" width="25" style="2" customWidth="1"/>
    <col min="14852" max="15104" width="9.33203125" style="2"/>
    <col min="15105" max="15105" width="13.83203125" style="2" customWidth="1"/>
    <col min="15106" max="15106" width="79.1640625" style="2" customWidth="1"/>
    <col min="15107" max="15107" width="25" style="2" customWidth="1"/>
    <col min="15108" max="15360" width="9.33203125" style="2"/>
    <col min="15361" max="15361" width="13.83203125" style="2" customWidth="1"/>
    <col min="15362" max="15362" width="79.1640625" style="2" customWidth="1"/>
    <col min="15363" max="15363" width="25" style="2" customWidth="1"/>
    <col min="15364" max="15616" width="9.33203125" style="2"/>
    <col min="15617" max="15617" width="13.83203125" style="2" customWidth="1"/>
    <col min="15618" max="15618" width="79.1640625" style="2" customWidth="1"/>
    <col min="15619" max="15619" width="25" style="2" customWidth="1"/>
    <col min="15620" max="15872" width="9.33203125" style="2"/>
    <col min="15873" max="15873" width="13.83203125" style="2" customWidth="1"/>
    <col min="15874" max="15874" width="79.1640625" style="2" customWidth="1"/>
    <col min="15875" max="15875" width="25" style="2" customWidth="1"/>
    <col min="15876" max="16128" width="9.33203125" style="2"/>
    <col min="16129" max="16129" width="13.83203125" style="2" customWidth="1"/>
    <col min="16130" max="16130" width="79.1640625" style="2" customWidth="1"/>
    <col min="16131" max="16131" width="25" style="2" customWidth="1"/>
    <col min="16132" max="16384" width="9.33203125" style="2"/>
  </cols>
  <sheetData>
    <row r="1" spans="1:6" x14ac:dyDescent="0.2">
      <c r="A1" s="1" t="str">
        <f>CONCATENATE("25. melléklet ",[1]ALAPADATOK!A7," ",[1]ALAPADATOK!B7," ",[1]ALAPADATOK!C7," ",[1]ALAPADATOK!D7," ",[1]ALAPADATOK!E7," ",[1]ALAPADATOK!F7," ",[1]ALAPADATOK!G7," ",[1]ALAPADATOK!H7)</f>
        <v>25. melléklet a 14. / 2020. ( V.28. ) önkormányzati rendelethez</v>
      </c>
      <c r="B1" s="1"/>
      <c r="C1" s="1"/>
    </row>
    <row r="2" spans="1:6" s="7" customFormat="1" ht="21" customHeight="1" thickBot="1" x14ac:dyDescent="0.25">
      <c r="A2" s="4"/>
      <c r="B2" s="5"/>
      <c r="C2" s="6"/>
      <c r="E2" s="3"/>
      <c r="F2" s="3"/>
    </row>
    <row r="3" spans="1:6" s="11" customFormat="1" ht="33.75" customHeight="1" x14ac:dyDescent="0.2">
      <c r="A3" s="8" t="s">
        <v>0</v>
      </c>
      <c r="B3" s="9" t="s">
        <v>1</v>
      </c>
      <c r="C3" s="10" t="s">
        <v>2</v>
      </c>
      <c r="E3" s="12"/>
      <c r="F3" s="12"/>
    </row>
    <row r="4" spans="1:6" s="11" customFormat="1" ht="24.75" thickBot="1" x14ac:dyDescent="0.25">
      <c r="A4" s="13" t="s">
        <v>3</v>
      </c>
      <c r="B4" s="14" t="s">
        <v>4</v>
      </c>
      <c r="C4" s="15" t="s">
        <v>5</v>
      </c>
      <c r="E4" s="12"/>
      <c r="F4" s="12"/>
    </row>
    <row r="5" spans="1:6" s="18" customFormat="1" ht="15.95" customHeight="1" thickBot="1" x14ac:dyDescent="0.3">
      <c r="A5" s="16"/>
      <c r="B5" s="16"/>
      <c r="C5" s="17" t="s">
        <v>6</v>
      </c>
      <c r="E5" s="12"/>
      <c r="F5" s="12"/>
    </row>
    <row r="6" spans="1:6" ht="13.5" thickBot="1" x14ac:dyDescent="0.25">
      <c r="A6" s="19" t="s">
        <v>7</v>
      </c>
      <c r="B6" s="20" t="s">
        <v>8</v>
      </c>
      <c r="C6" s="21" t="s">
        <v>9</v>
      </c>
    </row>
    <row r="7" spans="1:6" s="25" customFormat="1" ht="12.95" customHeight="1" thickBot="1" x14ac:dyDescent="0.25">
      <c r="A7" s="22" t="s">
        <v>10</v>
      </c>
      <c r="B7" s="23" t="s">
        <v>11</v>
      </c>
      <c r="C7" s="24" t="s">
        <v>12</v>
      </c>
      <c r="E7" s="26"/>
      <c r="F7" s="26"/>
    </row>
    <row r="8" spans="1:6" s="25" customFormat="1" ht="15.95" customHeight="1" thickBot="1" x14ac:dyDescent="0.25">
      <c r="A8" s="27"/>
      <c r="B8" s="28" t="s">
        <v>13</v>
      </c>
      <c r="C8" s="29"/>
      <c r="E8" s="26"/>
      <c r="F8" s="26"/>
    </row>
    <row r="9" spans="1:6" s="32" customFormat="1" ht="12" customHeight="1" thickBot="1" x14ac:dyDescent="0.25">
      <c r="A9" s="22" t="s">
        <v>14</v>
      </c>
      <c r="B9" s="30" t="s">
        <v>15</v>
      </c>
      <c r="C9" s="31">
        <f>SUM(C10:C20)</f>
        <v>201233520</v>
      </c>
      <c r="E9" s="33">
        <f>'[1]9.6.1. sz. mell Kornisné Kp. '!C9+'[1]9.6.2. sz. mell Kornisné Kp.'!C9+'[1]9.6.3. sz. mell Kornisné Kp '!C9</f>
        <v>201233520</v>
      </c>
      <c r="F9" s="33">
        <f>C9-E9</f>
        <v>0</v>
      </c>
    </row>
    <row r="10" spans="1:6" s="32" customFormat="1" ht="12" customHeight="1" x14ac:dyDescent="0.2">
      <c r="A10" s="34" t="s">
        <v>16</v>
      </c>
      <c r="B10" s="35" t="s">
        <v>17</v>
      </c>
      <c r="C10" s="36"/>
      <c r="E10" s="33">
        <f>'[1]9.6.1. sz. mell Kornisné Kp. '!C10+'[1]9.6.2. sz. mell Kornisné Kp.'!C10+'[1]9.6.3. sz. mell Kornisné Kp '!C10</f>
        <v>0</v>
      </c>
      <c r="F10" s="33">
        <f t="shared" ref="F10:F64" si="0">C10-E10</f>
        <v>0</v>
      </c>
    </row>
    <row r="11" spans="1:6" s="32" customFormat="1" ht="12" customHeight="1" x14ac:dyDescent="0.2">
      <c r="A11" s="37" t="s">
        <v>18</v>
      </c>
      <c r="B11" s="38" t="s">
        <v>19</v>
      </c>
      <c r="C11" s="39">
        <v>10867555</v>
      </c>
      <c r="E11" s="33">
        <f>'[1]9.6.1. sz. mell Kornisné Kp. '!C11+'[1]9.6.2. sz. mell Kornisné Kp.'!C11+'[1]9.6.3. sz. mell Kornisné Kp '!C11</f>
        <v>10867555</v>
      </c>
      <c r="F11" s="33">
        <f t="shared" si="0"/>
        <v>0</v>
      </c>
    </row>
    <row r="12" spans="1:6" s="32" customFormat="1" ht="12" customHeight="1" x14ac:dyDescent="0.2">
      <c r="A12" s="37" t="s">
        <v>20</v>
      </c>
      <c r="B12" s="38" t="s">
        <v>21</v>
      </c>
      <c r="C12" s="39">
        <v>12700000</v>
      </c>
      <c r="E12" s="33">
        <f>'[1]9.6.1. sz. mell Kornisné Kp. '!C12+'[1]9.6.2. sz. mell Kornisné Kp.'!C12+'[1]9.6.3. sz. mell Kornisné Kp '!C12</f>
        <v>12700000</v>
      </c>
      <c r="F12" s="33">
        <f t="shared" si="0"/>
        <v>0</v>
      </c>
    </row>
    <row r="13" spans="1:6" s="32" customFormat="1" ht="12" customHeight="1" x14ac:dyDescent="0.2">
      <c r="A13" s="37" t="s">
        <v>22</v>
      </c>
      <c r="B13" s="38" t="s">
        <v>23</v>
      </c>
      <c r="C13" s="39"/>
      <c r="E13" s="33">
        <f>'[1]9.6.1. sz. mell Kornisné Kp. '!C13+'[1]9.6.2. sz. mell Kornisné Kp.'!C13+'[1]9.6.3. sz. mell Kornisné Kp '!C13</f>
        <v>0</v>
      </c>
      <c r="F13" s="33">
        <f t="shared" si="0"/>
        <v>0</v>
      </c>
    </row>
    <row r="14" spans="1:6" s="32" customFormat="1" ht="12" customHeight="1" x14ac:dyDescent="0.2">
      <c r="A14" s="37" t="s">
        <v>24</v>
      </c>
      <c r="B14" s="38" t="s">
        <v>25</v>
      </c>
      <c r="C14" s="39">
        <v>173575135</v>
      </c>
      <c r="E14" s="33">
        <f>'[1]9.6.1. sz. mell Kornisné Kp. '!C14+'[1]9.6.2. sz. mell Kornisné Kp.'!C14+'[1]9.6.3. sz. mell Kornisné Kp '!C14</f>
        <v>173575135</v>
      </c>
      <c r="F14" s="33">
        <f t="shared" si="0"/>
        <v>0</v>
      </c>
    </row>
    <row r="15" spans="1:6" s="32" customFormat="1" ht="12" customHeight="1" x14ac:dyDescent="0.2">
      <c r="A15" s="37" t="s">
        <v>26</v>
      </c>
      <c r="B15" s="38" t="s">
        <v>27</v>
      </c>
      <c r="C15" s="39">
        <v>4090830</v>
      </c>
      <c r="E15" s="33">
        <f>'[1]9.6.1. sz. mell Kornisné Kp. '!C15+'[1]9.6.2. sz. mell Kornisné Kp.'!C15+'[1]9.6.3. sz. mell Kornisné Kp '!C15</f>
        <v>4090830</v>
      </c>
      <c r="F15" s="33">
        <f t="shared" si="0"/>
        <v>0</v>
      </c>
    </row>
    <row r="16" spans="1:6" s="32" customFormat="1" ht="12" customHeight="1" x14ac:dyDescent="0.2">
      <c r="A16" s="37" t="s">
        <v>28</v>
      </c>
      <c r="B16" s="40" t="s">
        <v>29</v>
      </c>
      <c r="C16" s="39"/>
      <c r="E16" s="33">
        <f>'[1]9.6.1. sz. mell Kornisné Kp. '!C16+'[1]9.6.2. sz. mell Kornisné Kp.'!C16+'[1]9.6.3. sz. mell Kornisné Kp '!C16</f>
        <v>0</v>
      </c>
      <c r="F16" s="33">
        <f t="shared" si="0"/>
        <v>0</v>
      </c>
    </row>
    <row r="17" spans="1:6" s="32" customFormat="1" ht="12" customHeight="1" x14ac:dyDescent="0.2">
      <c r="A17" s="37" t="s">
        <v>30</v>
      </c>
      <c r="B17" s="38" t="s">
        <v>31</v>
      </c>
      <c r="C17" s="41"/>
      <c r="E17" s="33">
        <f>'[1]9.6.1. sz. mell Kornisné Kp. '!C17+'[1]9.6.2. sz. mell Kornisné Kp.'!C17+'[1]9.6.3. sz. mell Kornisné Kp '!C17</f>
        <v>0</v>
      </c>
      <c r="F17" s="33">
        <f t="shared" si="0"/>
        <v>0</v>
      </c>
    </row>
    <row r="18" spans="1:6" s="42" customFormat="1" ht="12" customHeight="1" x14ac:dyDescent="0.2">
      <c r="A18" s="37" t="s">
        <v>32</v>
      </c>
      <c r="B18" s="38" t="s">
        <v>33</v>
      </c>
      <c r="C18" s="39"/>
      <c r="E18" s="33">
        <f>'[1]9.6.1. sz. mell Kornisné Kp. '!C18+'[1]9.6.2. sz. mell Kornisné Kp.'!C18+'[1]9.6.3. sz. mell Kornisné Kp '!C18</f>
        <v>0</v>
      </c>
      <c r="F18" s="33">
        <f t="shared" si="0"/>
        <v>0</v>
      </c>
    </row>
    <row r="19" spans="1:6" s="42" customFormat="1" ht="12" customHeight="1" x14ac:dyDescent="0.2">
      <c r="A19" s="37" t="s">
        <v>34</v>
      </c>
      <c r="B19" s="38" t="s">
        <v>35</v>
      </c>
      <c r="C19" s="43"/>
      <c r="E19" s="33">
        <f>'[1]9.6.1. sz. mell Kornisné Kp. '!C19+'[1]9.6.2. sz. mell Kornisné Kp.'!C19+'[1]9.6.3. sz. mell Kornisné Kp '!C19</f>
        <v>0</v>
      </c>
      <c r="F19" s="33">
        <f t="shared" si="0"/>
        <v>0</v>
      </c>
    </row>
    <row r="20" spans="1:6" s="42" customFormat="1" ht="12" customHeight="1" thickBot="1" x14ac:dyDescent="0.25">
      <c r="A20" s="37" t="s">
        <v>36</v>
      </c>
      <c r="B20" s="40" t="s">
        <v>37</v>
      </c>
      <c r="C20" s="43"/>
      <c r="E20" s="33">
        <f>'[1]9.6.1. sz. mell Kornisné Kp. '!C20+'[1]9.6.2. sz. mell Kornisné Kp.'!C20+'[1]9.6.3. sz. mell Kornisné Kp '!C20</f>
        <v>0</v>
      </c>
      <c r="F20" s="33">
        <f t="shared" si="0"/>
        <v>0</v>
      </c>
    </row>
    <row r="21" spans="1:6" s="32" customFormat="1" ht="12" customHeight="1" thickBot="1" x14ac:dyDescent="0.25">
      <c r="A21" s="22" t="s">
        <v>38</v>
      </c>
      <c r="B21" s="30" t="s">
        <v>39</v>
      </c>
      <c r="C21" s="44">
        <f>SUM(C22:C24)</f>
        <v>87415323</v>
      </c>
      <c r="E21" s="33">
        <f>'[1]9.6.1. sz. mell Kornisné Kp. '!C21+'[1]9.6.2. sz. mell Kornisné Kp.'!C21+'[1]9.6.3. sz. mell Kornisné Kp '!C21</f>
        <v>87415323</v>
      </c>
      <c r="F21" s="33">
        <f t="shared" si="0"/>
        <v>0</v>
      </c>
    </row>
    <row r="22" spans="1:6" s="42" customFormat="1" ht="12" customHeight="1" x14ac:dyDescent="0.2">
      <c r="A22" s="37" t="s">
        <v>40</v>
      </c>
      <c r="B22" s="45" t="s">
        <v>41</v>
      </c>
      <c r="C22" s="39"/>
      <c r="E22" s="33">
        <f>'[1]9.6.1. sz. mell Kornisné Kp. '!C22+'[1]9.6.2. sz. mell Kornisné Kp.'!C22+'[1]9.6.3. sz. mell Kornisné Kp '!C22</f>
        <v>0</v>
      </c>
      <c r="F22" s="33">
        <f t="shared" si="0"/>
        <v>0</v>
      </c>
    </row>
    <row r="23" spans="1:6" s="42" customFormat="1" ht="12" customHeight="1" x14ac:dyDescent="0.2">
      <c r="A23" s="37" t="s">
        <v>42</v>
      </c>
      <c r="B23" s="38" t="s">
        <v>43</v>
      </c>
      <c r="C23" s="39"/>
      <c r="E23" s="33">
        <f>'[1]9.6.1. sz. mell Kornisné Kp. '!C23+'[1]9.6.2. sz. mell Kornisné Kp.'!C23+'[1]9.6.3. sz. mell Kornisné Kp '!C23</f>
        <v>0</v>
      </c>
      <c r="F23" s="33">
        <f t="shared" si="0"/>
        <v>0</v>
      </c>
    </row>
    <row r="24" spans="1:6" s="42" customFormat="1" ht="12" customHeight="1" x14ac:dyDescent="0.2">
      <c r="A24" s="37" t="s">
        <v>44</v>
      </c>
      <c r="B24" s="38" t="s">
        <v>45</v>
      </c>
      <c r="C24" s="46">
        <f>86729523+685800</f>
        <v>87415323</v>
      </c>
      <c r="E24" s="33">
        <f>'[1]9.6.1. sz. mell Kornisné Kp. '!C24+'[1]9.6.2. sz. mell Kornisné Kp.'!C24+'[1]9.6.3. sz. mell Kornisné Kp '!C24</f>
        <v>87415323</v>
      </c>
      <c r="F24" s="33">
        <f t="shared" si="0"/>
        <v>0</v>
      </c>
    </row>
    <row r="25" spans="1:6" s="42" customFormat="1" ht="12" customHeight="1" thickBot="1" x14ac:dyDescent="0.25">
      <c r="A25" s="37" t="s">
        <v>46</v>
      </c>
      <c r="B25" s="38" t="s">
        <v>47</v>
      </c>
      <c r="C25" s="46">
        <f>69276523+685800</f>
        <v>69962323</v>
      </c>
      <c r="E25" s="33">
        <f>'[1]9.6.1. sz. mell Kornisné Kp. '!C25+'[1]9.6.2. sz. mell Kornisné Kp.'!C25+'[1]9.6.3. sz. mell Kornisné Kp '!C25</f>
        <v>69962323</v>
      </c>
      <c r="F25" s="33">
        <f t="shared" si="0"/>
        <v>0</v>
      </c>
    </row>
    <row r="26" spans="1:6" s="42" customFormat="1" ht="12" customHeight="1" thickBot="1" x14ac:dyDescent="0.25">
      <c r="A26" s="47" t="s">
        <v>48</v>
      </c>
      <c r="B26" s="48" t="s">
        <v>49</v>
      </c>
      <c r="C26" s="49"/>
      <c r="E26" s="33">
        <f>'[1]9.6.1. sz. mell Kornisné Kp. '!C26+'[1]9.6.2. sz. mell Kornisné Kp.'!C26+'[1]9.6.3. sz. mell Kornisné Kp '!C26</f>
        <v>0</v>
      </c>
      <c r="F26" s="33">
        <f t="shared" si="0"/>
        <v>0</v>
      </c>
    </row>
    <row r="27" spans="1:6" s="42" customFormat="1" ht="12" customHeight="1" thickBot="1" x14ac:dyDescent="0.25">
      <c r="A27" s="47" t="s">
        <v>50</v>
      </c>
      <c r="B27" s="48" t="s">
        <v>51</v>
      </c>
      <c r="C27" s="31">
        <f>+C28+C29+C30</f>
        <v>10712200</v>
      </c>
      <c r="E27" s="33">
        <f>'[1]9.6.1. sz. mell Kornisné Kp. '!C27+'[1]9.6.2. sz. mell Kornisné Kp.'!C27+'[1]9.6.3. sz. mell Kornisné Kp '!C27</f>
        <v>10712200</v>
      </c>
      <c r="F27" s="33">
        <f t="shared" si="0"/>
        <v>0</v>
      </c>
    </row>
    <row r="28" spans="1:6" s="42" customFormat="1" ht="12" customHeight="1" x14ac:dyDescent="0.2">
      <c r="A28" s="50" t="s">
        <v>52</v>
      </c>
      <c r="B28" s="51" t="s">
        <v>53</v>
      </c>
      <c r="C28" s="52"/>
      <c r="E28" s="33">
        <f>'[1]9.6.1. sz. mell Kornisné Kp. '!C28+'[1]9.6.2. sz. mell Kornisné Kp.'!C28+'[1]9.6.3. sz. mell Kornisné Kp '!C28</f>
        <v>0</v>
      </c>
      <c r="F28" s="33">
        <f t="shared" si="0"/>
        <v>0</v>
      </c>
    </row>
    <row r="29" spans="1:6" s="42" customFormat="1" ht="12" customHeight="1" x14ac:dyDescent="0.2">
      <c r="A29" s="50" t="s">
        <v>54</v>
      </c>
      <c r="B29" s="51" t="s">
        <v>43</v>
      </c>
      <c r="C29" s="53"/>
      <c r="E29" s="33">
        <f>'[1]9.6.1. sz. mell Kornisné Kp. '!C29+'[1]9.6.2. sz. mell Kornisné Kp.'!C29+'[1]9.6.3. sz. mell Kornisné Kp '!C29</f>
        <v>0</v>
      </c>
      <c r="F29" s="33">
        <f t="shared" si="0"/>
        <v>0</v>
      </c>
    </row>
    <row r="30" spans="1:6" s="42" customFormat="1" ht="12" customHeight="1" x14ac:dyDescent="0.2">
      <c r="A30" s="50" t="s">
        <v>55</v>
      </c>
      <c r="B30" s="54" t="s">
        <v>56</v>
      </c>
      <c r="C30" s="53">
        <v>10712200</v>
      </c>
      <c r="E30" s="33">
        <f>'[1]9.6.1. sz. mell Kornisné Kp. '!C30+'[1]9.6.2. sz. mell Kornisné Kp.'!C30+'[1]9.6.3. sz. mell Kornisné Kp '!C30</f>
        <v>10712200</v>
      </c>
      <c r="F30" s="33">
        <f t="shared" si="0"/>
        <v>0</v>
      </c>
    </row>
    <row r="31" spans="1:6" s="42" customFormat="1" ht="12" customHeight="1" thickBot="1" x14ac:dyDescent="0.25">
      <c r="A31" s="37" t="s">
        <v>57</v>
      </c>
      <c r="B31" s="55" t="s">
        <v>58</v>
      </c>
      <c r="C31" s="56">
        <v>1092200</v>
      </c>
      <c r="E31" s="33">
        <f>'[1]9.6.1. sz. mell Kornisné Kp. '!C31+'[1]9.6.2. sz. mell Kornisné Kp.'!C31+'[1]9.6.3. sz. mell Kornisné Kp '!C31</f>
        <v>1092200</v>
      </c>
      <c r="F31" s="33">
        <f t="shared" si="0"/>
        <v>0</v>
      </c>
    </row>
    <row r="32" spans="1:6" s="42" customFormat="1" ht="12" customHeight="1" thickBot="1" x14ac:dyDescent="0.25">
      <c r="A32" s="47" t="s">
        <v>59</v>
      </c>
      <c r="B32" s="48" t="s">
        <v>60</v>
      </c>
      <c r="C32" s="31">
        <f>+C33+C34+C35</f>
        <v>0</v>
      </c>
      <c r="E32" s="33">
        <f>'[1]9.6.1. sz. mell Kornisné Kp. '!C32+'[1]9.6.2. sz. mell Kornisné Kp.'!C32+'[1]9.6.3. sz. mell Kornisné Kp '!C32</f>
        <v>0</v>
      </c>
      <c r="F32" s="33">
        <f t="shared" si="0"/>
        <v>0</v>
      </c>
    </row>
    <row r="33" spans="1:6" s="42" customFormat="1" ht="12" customHeight="1" x14ac:dyDescent="0.2">
      <c r="A33" s="50" t="s">
        <v>61</v>
      </c>
      <c r="B33" s="51" t="s">
        <v>62</v>
      </c>
      <c r="C33" s="52"/>
      <c r="E33" s="33">
        <f>'[1]9.6.1. sz. mell Kornisné Kp. '!C33+'[1]9.6.2. sz. mell Kornisné Kp.'!C33+'[1]9.6.3. sz. mell Kornisné Kp '!C33</f>
        <v>0</v>
      </c>
      <c r="F33" s="33">
        <f t="shared" si="0"/>
        <v>0</v>
      </c>
    </row>
    <row r="34" spans="1:6" s="42" customFormat="1" ht="12" customHeight="1" x14ac:dyDescent="0.2">
      <c r="A34" s="50" t="s">
        <v>63</v>
      </c>
      <c r="B34" s="54" t="s">
        <v>64</v>
      </c>
      <c r="C34" s="41"/>
      <c r="E34" s="33">
        <f>'[1]9.6.1. sz. mell Kornisné Kp. '!C34+'[1]9.6.2. sz. mell Kornisné Kp.'!C34+'[1]9.6.3. sz. mell Kornisné Kp '!C34</f>
        <v>0</v>
      </c>
      <c r="F34" s="33">
        <f t="shared" si="0"/>
        <v>0</v>
      </c>
    </row>
    <row r="35" spans="1:6" s="32" customFormat="1" ht="12" customHeight="1" thickBot="1" x14ac:dyDescent="0.25">
      <c r="A35" s="37" t="s">
        <v>65</v>
      </c>
      <c r="B35" s="55" t="s">
        <v>66</v>
      </c>
      <c r="C35" s="56"/>
      <c r="E35" s="33">
        <f>'[1]9.6.1. sz. mell Kornisné Kp. '!C35+'[1]9.6.2. sz. mell Kornisné Kp.'!C35+'[1]9.6.3. sz. mell Kornisné Kp '!C35</f>
        <v>0</v>
      </c>
      <c r="F35" s="33">
        <f t="shared" si="0"/>
        <v>0</v>
      </c>
    </row>
    <row r="36" spans="1:6" s="32" customFormat="1" ht="12" customHeight="1" thickBot="1" x14ac:dyDescent="0.25">
      <c r="A36" s="47" t="s">
        <v>67</v>
      </c>
      <c r="B36" s="48" t="s">
        <v>68</v>
      </c>
      <c r="C36" s="49"/>
      <c r="E36" s="33">
        <f>'[1]9.6.1. sz. mell Kornisné Kp. '!C36+'[1]9.6.2. sz. mell Kornisné Kp.'!C36+'[1]9.6.3. sz. mell Kornisné Kp '!C36</f>
        <v>0</v>
      </c>
      <c r="F36" s="33">
        <f t="shared" si="0"/>
        <v>0</v>
      </c>
    </row>
    <row r="37" spans="1:6" s="32" customFormat="1" ht="12" customHeight="1" thickBot="1" x14ac:dyDescent="0.25">
      <c r="A37" s="47" t="s">
        <v>69</v>
      </c>
      <c r="B37" s="48" t="s">
        <v>70</v>
      </c>
      <c r="C37" s="57"/>
      <c r="E37" s="33">
        <f>'[1]9.6.1. sz. mell Kornisné Kp. '!C37+'[1]9.6.2. sz. mell Kornisné Kp.'!C37+'[1]9.6.3. sz. mell Kornisné Kp '!C37</f>
        <v>0</v>
      </c>
      <c r="F37" s="33">
        <f t="shared" si="0"/>
        <v>0</v>
      </c>
    </row>
    <row r="38" spans="1:6" s="32" customFormat="1" ht="12" customHeight="1" thickBot="1" x14ac:dyDescent="0.25">
      <c r="A38" s="22" t="s">
        <v>71</v>
      </c>
      <c r="B38" s="48" t="s">
        <v>72</v>
      </c>
      <c r="C38" s="58">
        <f>+C9+C21+C26+C27+C32+C36+C37</f>
        <v>299361043</v>
      </c>
      <c r="E38" s="33">
        <f>'[1]9.6.1. sz. mell Kornisné Kp. '!C38+'[1]9.6.2. sz. mell Kornisné Kp.'!C38+'[1]9.6.3. sz. mell Kornisné Kp '!C38</f>
        <v>299361043</v>
      </c>
      <c r="F38" s="33">
        <f t="shared" si="0"/>
        <v>0</v>
      </c>
    </row>
    <row r="39" spans="1:6" s="32" customFormat="1" ht="12" customHeight="1" thickBot="1" x14ac:dyDescent="0.25">
      <c r="A39" s="59" t="s">
        <v>73</v>
      </c>
      <c r="B39" s="48" t="s">
        <v>74</v>
      </c>
      <c r="C39" s="60">
        <f>SUM(C40:C42)</f>
        <v>628352400</v>
      </c>
      <c r="E39" s="33">
        <f>'[1]9.6.1. sz. mell Kornisné Kp. '!C39+'[1]9.6.2. sz. mell Kornisné Kp.'!C39+'[1]9.6.3. sz. mell Kornisné Kp '!C39</f>
        <v>628352400</v>
      </c>
      <c r="F39" s="33">
        <f t="shared" si="0"/>
        <v>0</v>
      </c>
    </row>
    <row r="40" spans="1:6" s="32" customFormat="1" ht="12" customHeight="1" x14ac:dyDescent="0.2">
      <c r="A40" s="50" t="s">
        <v>75</v>
      </c>
      <c r="B40" s="51" t="s">
        <v>76</v>
      </c>
      <c r="C40" s="52">
        <f>20521695+4560</f>
        <v>20526255</v>
      </c>
      <c r="E40" s="33">
        <f>'[1]9.6.1. sz. mell Kornisné Kp. '!C40+'[1]9.6.2. sz. mell Kornisné Kp.'!C40+'[1]9.6.3. sz. mell Kornisné Kp '!C40</f>
        <v>20526255</v>
      </c>
      <c r="F40" s="33">
        <f t="shared" si="0"/>
        <v>0</v>
      </c>
    </row>
    <row r="41" spans="1:6" s="42" customFormat="1" ht="12" customHeight="1" x14ac:dyDescent="0.2">
      <c r="A41" s="50" t="s">
        <v>77</v>
      </c>
      <c r="B41" s="54" t="s">
        <v>78</v>
      </c>
      <c r="C41" s="41"/>
      <c r="E41" s="33">
        <f>'[1]9.6.1. sz. mell Kornisné Kp. '!C41+'[1]9.6.2. sz. mell Kornisné Kp.'!C41+'[1]9.6.3. sz. mell Kornisné Kp '!C41</f>
        <v>0</v>
      </c>
      <c r="F41" s="33">
        <f t="shared" si="0"/>
        <v>0</v>
      </c>
    </row>
    <row r="42" spans="1:6" s="42" customFormat="1" ht="15" customHeight="1" thickBot="1" x14ac:dyDescent="0.25">
      <c r="A42" s="37" t="s">
        <v>79</v>
      </c>
      <c r="B42" s="55" t="s">
        <v>80</v>
      </c>
      <c r="C42" s="61">
        <f>574454744+32575861+800100-4560</f>
        <v>607826145</v>
      </c>
      <c r="E42" s="33">
        <f>'[1]9.6.1. sz. mell Kornisné Kp. '!C42+'[1]9.6.2. sz. mell Kornisné Kp.'!C42+'[1]9.6.3. sz. mell Kornisné Kp '!C42</f>
        <v>607826145</v>
      </c>
      <c r="F42" s="33">
        <f t="shared" si="0"/>
        <v>0</v>
      </c>
    </row>
    <row r="43" spans="1:6" s="42" customFormat="1" ht="15" customHeight="1" thickBot="1" x14ac:dyDescent="0.25">
      <c r="A43" s="59" t="s">
        <v>81</v>
      </c>
      <c r="B43" s="62" t="s">
        <v>82</v>
      </c>
      <c r="C43" s="58">
        <f>+C38+C39</f>
        <v>927713443</v>
      </c>
      <c r="E43" s="33">
        <f>'[1]9.6.1. sz. mell Kornisné Kp. '!C43+'[1]9.6.2. sz. mell Kornisné Kp.'!C43+'[1]9.6.3. sz. mell Kornisné Kp '!C43</f>
        <v>927713443</v>
      </c>
      <c r="F43" s="33">
        <f t="shared" si="0"/>
        <v>0</v>
      </c>
    </row>
    <row r="44" spans="1:6" x14ac:dyDescent="0.2">
      <c r="A44" s="63"/>
      <c r="B44" s="64"/>
      <c r="C44" s="65"/>
      <c r="E44" s="33">
        <f>'[1]9.6.1. sz. mell Kornisné Kp. '!C44+'[1]9.6.2. sz. mell Kornisné Kp.'!C44+'[1]9.6.3. sz. mell Kornisné Kp '!C44</f>
        <v>0</v>
      </c>
      <c r="F44" s="33">
        <f t="shared" si="0"/>
        <v>0</v>
      </c>
    </row>
    <row r="45" spans="1:6" s="25" customFormat="1" ht="16.5" customHeight="1" thickBot="1" x14ac:dyDescent="0.25">
      <c r="A45" s="66"/>
      <c r="B45" s="67"/>
      <c r="C45" s="68"/>
      <c r="E45" s="33">
        <f>'[1]9.6.1. sz. mell Kornisné Kp. '!C45+'[1]9.6.2. sz. mell Kornisné Kp.'!C45+'[1]9.6.3. sz. mell Kornisné Kp '!C45</f>
        <v>0</v>
      </c>
      <c r="F45" s="33">
        <f t="shared" si="0"/>
        <v>0</v>
      </c>
    </row>
    <row r="46" spans="1:6" s="72" customFormat="1" ht="12" customHeight="1" thickBot="1" x14ac:dyDescent="0.25">
      <c r="A46" s="69"/>
      <c r="B46" s="70" t="s">
        <v>83</v>
      </c>
      <c r="C46" s="71"/>
      <c r="E46" s="33">
        <f>'[1]9.6.1. sz. mell Kornisné Kp. '!C46+'[1]9.6.2. sz. mell Kornisné Kp.'!C46+'[1]9.6.3. sz. mell Kornisné Kp '!C46</f>
        <v>0</v>
      </c>
      <c r="F46" s="33">
        <f t="shared" si="0"/>
        <v>0</v>
      </c>
    </row>
    <row r="47" spans="1:6" ht="12" customHeight="1" thickBot="1" x14ac:dyDescent="0.25">
      <c r="A47" s="47" t="s">
        <v>14</v>
      </c>
      <c r="B47" s="48" t="s">
        <v>84</v>
      </c>
      <c r="C47" s="73">
        <f>SUM(C48:C52)</f>
        <v>909689992</v>
      </c>
      <c r="E47" s="33">
        <f>'[1]9.6.1. sz. mell Kornisné Kp. '!C47+'[1]9.6.2. sz. mell Kornisné Kp.'!C47+'[1]9.6.3. sz. mell Kornisné Kp '!C47</f>
        <v>909689992</v>
      </c>
      <c r="F47" s="33">
        <f t="shared" si="0"/>
        <v>0</v>
      </c>
    </row>
    <row r="48" spans="1:6" ht="12" customHeight="1" x14ac:dyDescent="0.2">
      <c r="A48" s="37" t="s">
        <v>16</v>
      </c>
      <c r="B48" s="45" t="s">
        <v>85</v>
      </c>
      <c r="C48" s="74">
        <f>559242888+27724136+718045-127557+127557-200000+200000</f>
        <v>587685069</v>
      </c>
      <c r="E48" s="33">
        <f>'[1]9.6.1. sz. mell Kornisné Kp. '!C48+'[1]9.6.2. sz. mell Kornisné Kp.'!C48+'[1]9.6.3. sz. mell Kornisné Kp '!C48</f>
        <v>587685069</v>
      </c>
      <c r="F48" s="33">
        <f t="shared" si="0"/>
        <v>0</v>
      </c>
    </row>
    <row r="49" spans="1:6" ht="12" customHeight="1" x14ac:dyDescent="0.2">
      <c r="A49" s="37" t="s">
        <v>18</v>
      </c>
      <c r="B49" s="38" t="s">
        <v>86</v>
      </c>
      <c r="C49" s="46">
        <f>105298280+4851725+176957</f>
        <v>110326962</v>
      </c>
      <c r="E49" s="33">
        <f>'[1]9.6.1. sz. mell Kornisné Kp. '!C49+'[1]9.6.2. sz. mell Kornisné Kp.'!C49+'[1]9.6.3. sz. mell Kornisné Kp '!C49</f>
        <v>110326962</v>
      </c>
      <c r="F49" s="33">
        <f t="shared" si="0"/>
        <v>0</v>
      </c>
    </row>
    <row r="50" spans="1:6" ht="12" customHeight="1" x14ac:dyDescent="0.2">
      <c r="A50" s="37" t="s">
        <v>20</v>
      </c>
      <c r="B50" s="38" t="s">
        <v>87</v>
      </c>
      <c r="C50" s="46">
        <f>211087063-209202+800100</f>
        <v>211677961</v>
      </c>
      <c r="E50" s="33">
        <f>'[1]9.6.1. sz. mell Kornisné Kp. '!C50+'[1]9.6.2. sz. mell Kornisné Kp.'!C50+'[1]9.6.3. sz. mell Kornisné Kp '!C50</f>
        <v>211677961</v>
      </c>
      <c r="F50" s="33">
        <f t="shared" si="0"/>
        <v>0</v>
      </c>
    </row>
    <row r="51" spans="1:6" ht="12" customHeight="1" x14ac:dyDescent="0.2">
      <c r="A51" s="37" t="s">
        <v>22</v>
      </c>
      <c r="B51" s="38" t="s">
        <v>88</v>
      </c>
      <c r="C51" s="39"/>
      <c r="E51" s="33">
        <f>'[1]9.6.1. sz. mell Kornisné Kp. '!C51+'[1]9.6.2. sz. mell Kornisné Kp.'!C51+'[1]9.6.3. sz. mell Kornisné Kp '!C51</f>
        <v>0</v>
      </c>
      <c r="F51" s="33">
        <f t="shared" si="0"/>
        <v>0</v>
      </c>
    </row>
    <row r="52" spans="1:6" ht="12" customHeight="1" thickBot="1" x14ac:dyDescent="0.25">
      <c r="A52" s="37" t="s">
        <v>24</v>
      </c>
      <c r="B52" s="38" t="s">
        <v>89</v>
      </c>
      <c r="C52" s="39"/>
      <c r="E52" s="33">
        <f>'[1]9.6.1. sz. mell Kornisné Kp. '!C52+'[1]9.6.2. sz. mell Kornisné Kp.'!C52+'[1]9.6.3. sz. mell Kornisné Kp '!C52</f>
        <v>0</v>
      </c>
      <c r="F52" s="33">
        <f t="shared" si="0"/>
        <v>0</v>
      </c>
    </row>
    <row r="53" spans="1:6" s="72" customFormat="1" ht="12" customHeight="1" thickBot="1" x14ac:dyDescent="0.25">
      <c r="A53" s="47" t="s">
        <v>38</v>
      </c>
      <c r="B53" s="48" t="s">
        <v>90</v>
      </c>
      <c r="C53" s="31">
        <f>SUM(C54:C56)</f>
        <v>18023451</v>
      </c>
      <c r="E53" s="33">
        <f>'[1]9.6.1. sz. mell Kornisné Kp. '!C53+'[1]9.6.2. sz. mell Kornisné Kp.'!C53+'[1]9.6.3. sz. mell Kornisné Kp '!C53</f>
        <v>18023451</v>
      </c>
      <c r="F53" s="33">
        <f t="shared" si="0"/>
        <v>0</v>
      </c>
    </row>
    <row r="54" spans="1:6" ht="12" customHeight="1" x14ac:dyDescent="0.2">
      <c r="A54" s="37" t="s">
        <v>40</v>
      </c>
      <c r="B54" s="45" t="s">
        <v>91</v>
      </c>
      <c r="C54" s="52">
        <v>18023451</v>
      </c>
      <c r="E54" s="33">
        <f>'[1]9.6.1. sz. mell Kornisné Kp. '!C54+'[1]9.6.2. sz. mell Kornisné Kp.'!C54+'[1]9.6.3. sz. mell Kornisné Kp '!C54</f>
        <v>18023451</v>
      </c>
      <c r="F54" s="33">
        <f t="shared" si="0"/>
        <v>0</v>
      </c>
    </row>
    <row r="55" spans="1:6" ht="12" customHeight="1" x14ac:dyDescent="0.2">
      <c r="A55" s="37" t="s">
        <v>42</v>
      </c>
      <c r="B55" s="38" t="s">
        <v>92</v>
      </c>
      <c r="C55" s="39"/>
      <c r="E55" s="33">
        <f>'[1]9.6.1. sz. mell Kornisné Kp. '!C55+'[1]9.6.2. sz. mell Kornisné Kp.'!C55+'[1]9.6.3. sz. mell Kornisné Kp '!C55</f>
        <v>0</v>
      </c>
      <c r="F55" s="33">
        <f t="shared" si="0"/>
        <v>0</v>
      </c>
    </row>
    <row r="56" spans="1:6" ht="12" customHeight="1" x14ac:dyDescent="0.2">
      <c r="A56" s="37" t="s">
        <v>44</v>
      </c>
      <c r="B56" s="38" t="s">
        <v>93</v>
      </c>
      <c r="C56" s="39"/>
      <c r="E56" s="33">
        <f>'[1]9.6.1. sz. mell Kornisné Kp. '!C56+'[1]9.6.2. sz. mell Kornisné Kp.'!C56+'[1]9.6.3. sz. mell Kornisné Kp '!C56</f>
        <v>0</v>
      </c>
      <c r="F56" s="33">
        <f t="shared" si="0"/>
        <v>0</v>
      </c>
    </row>
    <row r="57" spans="1:6" ht="15" customHeight="1" thickBot="1" x14ac:dyDescent="0.25">
      <c r="A57" s="37" t="s">
        <v>46</v>
      </c>
      <c r="B57" s="38" t="s">
        <v>94</v>
      </c>
      <c r="C57" s="39"/>
      <c r="E57" s="33">
        <f>'[1]9.6.1. sz. mell Kornisné Kp. '!C57+'[1]9.6.2. sz. mell Kornisné Kp.'!C57+'[1]9.6.3. sz. mell Kornisné Kp '!C57</f>
        <v>0</v>
      </c>
      <c r="F57" s="33">
        <f t="shared" si="0"/>
        <v>0</v>
      </c>
    </row>
    <row r="58" spans="1:6" ht="13.5" thickBot="1" x14ac:dyDescent="0.25">
      <c r="A58" s="47" t="s">
        <v>48</v>
      </c>
      <c r="B58" s="48" t="s">
        <v>95</v>
      </c>
      <c r="C58" s="49"/>
      <c r="E58" s="33">
        <f>'[1]9.6.1. sz. mell Kornisné Kp. '!C58+'[1]9.6.2. sz. mell Kornisné Kp.'!C58+'[1]9.6.3. sz. mell Kornisné Kp '!C58</f>
        <v>0</v>
      </c>
      <c r="F58" s="33">
        <f t="shared" si="0"/>
        <v>0</v>
      </c>
    </row>
    <row r="59" spans="1:6" ht="15" customHeight="1" thickBot="1" x14ac:dyDescent="0.25">
      <c r="A59" s="47" t="s">
        <v>50</v>
      </c>
      <c r="B59" s="75" t="s">
        <v>96</v>
      </c>
      <c r="C59" s="76">
        <f>+C47+C53+C58</f>
        <v>927713443</v>
      </c>
      <c r="E59" s="33">
        <f>'[1]9.6.1. sz. mell Kornisné Kp. '!C59+'[1]9.6.2. sz. mell Kornisné Kp.'!C59+'[1]9.6.3. sz. mell Kornisné Kp '!C59</f>
        <v>927713443</v>
      </c>
      <c r="F59" s="33">
        <f t="shared" si="0"/>
        <v>0</v>
      </c>
    </row>
    <row r="60" spans="1:6" ht="14.25" customHeight="1" thickBot="1" x14ac:dyDescent="0.25">
      <c r="C60" s="78"/>
      <c r="E60" s="33">
        <f>'[1]9.6.1. sz. mell Kornisné Kp. '!C60+'[1]9.6.2. sz. mell Kornisné Kp.'!C60+'[1]9.6.3. sz. mell Kornisné Kp '!C60</f>
        <v>0</v>
      </c>
      <c r="F60" s="33">
        <f t="shared" si="0"/>
        <v>0</v>
      </c>
    </row>
    <row r="61" spans="1:6" ht="13.5" thickBot="1" x14ac:dyDescent="0.25">
      <c r="A61" s="79" t="s">
        <v>97</v>
      </c>
      <c r="B61" s="80"/>
      <c r="C61" s="81">
        <v>150</v>
      </c>
      <c r="E61" s="33">
        <f>'[1]9.6.1. sz. mell Kornisné Kp. '!C61+'[1]9.6.2. sz. mell Kornisné Kp.'!C61+'[1]9.6.3. sz. mell Kornisné Kp '!C61</f>
        <v>150</v>
      </c>
      <c r="F61" s="33">
        <f t="shared" si="0"/>
        <v>0</v>
      </c>
    </row>
    <row r="62" spans="1:6" s="85" customFormat="1" ht="13.9" customHeight="1" thickBot="1" x14ac:dyDescent="0.25">
      <c r="A62" s="82" t="s">
        <v>98</v>
      </c>
      <c r="B62" s="83"/>
      <c r="C62" s="84">
        <v>8</v>
      </c>
      <c r="E62" s="33"/>
      <c r="F62" s="33"/>
    </row>
    <row r="63" spans="1:6" s="85" customFormat="1" ht="13.9" customHeight="1" thickBot="1" x14ac:dyDescent="0.25">
      <c r="A63" s="86" t="s">
        <v>99</v>
      </c>
      <c r="B63" s="87"/>
      <c r="C63" s="88">
        <v>4</v>
      </c>
      <c r="E63" s="33">
        <f>'[1]9.6.1. sz. mell Kornisné Kp. '!C62+'[1]9.6.2. sz. mell Kornisné Kp.'!C63+'[1]9.6.3. sz. mell Kornisné Kp '!C62</f>
        <v>4</v>
      </c>
      <c r="F63" s="33">
        <f t="shared" si="0"/>
        <v>0</v>
      </c>
    </row>
    <row r="64" spans="1:6" s="85" customFormat="1" ht="19.899999999999999" customHeight="1" thickBot="1" x14ac:dyDescent="0.25">
      <c r="A64" s="89" t="s">
        <v>100</v>
      </c>
      <c r="B64" s="90"/>
      <c r="C64" s="91">
        <v>1.5</v>
      </c>
      <c r="E64" s="33">
        <f>'[1]9.6.1. sz. mell Kornisné Kp. '!C63+'[1]9.6.2. sz. mell Kornisné Kp.'!C64+'[1]9.6.3. sz. mell Kornisné Kp '!C63</f>
        <v>1.5</v>
      </c>
      <c r="F64" s="33">
        <f t="shared" si="0"/>
        <v>0</v>
      </c>
    </row>
    <row r="65" spans="1:3" ht="13.5" thickBot="1" x14ac:dyDescent="0.25">
      <c r="A65" s="92" t="s">
        <v>101</v>
      </c>
      <c r="B65" s="93"/>
      <c r="C65" s="91">
        <v>55</v>
      </c>
    </row>
  </sheetData>
  <sheetProtection formatCells="0"/>
  <mergeCells count="4">
    <mergeCell ref="A1:C1"/>
    <mergeCell ref="A63:B63"/>
    <mergeCell ref="A64:B64"/>
    <mergeCell ref="A65:B65"/>
  </mergeCells>
  <printOptions horizontalCentered="1"/>
  <pageMargins left="0.7" right="0.7" top="0.75" bottom="0.75" header="0.3" footer="0.3"/>
  <pageSetup paperSize="9" scale="7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9.6. sz. mell Kornisné Kp.</vt:lpstr>
      <vt:lpstr>'9.6. sz. mell Kornisné Kp.'!Nyomtatási_cím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2020-05-29T09:35:34Z</dcterms:created>
  <dcterms:modified xsi:type="dcterms:W3CDTF">2020-05-29T09:35:34Z</dcterms:modified>
</cp:coreProperties>
</file>