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3. Állami tám." sheetId="4" r:id="rId4"/>
    <sheet name="4.a Műk. mérleg" sheetId="5" r:id="rId5"/>
    <sheet name="4,b Beruh. mérleg" sheetId="6" state="hidden" r:id="rId6"/>
    <sheet name="5. Likviditási terv" sheetId="7" r:id="rId7"/>
    <sheet name="6. Közvetett támogatás" sheetId="8" state="hidden" r:id="rId8"/>
    <sheet name="7. Többéves döntések" sheetId="9" state="hidden" r:id="rId9"/>
    <sheet name="8. Adósságot kel. ügyletek" sheetId="10" state="hidden" r:id="rId10"/>
    <sheet name="9. Felhalmozás" sheetId="11" state="hidden" r:id="rId11"/>
    <sheet name="10. Tartalékok" sheetId="12" state="hidden" r:id="rId12"/>
  </sheets>
  <definedNames>
    <definedName name="_xlfn.IFERROR" hidden="1">#NAME?</definedName>
    <definedName name="_xlnm.Print_Area" localSheetId="0">'1. Mérlegszerű'!$A$1:$L$41</definedName>
    <definedName name="_xlnm.Print_Area" localSheetId="1">'2,a Elemi bevételek'!$A$1:$F$48</definedName>
    <definedName name="_xlnm.Print_Area" localSheetId="3">'3. Állami tám.'!$A$1:$J$44</definedName>
    <definedName name="_xlnm.Print_Area" localSheetId="6">'5. Likviditási terv'!$A$1:$O$27</definedName>
    <definedName name="_xlnm.Print_Area" localSheetId="10">'9. Felhalmozás'!$C$1:$F$20</definedName>
  </definedNames>
  <calcPr fullCalcOnLoad="1"/>
</workbook>
</file>

<file path=xl/sharedStrings.xml><?xml version="1.0" encoding="utf-8"?>
<sst xmlns="http://schemas.openxmlformats.org/spreadsheetml/2006/main" count="804" uniqueCount="564">
  <si>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</si>
  <si>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</si>
  <si>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</si>
  <si>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</si>
  <si>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</si>
  <si>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</si>
  <si>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</si>
  <si>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</si>
  <si>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</si>
  <si>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</si>
  <si>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</si>
  <si>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</si>
  <si>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</si>
  <si>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</si>
  <si>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</si>
  <si>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</si>
  <si>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</si>
  <si>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</si>
  <si>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</si>
  <si>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</si>
  <si>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</si>
  <si>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</si>
  <si>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</si>
  <si>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</si>
  <si>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</si>
  <si>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</si>
  <si>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</si>
  <si>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</si>
  <si>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</si>
  <si>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</si>
  <si>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</si>
  <si>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</si>
  <si>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</si>
  <si>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</si>
  <si>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</si>
  <si>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</si>
  <si>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</si>
  <si>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</si>
  <si>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</si>
  <si>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</si>
  <si>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</si>
  <si>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</si>
  <si>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</si>
  <si>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</si>
  <si>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</si>
  <si>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</si>
  <si>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</si>
  <si>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</si>
  <si>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</si>
  <si>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</si>
  <si>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</si>
  <si>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</si>
  <si>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</si>
  <si>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</si>
  <si>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</si>
  <si>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</si>
  <si>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</si>
  <si>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</si>
  <si>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</si>
  <si>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</si>
  <si>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</si>
  <si>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</si>
  <si>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</si>
  <si>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</si>
  <si>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</si>
  <si>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</si>
  <si>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</si>
  <si>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</si>
  <si>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</si>
  <si>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</si>
  <si>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</si>
  <si>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</si>
  <si>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</si>
  <si>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</si>
  <si>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</si>
  <si>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</si>
  <si>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</si>
  <si>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</si>
  <si>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</si>
  <si>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</si>
  <si>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</si>
  <si>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</si>
  <si>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</si>
  <si>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</si>
  <si>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</si>
  <si>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</si>
  <si>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</si>
  <si>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</si>
  <si>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</si>
  <si>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</si>
  <si>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</si>
  <si>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</si>
  <si>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</si>
  <si>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</si>
  <si>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</si>
  <si>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</si>
  <si>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</si>
  <si>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</si>
  <si>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</si>
  <si>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</si>
  <si>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</si>
  <si>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</si>
  <si>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</si>
  <si>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</si>
  <si>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</si>
  <si>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</si>
  <si>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</si>
  <si>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</si>
  <si>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</si>
  <si>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</si>
  <si>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</si>
  <si>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</si>
  <si>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</si>
  <si>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</si>
  <si>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</si>
  <si>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</si>
  <si>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</si>
  <si>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</si>
  <si>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</si>
  <si>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</si>
  <si>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</si>
  <si>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</si>
  <si>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</si>
  <si>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</si>
  <si>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</si>
  <si>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</si>
  <si>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</si>
  <si>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</si>
  <si>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</si>
  <si>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</si>
  <si>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</si>
  <si>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</si>
  <si>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</si>
  <si>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</si>
  <si>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</si>
  <si>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</si>
  <si>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</si>
  <si>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</si>
  <si>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</si>
  <si>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</si>
  <si>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</si>
  <si>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</si>
  <si>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</si>
  <si>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</si>
  <si>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</si>
  <si>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</si>
  <si>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</si>
  <si>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</si>
  <si>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</si>
  <si>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</si>
  <si>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</si>
  <si>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</si>
  <si>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</si>
  <si>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</si>
  <si>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</si>
  <si>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</si>
  <si>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</si>
  <si>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</si>
  <si>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</si>
  <si>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</si>
  <si>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</si>
  <si>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</si>
  <si>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</si>
  <si>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</si>
  <si>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</si>
  <si>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</si>
  <si>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</si>
  <si>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</si>
  <si>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</si>
  <si>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</si>
  <si>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</si>
  <si>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</si>
  <si>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</si>
  <si>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</si>
  <si>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</si>
  <si>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</si>
  <si>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</si>
  <si>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</si>
  <si>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</si>
  <si>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</si>
  <si>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</si>
  <si>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</si>
  <si>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</si>
  <si>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</si>
  <si>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</si>
  <si>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</si>
  <si>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</si>
  <si>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</si>
  <si>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</si>
  <si>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</si>
  <si>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</si>
  <si>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</si>
  <si>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</si>
  <si>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</si>
  <si>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</si>
  <si>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</si>
  <si>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</si>
  <si>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</si>
  <si>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</si>
  <si>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</si>
  <si>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</si>
  <si>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</si>
  <si>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</si>
  <si>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</si>
  <si>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</si>
  <si>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</si>
  <si>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</si>
  <si>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</si>
  <si>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</si>
  <si>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</si>
  <si>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</si>
  <si>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</si>
  <si>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</si>
  <si>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</si>
  <si>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</si>
  <si>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</si>
  <si>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</si>
  <si>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</si>
  <si>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</si>
  <si>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</si>
  <si>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</si>
  <si>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</si>
  <si>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</si>
  <si>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</si>
  <si>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</si>
  <si>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</si>
  <si>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</si>
  <si>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</si>
  <si>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</si>
  <si>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</si>
  <si>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</si>
  <si>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</si>
  <si>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</si>
  <si>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</si>
  <si>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</si>
  <si>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</si>
  <si>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</si>
  <si>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</si>
  <si>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</si>
  <si>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</si>
  <si>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</si>
  <si>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</si>
  <si>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</si>
  <si>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</si>
  <si>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</si>
  <si>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</si>
  <si>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</si>
  <si>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</si>
  <si>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</si>
  <si>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</si>
  <si>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</si>
  <si>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</si>
  <si>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</si>
  <si>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</si>
  <si>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</si>
  <si>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</si>
  <si>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</si>
  <si>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</si>
  <si>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</si>
  <si>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</si>
  <si>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</si>
  <si>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</si>
  <si>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</si>
  <si>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</si>
  <si>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</si>
  <si>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</si>
  <si>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</si>
  <si>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</si>
  <si>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</si>
  <si>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</si>
  <si>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</si>
  <si>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</si>
  <si>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</si>
  <si>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</si>
  <si>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</si>
  <si>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</si>
  <si>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</si>
  <si>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</si>
  <si>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</si>
  <si>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</si>
  <si>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</si>
  <si>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</si>
  <si>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</si>
  <si>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</si>
  <si>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</si>
  <si>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</si>
  <si>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</si>
  <si>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</si>
  <si>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</si>
  <si>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</si>
  <si>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</si>
  <si>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</si>
  <si>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</si>
  <si>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</si>
  <si>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</si>
  <si>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</si>
  <si>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</si>
  <si>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</si>
  <si>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</si>
  <si>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</si>
  <si>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</si>
  <si>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</si>
  <si>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</si>
  <si>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</si>
  <si>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</si>
  <si>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</si>
  <si>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</si>
  <si>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</si>
  <si>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</si>
  <si>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</si>
  <si>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</si>
  <si>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</si>
  <si>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</si>
  <si>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</si>
  <si>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</si>
  <si>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</si>
  <si>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</si>
  <si>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</si>
  <si>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</si>
  <si>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</si>
  <si>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</si>
  <si>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</si>
  <si>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</si>
  <si>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</si>
  <si>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</si>
  <si>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</si>
  <si>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</si>
  <si>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</si>
  <si>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</si>
  <si>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</si>
  <si>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</si>
  <si>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</si>
  <si>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</si>
  <si>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</si>
  <si>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</si>
  <si>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</si>
  <si>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</si>
  <si>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</si>
  <si>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</si>
  <si>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</si>
  <si>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</si>
  <si>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</si>
  <si>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</si>
  <si>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</si>
  <si>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</si>
  <si>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Hozzájárulás jogcíme</t>
  </si>
  <si>
    <t>mutató/  létszám</t>
  </si>
  <si>
    <t>Támogatás</t>
  </si>
  <si>
    <t>Ft/fő</t>
  </si>
  <si>
    <t>b) település-üzemeltetéshez kapcsolódó feladataellátás támogatása</t>
  </si>
  <si>
    <t xml:space="preserve">     ba) zöldterület gazdálkodással kapcsolatos feladatok ellátásának támogatása</t>
  </si>
  <si>
    <t xml:space="preserve">     bb) közvilágítás fenntartásának támogatása</t>
  </si>
  <si>
    <t xml:space="preserve">     bc) köztemető fenntartással kapcsolatos feladatok támogatása</t>
  </si>
  <si>
    <t xml:space="preserve">     bd) közutak fenntartásának támogatása</t>
  </si>
  <si>
    <t>c) egyéb kötelező önkormányzati feladatok támogatása</t>
  </si>
  <si>
    <t>e.) üdülőhelyi feladatok támogatása</t>
  </si>
  <si>
    <t xml:space="preserve">     üdülőhelyi feladatok támogatása beszámítás után</t>
  </si>
  <si>
    <t>Beszámítás összege:</t>
  </si>
  <si>
    <t>II. Települési önkormányzatok egyes köznevelési feladatainak támogatása</t>
  </si>
  <si>
    <t>2. Óvodaműködtetési támogatás</t>
  </si>
  <si>
    <t>III. Települési önkormányzatok szociális és gyermekjóléti feladatainak támogatása</t>
  </si>
  <si>
    <t>2. Hozzájárulás a pénzbeli szociális ellátásokhoz  beszámítás után( egyösszegű)</t>
  </si>
  <si>
    <t>Önkormányzat feladatainak támogatása összesen:</t>
  </si>
  <si>
    <t>a) önkormányzati hivatal működésének támogatása</t>
  </si>
  <si>
    <t xml:space="preserve">          ba) zöldterület gazdálkodással kapcsolatos feladatok támogatása beszámítás után</t>
  </si>
  <si>
    <t xml:space="preserve">          bb) közvilágítás fenntartásának támogatása beszámítás után</t>
  </si>
  <si>
    <t xml:space="preserve">           bc) köztemető fenntartással kapcsolatos feladatok támogatása beszámítás után</t>
  </si>
  <si>
    <t xml:space="preserve">          bd) közutak fenntartásának támogatása beszámítás után</t>
  </si>
  <si>
    <t xml:space="preserve">          a) önkormányzati hivatal működésének támogatása beszámítás után</t>
  </si>
  <si>
    <t xml:space="preserve">          b) település-üzemeltetéshez kapcsolódó feladataellátás támogatás beszámítás után</t>
  </si>
  <si>
    <t xml:space="preserve">         egyéb kötelező önkormányzati feladatok támogatása beszámítás  után</t>
  </si>
  <si>
    <t>I. 1. Helyi önkormányzatok működésének általános támogatása</t>
  </si>
  <si>
    <t xml:space="preserve">1. (1) Óvodapedagógusok bére </t>
  </si>
  <si>
    <t>1. (2) Óvodapedagógusok nevelő munkáját közvetlenül segítők bértámogatása</t>
  </si>
  <si>
    <t>1. (3) Óvodapedagógusok pótlólagos  bértámogatás</t>
  </si>
  <si>
    <t>3. Társulás által fenntartott óvodákban bejáró gyermekek utaztatásának támogatása</t>
  </si>
  <si>
    <t>5. Pedagógus II. kategóriába sorolt óvodapedagógusok kiegészítő támogatása</t>
  </si>
  <si>
    <t>3. c (1) Szociális étkeztetés</t>
  </si>
  <si>
    <t xml:space="preserve">5. a, Gyermekétkeztetés támogatása - finanszírozás szempontjából elismert dolgozói bértámogatás </t>
  </si>
  <si>
    <t xml:space="preserve">5. b, Gyermekétkeztetés üzemeltetési támogatása </t>
  </si>
  <si>
    <t>II. Települési önkormányzatok egyes köznevelési feladatainak támogatása összesen:</t>
  </si>
  <si>
    <t>I. Helyi önkormányzatok működésének általános támogatása összesen: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</si>
  <si>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</si>
  <si>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</si>
  <si>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Hozzájárulás</t>
  </si>
  <si>
    <t>Összesen</t>
  </si>
  <si>
    <t>Összesen: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</si>
  <si>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</si>
  <si>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</si>
  <si>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</si>
  <si>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</si>
  <si>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</si>
  <si>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</si>
  <si>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</si>
  <si>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</si>
  <si>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</si>
  <si>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</si>
  <si>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</si>
  <si>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</si>
  <si>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</si>
  <si>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</si>
  <si>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</si>
  <si>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</si>
  <si>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</si>
  <si>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</si>
  <si>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</si>
  <si>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</si>
  <si>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</si>
  <si>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</si>
  <si>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</si>
  <si>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</si>
  <si>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</si>
  <si>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</si>
  <si>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</si>
  <si>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</si>
  <si>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</si>
  <si>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</si>
  <si>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</si>
  <si>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</si>
  <si>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</si>
  <si>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</si>
  <si>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</si>
  <si>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</si>
  <si>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</si>
  <si>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</si>
  <si>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</si>
  <si>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</si>
  <si>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</si>
  <si>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</si>
  <si>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</si>
  <si>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</si>
  <si>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</si>
  <si>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</si>
  <si>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</si>
  <si>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</si>
  <si>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</si>
  <si>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</si>
  <si>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</si>
  <si>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</si>
  <si>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</si>
  <si>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</si>
  <si>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</si>
  <si>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</si>
  <si>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</si>
  <si>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</si>
  <si>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</si>
  <si>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</si>
  <si>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</si>
  <si>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</si>
  <si>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</si>
  <si>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</si>
  <si>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</si>
  <si>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</si>
  <si>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</si>
  <si>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</si>
  <si>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</si>
  <si>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</si>
  <si>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</si>
  <si>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</si>
  <si>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</si>
  <si>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I=(D+E+F+G)</t>
  </si>
  <si>
    <t>Működési célú támogatások</t>
  </si>
  <si>
    <t>Felhalmozási célú támogatások</t>
  </si>
  <si>
    <t>7. számú melléklet</t>
  </si>
  <si>
    <t>8. számú melléklet</t>
  </si>
  <si>
    <t>Adatok Ft-ban</t>
  </si>
  <si>
    <t>Vagyoni tipusú adók</t>
  </si>
  <si>
    <t>B34.</t>
  </si>
  <si>
    <t>Ft</t>
  </si>
  <si>
    <t>MAGYARFÖLD KÖZSÉG ÖNKORMÁNYZATA</t>
  </si>
  <si>
    <t>Magyarföld Község Önkormányzatának elemi kiadásai</t>
  </si>
  <si>
    <t>1.10. Hosszú lejáratú hitelek, kölcsönök felvétele pénzügyi vállalkozástól</t>
  </si>
  <si>
    <t>Hosszú lejáratú hitelek, kölcsönök felvétele pénzügyi vállalkozástól</t>
  </si>
  <si>
    <t>Hosszú lejáratú hitelek, kölcsönök törlesztése pénzügyi vállalkozásnak</t>
  </si>
  <si>
    <t xml:space="preserve">Magyarföld Község Önkormányzatának elemi bevételei </t>
  </si>
  <si>
    <t>B811.</t>
  </si>
  <si>
    <t>Áht-n belüli megelőlegezések visszafizetése</t>
  </si>
  <si>
    <t>Magyarföld Község Önkormányzata által adott közvetett támogatások
(kedvezmények)</t>
  </si>
  <si>
    <t>6. számú melléklet</t>
  </si>
  <si>
    <t xml:space="preserve"> Adatok Ft-ban</t>
  </si>
  <si>
    <t>Magyarföld Község Önkormányzata többéves kihatással járó döntések számszerűsítése évenkénti bontásban és összesítve célok szerint</t>
  </si>
  <si>
    <t>2017.</t>
  </si>
  <si>
    <t>2018.</t>
  </si>
  <si>
    <t>2019.</t>
  </si>
  <si>
    <t>Felhalmozási jellegű bevételek és kiadások</t>
  </si>
  <si>
    <t>9. számú melléklet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</si>
  <si>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</si>
  <si>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</si>
  <si>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</si>
  <si>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</si>
  <si>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</si>
  <si>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</si>
  <si>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</si>
  <si>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</si>
  <si>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</si>
  <si>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</si>
  <si>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</si>
  <si>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</si>
  <si>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</si>
  <si>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</si>
  <si>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</si>
  <si>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</si>
  <si>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</si>
  <si>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</si>
  <si>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>10. számú melléklet</t>
  </si>
  <si>
    <t>Sorszám.</t>
  </si>
  <si>
    <t>Feladat / cél</t>
  </si>
  <si>
    <t>Az átcsoportosítás jogát gyakorolja</t>
  </si>
  <si>
    <t>A.</t>
  </si>
  <si>
    <t>Fejlesztési  célú céltartalékok</t>
  </si>
  <si>
    <t>B.</t>
  </si>
  <si>
    <t xml:space="preserve">Általános tartalék </t>
  </si>
  <si>
    <t xml:space="preserve">Tartalékok mindösszesen </t>
  </si>
  <si>
    <t xml:space="preserve">Magyarföld Község Önkormányzata </t>
  </si>
  <si>
    <t>Tervezett létszámkeret:</t>
  </si>
  <si>
    <t>Tervezett közfoglalkoztatotti létszám:</t>
  </si>
  <si>
    <t>ebből részmunkaidős (megbízási díjas)</t>
  </si>
  <si>
    <t>2017. ÉVI MŰKÖDÉSI ÉS FELHALMOZÁSI CÉLÚ BEVÉTELEI ÉS KIADÁSAI</t>
  </si>
  <si>
    <t>Eredeti előirányzat 2017.</t>
  </si>
  <si>
    <t>V.I.1. I.1. jogcímekhez kapcsolódó kiegészítés</t>
  </si>
  <si>
    <t>2016.évi pénzmaradvány - Adósságkonszolidációban nem részesült önkormányzatok támogatása</t>
  </si>
  <si>
    <t>5 fm-es temetőkapu, 80 db fém kerítéselem és 81 db kerítésláb elhelyezése</t>
  </si>
  <si>
    <t>Város- és községgazdálkodással, zöldterület gazdálkodással kapcsolatos tárgyi eszközök beszerzése.</t>
  </si>
  <si>
    <t>MAGYARFÖLD KÖZSÉG ÖNKORMÁNYZATÁNAK ÁLLAMI HOZZÁJÁRULÁSA 2017. ÉVBEN</t>
  </si>
  <si>
    <t>2017.évi előirányzat</t>
  </si>
  <si>
    <t>2017 előtti kifizetés</t>
  </si>
  <si>
    <t>Magyarföld Község Önkormányzata adósságot keletkeztető 2017. évi fejlesztési céljai, az ügyletekből és kezességvállalásokból fennálló kötelezettségei, valamint azok fedezetéül szolgáló saját bevételek</t>
  </si>
  <si>
    <t>1, 2017. évi adósságkeletkeztető fejlesztési célok</t>
  </si>
  <si>
    <t>2017. évi eredeti előirányzat</t>
  </si>
  <si>
    <t>MAGYARFÖLD KÖZSÉG ÖNKORMÁNYZATA 2017. ÉVI ELŐIRÁNYZAT FELHASZNÁLÁSI ÜTEMTERVE</t>
  </si>
  <si>
    <t>MAGYARFÖLD KÖZSÉG ÖNKORMÁNYZATA 2017. ÉVI TARTALÉKAI</t>
  </si>
  <si>
    <t xml:space="preserve">Magyarföld , Jókai utcában található 1/2.hrsz -ú ingatlanértékesítésének bevétele </t>
  </si>
  <si>
    <t xml:space="preserve">1.7. Beruházások </t>
  </si>
  <si>
    <t>1.8. Felújítások</t>
  </si>
  <si>
    <t>1.9. Felhalm.célú pénzeszköz átadás</t>
  </si>
  <si>
    <t>1.10. Felhalm célú kölcsön</t>
  </si>
  <si>
    <t>1.11. Tartalékok</t>
  </si>
  <si>
    <t>1.12. Hosszú lejáratú hitelek, kölcsönök törlesztése pénzügyi vállalkozásnak</t>
  </si>
  <si>
    <t>Módosítás 2017.05.31.</t>
  </si>
  <si>
    <t xml:space="preserve"> Módosított előirányzat 2017.05.31.</t>
  </si>
  <si>
    <t xml:space="preserve"> Eredeti előirányzat 2017.</t>
  </si>
  <si>
    <t>H</t>
  </si>
  <si>
    <t>I</t>
  </si>
  <si>
    <t>3,b melléklet</t>
  </si>
  <si>
    <t>Módosítás 2017.08.31.</t>
  </si>
  <si>
    <t xml:space="preserve"> Módosított előirányzat 2017.08.31.</t>
  </si>
  <si>
    <t>J</t>
  </si>
  <si>
    <t>K</t>
  </si>
  <si>
    <t>Polgármesteri béremelés különbözetének támogatása</t>
  </si>
  <si>
    <t>2017.évi eredeti</t>
  </si>
  <si>
    <t>2017.évi módosítás 08.31.</t>
  </si>
  <si>
    <t>2017.év 08.31. módosítotti</t>
  </si>
  <si>
    <t>3/2017. (II. 20.) önkormányzati rendelet 1. melléklete</t>
  </si>
  <si>
    <t>8/2017. (IX. 30.) önkormányzati rendelet 1. melléklete</t>
  </si>
  <si>
    <t>8/2017. (IX. 30.) önkormányzati rendelet 2. melléklete</t>
  </si>
  <si>
    <t>3/2017. (II. 20.) önkormányzati rendelet 2,a. melléklete</t>
  </si>
  <si>
    <t>8/2017. (IX. 30.) önkormányzati rendelet 3. melléklete</t>
  </si>
  <si>
    <t>3/2017. (II. 20.) önkormányzati rendelet 2,b. melléklete</t>
  </si>
  <si>
    <t>8/2017. (IX. 30.) önkormányzati rendelet 4. melléklete</t>
  </si>
  <si>
    <t>3/2017. (II. 20.) önkormányzati rendelet 3. melléklete</t>
  </si>
  <si>
    <t>8/2017. (IX. 30.) önkormányzati rendelet 5. melléklete</t>
  </si>
  <si>
    <t>3/2017. (II. 20.) önkormányzati rendelet 4,a. melléklete</t>
  </si>
  <si>
    <t>8/2017. (IX. 30.) önkormányzati rendelet 6. melléklete</t>
  </si>
  <si>
    <t>3/2017. (II. 20.) önkormányzati rendelet 5.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</si>
</sst>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8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2"/>
      <name val="Garamond"/>
      <family val="1"/>
    </font>
    <font>
      <sz val="11"/>
      <name val="Arial"/>
      <family val="2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sz val="9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ck"/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3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29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0" fillId="0" borderId="0" xfId="0" applyFont="1" applyAlignment="1">
      <alignment/>
    </xf>
    <xf numFmtId="180" fontId="15" fillId="0" borderId="0" xfId="106" applyNumberFormat="1" applyFill="1" applyAlignment="1" applyProtection="1">
      <alignment vertical="center" wrapText="1"/>
      <protection/>
    </xf>
    <xf numFmtId="180" fontId="46" fillId="0" borderId="0" xfId="106" applyNumberFormat="1" applyFont="1" applyFill="1" applyAlignment="1" applyProtection="1">
      <alignment horizontal="centerContinuous" vertical="center" wrapText="1"/>
      <protection/>
    </xf>
    <xf numFmtId="180" fontId="15" fillId="0" borderId="0" xfId="106" applyNumberFormat="1" applyFill="1" applyAlignment="1" applyProtection="1">
      <alignment horizontal="centerContinuous" vertical="center"/>
      <protection/>
    </xf>
    <xf numFmtId="180" fontId="15" fillId="0" borderId="0" xfId="106" applyNumberFormat="1" applyFill="1" applyAlignment="1" applyProtection="1">
      <alignment horizontal="center" vertical="center" wrapText="1"/>
      <protection/>
    </xf>
    <xf numFmtId="180" fontId="48" fillId="0" borderId="15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6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7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15" xfId="106" applyNumberFormat="1" applyFont="1" applyFill="1" applyBorder="1" applyAlignment="1" applyProtection="1">
      <alignment horizontal="center" vertical="center" wrapText="1"/>
      <protection/>
    </xf>
    <xf numFmtId="180" fontId="48" fillId="0" borderId="16" xfId="106" applyNumberFormat="1" applyFont="1" applyFill="1" applyBorder="1" applyAlignment="1" applyProtection="1">
      <alignment horizontal="center" vertical="center" wrapText="1"/>
      <protection/>
    </xf>
    <xf numFmtId="180" fontId="26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8" xfId="106" applyNumberFormat="1" applyFont="1" applyFill="1" applyBorder="1" applyAlignment="1" applyProtection="1">
      <alignment horizontal="center" vertical="center" wrapText="1"/>
      <protection/>
    </xf>
    <xf numFmtId="180" fontId="44" fillId="0" borderId="15" xfId="106" applyNumberFormat="1" applyFont="1" applyFill="1" applyBorder="1" applyAlignment="1" applyProtection="1">
      <alignment horizontal="center" vertical="center" wrapText="1"/>
      <protection/>
    </xf>
    <xf numFmtId="180" fontId="44" fillId="0" borderId="16" xfId="106" applyNumberFormat="1" applyFont="1" applyFill="1" applyBorder="1" applyAlignment="1" applyProtection="1">
      <alignment horizontal="center" vertical="center" wrapText="1"/>
      <protection/>
    </xf>
    <xf numFmtId="180" fontId="44" fillId="0" borderId="0" xfId="106" applyNumberFormat="1" applyFont="1" applyFill="1" applyAlignment="1" applyProtection="1">
      <alignment horizontal="center" vertical="center" wrapText="1"/>
      <protection/>
    </xf>
    <xf numFmtId="180" fontId="15" fillId="0" borderId="19" xfId="106" applyNumberForma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15" fillId="0" borderId="20" xfId="106" applyNumberForma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 locked="0"/>
    </xf>
    <xf numFmtId="180" fontId="26" fillId="0" borderId="18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15" xfId="106" applyNumberFormat="1" applyFont="1" applyFill="1" applyBorder="1" applyAlignment="1" applyProtection="1">
      <alignment horizontal="left" vertical="center" wrapText="1" indent="1"/>
      <protection/>
    </xf>
    <xf numFmtId="180" fontId="26" fillId="0" borderId="2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1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21" xfId="106" applyNumberFormat="1" applyFont="1" applyFill="1" applyBorder="1" applyAlignment="1" applyProtection="1">
      <alignment horizontal="left" vertical="center" wrapText="1" indent="1"/>
      <protection/>
    </xf>
    <xf numFmtId="180" fontId="50" fillId="0" borderId="21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1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12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23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24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2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8">
      <alignment/>
      <protection/>
    </xf>
    <xf numFmtId="0" fontId="53" fillId="0" borderId="0" xfId="108" applyFont="1">
      <alignment/>
      <protection/>
    </xf>
    <xf numFmtId="0" fontId="14" fillId="0" borderId="0" xfId="108" applyBorder="1">
      <alignment/>
      <protection/>
    </xf>
    <xf numFmtId="0" fontId="54" fillId="0" borderId="0" xfId="108" applyFont="1" applyBorder="1">
      <alignment/>
      <protection/>
    </xf>
    <xf numFmtId="0" fontId="34" fillId="0" borderId="27" xfId="108" applyFont="1" applyFill="1" applyBorder="1" applyAlignment="1">
      <alignment horizontal="left" vertical="center"/>
      <protection/>
    </xf>
    <xf numFmtId="0" fontId="34" fillId="0" borderId="26" xfId="108" applyFont="1" applyFill="1" applyBorder="1" applyAlignment="1">
      <alignment horizontal="left" vertical="center"/>
      <protection/>
    </xf>
    <xf numFmtId="0" fontId="40" fillId="0" borderId="10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vertical="center"/>
      <protection/>
    </xf>
    <xf numFmtId="0" fontId="40" fillId="0" borderId="10" xfId="108" applyFont="1" applyFill="1" applyBorder="1">
      <alignment/>
      <protection/>
    </xf>
    <xf numFmtId="0" fontId="56" fillId="0" borderId="26" xfId="102" applyFont="1" applyBorder="1" applyAlignment="1">
      <alignment horizontal="center"/>
      <protection/>
    </xf>
    <xf numFmtId="3" fontId="55" fillId="0" borderId="10" xfId="108" applyNumberFormat="1" applyFont="1" applyBorder="1" applyAlignment="1">
      <alignment vertical="center"/>
      <protection/>
    </xf>
    <xf numFmtId="0" fontId="39" fillId="0" borderId="26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horizontal="right" vertical="center"/>
      <protection/>
    </xf>
    <xf numFmtId="0" fontId="40" fillId="0" borderId="26" xfId="108" applyFont="1" applyBorder="1" applyAlignment="1">
      <alignment horizontal="left" vertical="center"/>
      <protection/>
    </xf>
    <xf numFmtId="3" fontId="39" fillId="0" borderId="10" xfId="108" applyNumberFormat="1" applyFont="1" applyBorder="1" applyAlignment="1">
      <alignment horizontal="right" vertical="center"/>
      <protection/>
    </xf>
    <xf numFmtId="0" fontId="39" fillId="0" borderId="10" xfId="108" applyFont="1" applyBorder="1" applyAlignment="1">
      <alignment horizontal="left" vertical="center"/>
      <protection/>
    </xf>
    <xf numFmtId="3" fontId="40" fillId="0" borderId="10" xfId="108" applyNumberFormat="1" applyFont="1" applyBorder="1" applyAlignment="1">
      <alignment vertical="center"/>
      <protection/>
    </xf>
    <xf numFmtId="0" fontId="56" fillId="0" borderId="26" xfId="108" applyFont="1" applyBorder="1" applyAlignment="1">
      <alignment horizontal="center" vertical="center"/>
      <protection/>
    </xf>
    <xf numFmtId="3" fontId="55" fillId="0" borderId="10" xfId="108" applyNumberFormat="1" applyFont="1" applyFill="1" applyBorder="1" applyAlignment="1">
      <alignment vertical="center"/>
      <protection/>
    </xf>
    <xf numFmtId="3" fontId="55" fillId="0" borderId="10" xfId="108" applyNumberFormat="1" applyFont="1" applyFill="1" applyBorder="1">
      <alignment/>
      <protection/>
    </xf>
    <xf numFmtId="0" fontId="40" fillId="0" borderId="26" xfId="108" applyFont="1" applyBorder="1" applyAlignment="1">
      <alignment vertical="center"/>
      <protection/>
    </xf>
    <xf numFmtId="0" fontId="39" fillId="0" borderId="10" xfId="108" applyFont="1" applyFill="1" applyBorder="1" applyAlignment="1">
      <alignment horizontal="left" vertical="center"/>
      <protection/>
    </xf>
    <xf numFmtId="0" fontId="34" fillId="0" borderId="26" xfId="108" applyFont="1" applyBorder="1" applyAlignment="1">
      <alignment vertical="center"/>
      <protection/>
    </xf>
    <xf numFmtId="16" fontId="39" fillId="0" borderId="26" xfId="108" applyNumberFormat="1" applyFont="1" applyBorder="1" applyAlignment="1">
      <alignment horizontal="left" vertical="center"/>
      <protection/>
    </xf>
    <xf numFmtId="3" fontId="39" fillId="0" borderId="10" xfId="102" applyNumberFormat="1" applyFont="1" applyBorder="1" applyAlignment="1">
      <alignment horizontal="right"/>
      <protection/>
    </xf>
    <xf numFmtId="0" fontId="39" fillId="0" borderId="10" xfId="102" applyFont="1" applyBorder="1" applyAlignment="1">
      <alignment horizontal="left"/>
      <protection/>
    </xf>
    <xf numFmtId="3" fontId="56" fillId="0" borderId="10" xfId="108" applyNumberFormat="1" applyFont="1" applyBorder="1" applyAlignment="1">
      <alignment horizontal="right" vertical="center"/>
      <protection/>
    </xf>
    <xf numFmtId="0" fontId="56" fillId="0" borderId="26" xfId="108" applyFont="1" applyBorder="1" applyAlignment="1">
      <alignment horizontal="left" vertical="center"/>
      <protection/>
    </xf>
    <xf numFmtId="0" fontId="40" fillId="0" borderId="26" xfId="108" applyFont="1" applyBorder="1" applyAlignment="1">
      <alignment horizontal="left"/>
      <protection/>
    </xf>
    <xf numFmtId="0" fontId="56" fillId="0" borderId="10" xfId="108" applyFont="1" applyBorder="1" applyAlignment="1">
      <alignment horizontal="left" vertical="center"/>
      <protection/>
    </xf>
    <xf numFmtId="3" fontId="56" fillId="0" borderId="10" xfId="108" applyNumberFormat="1" applyFont="1" applyBorder="1" applyAlignment="1">
      <alignment vertical="center"/>
      <protection/>
    </xf>
    <xf numFmtId="0" fontId="40" fillId="0" borderId="26" xfId="108" applyFont="1" applyBorder="1" applyAlignment="1">
      <alignment horizontal="center"/>
      <protection/>
    </xf>
    <xf numFmtId="0" fontId="40" fillId="0" borderId="27" xfId="108" applyFont="1" applyBorder="1" applyAlignment="1">
      <alignment horizontal="left"/>
      <protection/>
    </xf>
    <xf numFmtId="0" fontId="40" fillId="0" borderId="27" xfId="108" applyFont="1" applyBorder="1" applyAlignment="1">
      <alignment horizontal="left" vertical="center"/>
      <protection/>
    </xf>
    <xf numFmtId="0" fontId="40" fillId="0" borderId="26" xfId="108" applyFont="1" applyBorder="1" applyAlignment="1">
      <alignment horizontal="center" vertical="center"/>
      <protection/>
    </xf>
    <xf numFmtId="3" fontId="39" fillId="0" borderId="28" xfId="108" applyNumberFormat="1" applyFont="1" applyBorder="1" applyAlignment="1">
      <alignment vertical="center"/>
      <protection/>
    </xf>
    <xf numFmtId="3" fontId="39" fillId="0" borderId="28" xfId="102" applyNumberFormat="1" applyFont="1" applyBorder="1" applyAlignment="1">
      <alignment horizontal="right"/>
      <protection/>
    </xf>
    <xf numFmtId="3" fontId="39" fillId="0" borderId="28" xfId="108" applyNumberFormat="1" applyFont="1" applyBorder="1" applyAlignment="1">
      <alignment horizontal="right" vertical="center"/>
      <protection/>
    </xf>
    <xf numFmtId="3" fontId="56" fillId="0" borderId="28" xfId="108" applyNumberFormat="1" applyFont="1" applyBorder="1" applyAlignment="1">
      <alignment horizontal="right" vertical="center"/>
      <protection/>
    </xf>
    <xf numFmtId="3" fontId="40" fillId="0" borderId="28" xfId="108" applyNumberFormat="1" applyFont="1" applyBorder="1" applyAlignment="1">
      <alignment horizontal="right" vertical="center"/>
      <protection/>
    </xf>
    <xf numFmtId="3" fontId="55" fillId="0" borderId="28" xfId="108" applyNumberFormat="1" applyFont="1" applyFill="1" applyBorder="1" applyAlignment="1">
      <alignment vertical="center"/>
      <protection/>
    </xf>
    <xf numFmtId="3" fontId="55" fillId="0" borderId="28" xfId="108" applyNumberFormat="1" applyFont="1" applyBorder="1" applyAlignment="1">
      <alignment vertical="center"/>
      <protection/>
    </xf>
    <xf numFmtId="3" fontId="40" fillId="0" borderId="28" xfId="108" applyNumberFormat="1" applyFont="1" applyBorder="1" applyAlignment="1">
      <alignment vertical="center"/>
      <protection/>
    </xf>
    <xf numFmtId="3" fontId="56" fillId="0" borderId="28" xfId="108" applyNumberFormat="1" applyFont="1" applyBorder="1" applyAlignment="1">
      <alignment vertical="center"/>
      <protection/>
    </xf>
    <xf numFmtId="0" fontId="33" fillId="0" borderId="10" xfId="108" applyFont="1" applyBorder="1" applyAlignment="1">
      <alignment vertical="center"/>
      <protection/>
    </xf>
    <xf numFmtId="3" fontId="33" fillId="0" borderId="10" xfId="108" applyNumberFormat="1" applyFont="1" applyBorder="1" applyAlignment="1">
      <alignment vertical="center"/>
      <protection/>
    </xf>
    <xf numFmtId="3" fontId="33" fillId="0" borderId="28" xfId="108" applyNumberFormat="1" applyFont="1" applyBorder="1" applyAlignment="1">
      <alignment vertical="center"/>
      <protection/>
    </xf>
    <xf numFmtId="0" fontId="40" fillId="0" borderId="27" xfId="108" applyFont="1" applyBorder="1" applyAlignment="1">
      <alignment horizontal="center" vertical="center"/>
      <protection/>
    </xf>
    <xf numFmtId="3" fontId="56" fillId="0" borderId="10" xfId="108" applyNumberFormat="1" applyFont="1" applyBorder="1">
      <alignment/>
      <protection/>
    </xf>
    <xf numFmtId="3" fontId="56" fillId="0" borderId="28" xfId="108" applyNumberFormat="1" applyFont="1" applyBorder="1">
      <alignment/>
      <protection/>
    </xf>
    <xf numFmtId="0" fontId="39" fillId="0" borderId="29" xfId="10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26" xfId="108" applyFont="1" applyBorder="1" applyAlignment="1">
      <alignment vertical="center"/>
      <protection/>
    </xf>
    <xf numFmtId="0" fontId="40" fillId="20" borderId="30" xfId="108" applyFont="1" applyFill="1" applyBorder="1" applyAlignment="1">
      <alignment horizontal="center" vertical="center"/>
      <protection/>
    </xf>
    <xf numFmtId="0" fontId="40" fillId="20" borderId="31" xfId="108" applyFont="1" applyFill="1" applyBorder="1" applyAlignment="1">
      <alignment horizontal="center" vertical="center"/>
      <protection/>
    </xf>
    <xf numFmtId="0" fontId="40" fillId="20" borderId="31" xfId="108" applyFont="1" applyFill="1" applyBorder="1" applyAlignment="1">
      <alignment horizontal="center" vertical="center" wrapText="1"/>
      <protection/>
    </xf>
    <xf numFmtId="0" fontId="40" fillId="20" borderId="32" xfId="108" applyFont="1" applyFill="1" applyBorder="1" applyAlignment="1">
      <alignment horizontal="center" vertical="center"/>
      <protection/>
    </xf>
    <xf numFmtId="0" fontId="40" fillId="0" borderId="11" xfId="108" applyFont="1" applyBorder="1" applyAlignment="1">
      <alignment horizontal="center" vertical="center"/>
      <protection/>
    </xf>
    <xf numFmtId="0" fontId="56" fillId="0" borderId="33" xfId="108" applyFont="1" applyBorder="1" applyAlignment="1">
      <alignment horizontal="center" vertical="center"/>
      <protection/>
    </xf>
    <xf numFmtId="0" fontId="40" fillId="0" borderId="33" xfId="108" applyFont="1" applyBorder="1" applyAlignment="1">
      <alignment horizontal="left" vertical="center"/>
      <protection/>
    </xf>
    <xf numFmtId="3" fontId="55" fillId="0" borderId="28" xfId="108" applyNumberFormat="1" applyFont="1" applyFill="1" applyBorder="1">
      <alignment/>
      <protection/>
    </xf>
    <xf numFmtId="0" fontId="39" fillId="0" borderId="11" xfId="108" applyFont="1" applyBorder="1" applyAlignment="1">
      <alignment horizontal="center" vertical="center"/>
      <protection/>
    </xf>
    <xf numFmtId="0" fontId="41" fillId="0" borderId="33" xfId="108" applyFont="1" applyBorder="1" applyAlignment="1">
      <alignment vertical="center"/>
      <protection/>
    </xf>
    <xf numFmtId="0" fontId="34" fillId="0" borderId="33" xfId="108" applyFont="1" applyBorder="1" applyAlignment="1">
      <alignment vertical="center"/>
      <protection/>
    </xf>
    <xf numFmtId="0" fontId="40" fillId="0" borderId="33" xfId="108" applyFont="1" applyBorder="1" applyAlignment="1">
      <alignment horizontal="center" vertical="center"/>
      <protection/>
    </xf>
    <xf numFmtId="0" fontId="42" fillId="20" borderId="34" xfId="108" applyFont="1" applyFill="1" applyBorder="1" applyAlignment="1">
      <alignment horizontal="left" vertical="center"/>
      <protection/>
    </xf>
    <xf numFmtId="3" fontId="42" fillId="20" borderId="34" xfId="108" applyNumberFormat="1" applyFont="1" applyFill="1" applyBorder="1" applyAlignment="1">
      <alignment vertical="center"/>
      <protection/>
    </xf>
    <xf numFmtId="0" fontId="42" fillId="20" borderId="35" xfId="108" applyFont="1" applyFill="1" applyBorder="1" applyAlignment="1">
      <alignment horizontal="left" vertical="center"/>
      <protection/>
    </xf>
    <xf numFmtId="0" fontId="61" fillId="0" borderId="0" xfId="108" applyFont="1">
      <alignment/>
      <protection/>
    </xf>
    <xf numFmtId="0" fontId="61" fillId="0" borderId="0" xfId="108" applyFont="1" applyAlignment="1">
      <alignment wrapText="1"/>
      <protection/>
    </xf>
    <xf numFmtId="0" fontId="61" fillId="24" borderId="0" xfId="108" applyFont="1" applyFill="1">
      <alignment/>
      <protection/>
    </xf>
    <xf numFmtId="0" fontId="34" fillId="20" borderId="36" xfId="101" applyFont="1" applyFill="1" applyBorder="1" applyAlignment="1">
      <alignment horizontal="center" vertical="center" wrapText="1"/>
      <protection/>
    </xf>
    <xf numFmtId="0" fontId="34" fillId="20" borderId="37" xfId="101" applyFont="1" applyFill="1" applyBorder="1" applyAlignment="1">
      <alignment horizontal="right" vertical="center" wrapText="1"/>
      <protection/>
    </xf>
    <xf numFmtId="0" fontId="34" fillId="20" borderId="38" xfId="101" applyFont="1" applyFill="1" applyBorder="1" applyAlignment="1">
      <alignment horizontal="center" vertical="center"/>
      <protection/>
    </xf>
    <xf numFmtId="0" fontId="34" fillId="20" borderId="39" xfId="101" applyFont="1" applyFill="1" applyBorder="1" applyAlignment="1">
      <alignment horizontal="right" vertical="center"/>
      <protection/>
    </xf>
    <xf numFmtId="0" fontId="34" fillId="20" borderId="40" xfId="101" applyFont="1" applyFill="1" applyBorder="1" applyAlignment="1">
      <alignment horizontal="center" vertical="center"/>
      <protection/>
    </xf>
    <xf numFmtId="0" fontId="34" fillId="20" borderId="41" xfId="101" applyFont="1" applyFill="1" applyBorder="1" applyAlignment="1">
      <alignment horizontal="center" vertical="center"/>
      <protection/>
    </xf>
    <xf numFmtId="0" fontId="38" fillId="0" borderId="42" xfId="98" applyFont="1" applyBorder="1" applyAlignment="1">
      <alignment vertical="center"/>
      <protection/>
    </xf>
    <xf numFmtId="3" fontId="34" fillId="0" borderId="42" xfId="101" applyNumberFormat="1" applyFont="1" applyFill="1" applyBorder="1">
      <alignment/>
      <protection/>
    </xf>
    <xf numFmtId="3" fontId="34" fillId="0" borderId="43" xfId="101" applyNumberFormat="1" applyFont="1" applyFill="1" applyBorder="1">
      <alignment/>
      <protection/>
    </xf>
    <xf numFmtId="0" fontId="38" fillId="0" borderId="44" xfId="98" applyFont="1" applyBorder="1" applyAlignment="1">
      <alignment vertical="center"/>
      <protection/>
    </xf>
    <xf numFmtId="4" fontId="34" fillId="0" borderId="44" xfId="101" applyNumberFormat="1" applyFont="1" applyFill="1" applyBorder="1">
      <alignment/>
      <protection/>
    </xf>
    <xf numFmtId="3" fontId="34" fillId="0" borderId="44" xfId="101" applyNumberFormat="1" applyFont="1" applyFill="1" applyBorder="1">
      <alignment/>
      <protection/>
    </xf>
    <xf numFmtId="3" fontId="34" fillId="0" borderId="45" xfId="101" applyNumberFormat="1" applyFont="1" applyFill="1" applyBorder="1">
      <alignment/>
      <protection/>
    </xf>
    <xf numFmtId="0" fontId="1" fillId="0" borderId="44" xfId="98" applyFont="1" applyBorder="1" applyAlignment="1">
      <alignment vertical="center"/>
      <protection/>
    </xf>
    <xf numFmtId="3" fontId="33" fillId="0" borderId="44" xfId="98" applyNumberFormat="1" applyFont="1" applyFill="1" applyBorder="1" applyAlignment="1">
      <alignment horizontal="center" vertical="center"/>
      <protection/>
    </xf>
    <xf numFmtId="4" fontId="33" fillId="0" borderId="44" xfId="98" applyNumberFormat="1" applyFont="1" applyFill="1" applyBorder="1" applyAlignment="1">
      <alignment vertical="center"/>
      <protection/>
    </xf>
    <xf numFmtId="3" fontId="33" fillId="0" borderId="44" xfId="98" applyNumberFormat="1" applyFont="1" applyFill="1" applyBorder="1" applyAlignment="1">
      <alignment vertical="center"/>
      <protection/>
    </xf>
    <xf numFmtId="3" fontId="33" fillId="0" borderId="45" xfId="98" applyNumberFormat="1" applyFont="1" applyFill="1" applyBorder="1" applyAlignment="1">
      <alignment vertical="center"/>
      <protection/>
    </xf>
    <xf numFmtId="3" fontId="34" fillId="0" borderId="44" xfId="98" applyNumberFormat="1" applyFont="1" applyFill="1" applyBorder="1" applyAlignment="1">
      <alignment vertical="center"/>
      <protection/>
    </xf>
    <xf numFmtId="3" fontId="34" fillId="0" borderId="45" xfId="98" applyNumberFormat="1" applyFont="1" applyFill="1" applyBorder="1" applyAlignment="1">
      <alignment vertical="center"/>
      <protection/>
    </xf>
    <xf numFmtId="3" fontId="34" fillId="21" borderId="44" xfId="101" applyNumberFormat="1" applyFont="1" applyFill="1" applyBorder="1">
      <alignment/>
      <protection/>
    </xf>
    <xf numFmtId="167" fontId="33" fillId="0" borderId="44" xfId="101" applyNumberFormat="1" applyFont="1" applyFill="1" applyBorder="1">
      <alignment/>
      <protection/>
    </xf>
    <xf numFmtId="3" fontId="33" fillId="0" borderId="44" xfId="101" applyNumberFormat="1" applyFont="1" applyFill="1" applyBorder="1">
      <alignment/>
      <protection/>
    </xf>
    <xf numFmtId="3" fontId="33" fillId="0" borderId="45" xfId="101" applyNumberFormat="1" applyFont="1" applyFill="1" applyBorder="1">
      <alignment/>
      <protection/>
    </xf>
    <xf numFmtId="0" fontId="1" fillId="0" borderId="44" xfId="98" applyFont="1" applyBorder="1" applyAlignment="1">
      <alignment vertical="center" wrapText="1"/>
      <protection/>
    </xf>
    <xf numFmtId="0" fontId="1" fillId="0" borderId="46" xfId="98" applyFont="1" applyBorder="1" applyAlignment="1">
      <alignment vertical="center"/>
      <protection/>
    </xf>
    <xf numFmtId="3" fontId="33" fillId="0" borderId="46" xfId="98" applyNumberFormat="1" applyFont="1" applyFill="1" applyBorder="1" applyAlignment="1">
      <alignment vertical="center"/>
      <protection/>
    </xf>
    <xf numFmtId="4" fontId="33" fillId="0" borderId="46" xfId="98" applyNumberFormat="1" applyFont="1" applyFill="1" applyBorder="1" applyAlignment="1">
      <alignment vertical="center"/>
      <protection/>
    </xf>
    <xf numFmtId="3" fontId="33" fillId="0" borderId="46" xfId="101" applyNumberFormat="1" applyFont="1" applyFill="1" applyBorder="1">
      <alignment/>
      <protection/>
    </xf>
    <xf numFmtId="3" fontId="33" fillId="0" borderId="47" xfId="101" applyNumberFormat="1" applyFont="1" applyFill="1" applyBorder="1">
      <alignment/>
      <protection/>
    </xf>
    <xf numFmtId="3" fontId="34" fillId="21" borderId="10" xfId="101" applyNumberFormat="1" applyFont="1" applyFill="1" applyBorder="1">
      <alignment/>
      <protection/>
    </xf>
    <xf numFmtId="0" fontId="38" fillId="0" borderId="48" xfId="98" applyFont="1" applyBorder="1" applyAlignment="1">
      <alignment vertical="center"/>
      <protection/>
    </xf>
    <xf numFmtId="3" fontId="34" fillId="0" borderId="36" xfId="101" applyNumberFormat="1" applyFont="1" applyFill="1" applyBorder="1">
      <alignment/>
      <protection/>
    </xf>
    <xf numFmtId="3" fontId="33" fillId="0" borderId="10" xfId="101" applyNumberFormat="1" applyFont="1" applyFill="1" applyBorder="1">
      <alignment/>
      <protection/>
    </xf>
    <xf numFmtId="167" fontId="33" fillId="0" borderId="49" xfId="98" applyNumberFormat="1" applyFont="1" applyBorder="1" applyAlignment="1">
      <alignment vertical="center"/>
      <protection/>
    </xf>
    <xf numFmtId="4" fontId="33" fillId="0" borderId="49" xfId="98" applyNumberFormat="1" applyFont="1" applyFill="1" applyBorder="1" applyAlignment="1">
      <alignment vertical="center"/>
      <protection/>
    </xf>
    <xf numFmtId="3" fontId="33" fillId="0" borderId="49" xfId="98" applyNumberFormat="1" applyFont="1" applyFill="1" applyBorder="1" applyAlignment="1">
      <alignment vertical="center"/>
      <protection/>
    </xf>
    <xf numFmtId="0" fontId="33" fillId="0" borderId="50" xfId="104" applyFont="1" applyBorder="1">
      <alignment/>
      <protection/>
    </xf>
    <xf numFmtId="0" fontId="1" fillId="0" borderId="10" xfId="98" applyFont="1" applyBorder="1" applyAlignment="1">
      <alignment vertical="center"/>
      <protection/>
    </xf>
    <xf numFmtId="4" fontId="33" fillId="0" borderId="50" xfId="101" applyNumberFormat="1" applyFont="1" applyFill="1" applyBorder="1">
      <alignment/>
      <protection/>
    </xf>
    <xf numFmtId="3" fontId="33" fillId="0" borderId="10" xfId="98" applyNumberFormat="1" applyFont="1" applyFill="1" applyBorder="1" applyAlignment="1">
      <alignment vertical="center"/>
      <protection/>
    </xf>
    <xf numFmtId="167" fontId="34" fillId="21" borderId="10" xfId="101" applyNumberFormat="1" applyFont="1" applyFill="1" applyBorder="1">
      <alignment/>
      <protection/>
    </xf>
    <xf numFmtId="0" fontId="34" fillId="21" borderId="10" xfId="104" applyFont="1" applyFill="1" applyBorder="1">
      <alignment/>
      <protection/>
    </xf>
    <xf numFmtId="3" fontId="34" fillId="21" borderId="10" xfId="98" applyNumberFormat="1" applyFont="1" applyFill="1" applyBorder="1" applyAlignment="1">
      <alignment vertical="center"/>
      <protection/>
    </xf>
    <xf numFmtId="0" fontId="38" fillId="0" borderId="0" xfId="101" applyFont="1" applyFill="1" applyBorder="1">
      <alignment/>
      <protection/>
    </xf>
    <xf numFmtId="0" fontId="33" fillId="0" borderId="0" xfId="108" applyFont="1" applyBorder="1">
      <alignment/>
      <protection/>
    </xf>
    <xf numFmtId="0" fontId="33" fillId="0" borderId="0" xfId="108" applyFont="1">
      <alignment/>
      <protection/>
    </xf>
    <xf numFmtId="3" fontId="56" fillId="0" borderId="45" xfId="101" applyNumberFormat="1" applyFont="1" applyFill="1" applyBorder="1">
      <alignment/>
      <protection/>
    </xf>
    <xf numFmtId="3" fontId="56" fillId="0" borderId="45" xfId="98" applyNumberFormat="1" applyFont="1" applyFill="1" applyBorder="1" applyAlignment="1">
      <alignment vertical="center"/>
      <protection/>
    </xf>
    <xf numFmtId="0" fontId="34" fillId="21" borderId="44" xfId="98" applyFont="1" applyFill="1" applyBorder="1" applyAlignment="1">
      <alignment vertical="center"/>
      <protection/>
    </xf>
    <xf numFmtId="4" fontId="33" fillId="0" borderId="10" xfId="98" applyNumberFormat="1" applyFont="1" applyFill="1" applyBorder="1" applyAlignment="1">
      <alignment vertical="center"/>
      <protection/>
    </xf>
    <xf numFmtId="0" fontId="59" fillId="20" borderId="10" xfId="101" applyFont="1" applyFill="1" applyBorder="1">
      <alignment/>
      <protection/>
    </xf>
    <xf numFmtId="3" fontId="59" fillId="20" borderId="10" xfId="101" applyNumberFormat="1" applyFont="1" applyFill="1" applyBorder="1">
      <alignment/>
      <protection/>
    </xf>
    <xf numFmtId="0" fontId="59" fillId="20" borderId="10" xfId="104" applyFont="1" applyFill="1" applyBorder="1">
      <alignment/>
      <protection/>
    </xf>
    <xf numFmtId="3" fontId="59" fillId="20" borderId="10" xfId="98" applyNumberFormat="1" applyFont="1" applyFill="1" applyBorder="1" applyAlignment="1">
      <alignment vertical="center"/>
      <protection/>
    </xf>
    <xf numFmtId="0" fontId="34" fillId="21" borderId="10" xfId="98" applyFont="1" applyFill="1" applyBorder="1" applyAlignment="1">
      <alignment vertical="center"/>
      <protection/>
    </xf>
    <xf numFmtId="3" fontId="41" fillId="0" borderId="44" xfId="101" applyNumberFormat="1" applyFont="1" applyFill="1" applyBorder="1">
      <alignment/>
      <protection/>
    </xf>
    <xf numFmtId="3" fontId="41" fillId="0" borderId="44" xfId="98" applyNumberFormat="1" applyFont="1" applyFill="1" applyBorder="1" applyAlignment="1">
      <alignment vertical="center"/>
      <protection/>
    </xf>
    <xf numFmtId="0" fontId="0" fillId="0" borderId="0" xfId="99">
      <alignment/>
      <protection/>
    </xf>
    <xf numFmtId="0" fontId="32" fillId="0" borderId="0" xfId="99" applyFont="1">
      <alignment/>
      <protection/>
    </xf>
    <xf numFmtId="0" fontId="64" fillId="0" borderId="0" xfId="105" applyFont="1" applyFill="1">
      <alignment/>
      <protection/>
    </xf>
    <xf numFmtId="180" fontId="45" fillId="0" borderId="0" xfId="105" applyNumberFormat="1" applyFont="1" applyFill="1" applyBorder="1" applyAlignment="1" applyProtection="1">
      <alignment horizontal="centerContinuous" vertical="center"/>
      <protection/>
    </xf>
    <xf numFmtId="0" fontId="65" fillId="0" borderId="0" xfId="106" applyFont="1" applyFill="1" applyBorder="1" applyAlignment="1" applyProtection="1">
      <alignment horizontal="right"/>
      <protection/>
    </xf>
    <xf numFmtId="0" fontId="66" fillId="0" borderId="0" xfId="106" applyFont="1" applyFill="1" applyBorder="1" applyAlignment="1" applyProtection="1">
      <alignment horizontal="right"/>
      <protection/>
    </xf>
    <xf numFmtId="0" fontId="65" fillId="0" borderId="0" xfId="106" applyFont="1" applyFill="1" applyBorder="1" applyAlignment="1" applyProtection="1">
      <alignment/>
      <protection/>
    </xf>
    <xf numFmtId="186" fontId="26" fillId="0" borderId="50" xfId="105" applyNumberFormat="1" applyFont="1" applyFill="1" applyBorder="1" applyAlignment="1">
      <alignment horizontal="center" vertical="center" wrapText="1"/>
      <protection/>
    </xf>
    <xf numFmtId="0" fontId="15" fillId="0" borderId="15" xfId="105" applyFont="1" applyFill="1" applyBorder="1" applyAlignment="1">
      <alignment horizontal="center" vertical="center"/>
      <protection/>
    </xf>
    <xf numFmtId="0" fontId="15" fillId="0" borderId="16" xfId="105" applyFont="1" applyFill="1" applyBorder="1" applyAlignment="1">
      <alignment horizontal="center" vertical="center"/>
      <protection/>
    </xf>
    <xf numFmtId="0" fontId="15" fillId="0" borderId="17" xfId="105" applyFont="1" applyFill="1" applyBorder="1" applyAlignment="1">
      <alignment horizontal="center" vertical="center"/>
      <protection/>
    </xf>
    <xf numFmtId="0" fontId="15" fillId="0" borderId="12" xfId="105" applyFont="1" applyFill="1" applyBorder="1" applyAlignment="1">
      <alignment horizontal="center" vertical="center"/>
      <protection/>
    </xf>
    <xf numFmtId="0" fontId="15" fillId="0" borderId="11" xfId="105" applyFont="1" applyFill="1" applyBorder="1" applyAlignment="1">
      <alignment horizontal="center" vertical="center"/>
      <protection/>
    </xf>
    <xf numFmtId="0" fontId="15" fillId="0" borderId="10" xfId="105" applyFont="1" applyFill="1" applyBorder="1" applyProtection="1">
      <alignment/>
      <protection locked="0"/>
    </xf>
    <xf numFmtId="0" fontId="15" fillId="0" borderId="23" xfId="105" applyFont="1" applyFill="1" applyBorder="1" applyAlignment="1">
      <alignment horizontal="center" vertical="center"/>
      <protection/>
    </xf>
    <xf numFmtId="0" fontId="15" fillId="0" borderId="50" xfId="105" applyFont="1" applyFill="1" applyBorder="1" applyProtection="1">
      <alignment/>
      <protection locked="0"/>
    </xf>
    <xf numFmtId="0" fontId="26" fillId="0" borderId="15" xfId="105" applyFont="1" applyFill="1" applyBorder="1" applyAlignment="1">
      <alignment horizontal="center" vertical="center"/>
      <protection/>
    </xf>
    <xf numFmtId="0" fontId="26" fillId="0" borderId="16" xfId="105" applyFont="1" applyFill="1" applyBorder="1">
      <alignment/>
      <protection/>
    </xf>
    <xf numFmtId="0" fontId="45" fillId="0" borderId="0" xfId="105" applyFont="1" applyFill="1">
      <alignment/>
      <protection/>
    </xf>
    <xf numFmtId="0" fontId="44" fillId="0" borderId="51" xfId="105" applyFont="1" applyFill="1" applyBorder="1" applyAlignment="1" applyProtection="1">
      <alignment horizontal="center" vertical="center" wrapText="1"/>
      <protection/>
    </xf>
    <xf numFmtId="0" fontId="49" fillId="0" borderId="11" xfId="105" applyFont="1" applyFill="1" applyBorder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vertical="center"/>
      <protection/>
    </xf>
    <xf numFmtId="180" fontId="45" fillId="0" borderId="0" xfId="106" applyNumberFormat="1" applyFont="1" applyFill="1" applyAlignment="1" applyProtection="1">
      <alignment horizontal="center" vertical="center"/>
      <protection/>
    </xf>
    <xf numFmtId="180" fontId="45" fillId="0" borderId="0" xfId="106" applyNumberFormat="1" applyFont="1" applyFill="1" applyAlignment="1" applyProtection="1">
      <alignment horizontal="center" vertical="center" wrapText="1"/>
      <protection/>
    </xf>
    <xf numFmtId="180" fontId="44" fillId="0" borderId="11" xfId="106" applyNumberFormat="1" applyFont="1" applyFill="1" applyBorder="1" applyAlignment="1" applyProtection="1">
      <alignment horizontal="center" vertical="center" wrapText="1"/>
      <protection/>
    </xf>
    <xf numFmtId="0" fontId="15" fillId="0" borderId="0" xfId="106" applyFill="1" applyAlignment="1">
      <alignment horizontal="center" vertical="center" wrapText="1"/>
      <protection/>
    </xf>
    <xf numFmtId="0" fontId="40" fillId="0" borderId="0" xfId="106" applyFont="1" applyAlignment="1">
      <alignment horizontal="center" wrapText="1"/>
      <protection/>
    </xf>
    <xf numFmtId="0" fontId="15" fillId="0" borderId="0" xfId="106" applyFill="1" applyAlignment="1">
      <alignment vertical="center" wrapText="1"/>
      <protection/>
    </xf>
    <xf numFmtId="180" fontId="68" fillId="0" borderId="0" xfId="106" applyNumberFormat="1" applyFont="1" applyFill="1" applyAlignment="1">
      <alignment vertical="center" wrapText="1"/>
      <protection/>
    </xf>
    <xf numFmtId="0" fontId="26" fillId="0" borderId="0" xfId="106" applyFont="1" applyFill="1" applyAlignment="1">
      <alignment horizontal="center" vertical="center" wrapText="1"/>
      <protection/>
    </xf>
    <xf numFmtId="0" fontId="44" fillId="0" borderId="24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/>
      <protection/>
    </xf>
    <xf numFmtId="0" fontId="44" fillId="0" borderId="0" xfId="105" applyFont="1" applyFill="1" applyBorder="1" applyAlignment="1" applyProtection="1">
      <alignment horizontal="center" vertical="center" wrapText="1"/>
      <protection/>
    </xf>
    <xf numFmtId="182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6" applyFont="1" applyFill="1" applyAlignment="1">
      <alignment horizontal="center" vertical="center" wrapText="1"/>
      <protection/>
    </xf>
    <xf numFmtId="180" fontId="47" fillId="0" borderId="0" xfId="106" applyNumberFormat="1" applyFont="1" applyFill="1" applyAlignment="1">
      <alignment horizontal="center" vertical="center" wrapText="1"/>
      <protection/>
    </xf>
    <xf numFmtId="0" fontId="38" fillId="0" borderId="0" xfId="106" applyFont="1" applyAlignment="1">
      <alignment horizontal="center" wrapText="1"/>
      <protection/>
    </xf>
    <xf numFmtId="180" fontId="47" fillId="0" borderId="0" xfId="106" applyNumberFormat="1" applyFont="1" applyFill="1" applyAlignment="1">
      <alignment vertical="center" wrapText="1"/>
      <protection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16" xfId="106" applyFont="1" applyFill="1" applyBorder="1" applyAlignment="1" applyProtection="1">
      <alignment horizontal="center" vertical="center" wrapText="1"/>
      <protection/>
    </xf>
    <xf numFmtId="0" fontId="26" fillId="0" borderId="17" xfId="106" applyFont="1" applyFill="1" applyBorder="1" applyAlignment="1" applyProtection="1">
      <alignment horizontal="center" vertical="center" wrapText="1"/>
      <protection/>
    </xf>
    <xf numFmtId="0" fontId="15" fillId="0" borderId="51" xfId="106" applyFont="1" applyFill="1" applyBorder="1" applyAlignment="1">
      <alignment horizontal="center" vertical="center" wrapText="1"/>
      <protection/>
    </xf>
    <xf numFmtId="0" fontId="1" fillId="0" borderId="37" xfId="106" applyFont="1" applyFill="1" applyBorder="1" applyAlignment="1" applyProtection="1">
      <alignment horizontal="left" vertical="center" wrapText="1" indent="1"/>
      <protection/>
    </xf>
    <xf numFmtId="0" fontId="15" fillId="0" borderId="11" xfId="106" applyFont="1" applyFill="1" applyBorder="1" applyAlignment="1">
      <alignment horizontal="center" vertical="center" wrapText="1"/>
      <protection/>
    </xf>
    <xf numFmtId="0" fontId="1" fillId="0" borderId="26" xfId="106" applyFont="1" applyFill="1" applyBorder="1" applyAlignment="1" applyProtection="1">
      <alignment horizontal="left" vertical="center" wrapText="1" indent="1"/>
      <protection/>
    </xf>
    <xf numFmtId="0" fontId="1" fillId="0" borderId="26" xfId="106" applyFont="1" applyFill="1" applyBorder="1" applyAlignment="1" applyProtection="1">
      <alignment horizontal="left" vertical="center" wrapText="1" indent="8"/>
      <protection/>
    </xf>
    <xf numFmtId="0" fontId="15" fillId="0" borderId="36" xfId="106" applyFont="1" applyFill="1" applyBorder="1" applyAlignment="1" applyProtection="1">
      <alignment vertical="center" wrapText="1"/>
      <protection locked="0"/>
    </xf>
    <xf numFmtId="180" fontId="15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28" xfId="106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0" xfId="106" applyFont="1" applyFill="1" applyBorder="1" applyAlignment="1" applyProtection="1">
      <alignment vertical="center" wrapText="1"/>
      <protection locked="0"/>
    </xf>
    <xf numFmtId="0" fontId="15" fillId="0" borderId="23" xfId="106" applyFont="1" applyFill="1" applyBorder="1" applyAlignment="1">
      <alignment horizontal="center" vertical="center" wrapText="1"/>
      <protection/>
    </xf>
    <xf numFmtId="0" fontId="15" fillId="0" borderId="34" xfId="106" applyFont="1" applyFill="1" applyBorder="1" applyAlignment="1" applyProtection="1">
      <alignment vertical="center" wrapText="1"/>
      <protection locked="0"/>
    </xf>
    <xf numFmtId="180" fontId="15" fillId="0" borderId="34" xfId="106" applyNumberFormat="1" applyFont="1" applyFill="1" applyBorder="1" applyAlignment="1" applyProtection="1">
      <alignment horizontal="right" vertical="center" wrapText="1" indent="1"/>
      <protection locked="0"/>
    </xf>
    <xf numFmtId="180" fontId="15" fillId="0" borderId="52" xfId="10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106" applyFont="1" applyFill="1" applyBorder="1" applyAlignment="1">
      <alignment horizontal="center" vertical="center" wrapText="1"/>
      <protection/>
    </xf>
    <xf numFmtId="0" fontId="26" fillId="0" borderId="53" xfId="106" applyFont="1" applyFill="1" applyBorder="1" applyAlignment="1" applyProtection="1">
      <alignment vertical="center" wrapText="1"/>
      <protection/>
    </xf>
    <xf numFmtId="180" fontId="26" fillId="0" borderId="53" xfId="106" applyNumberFormat="1" applyFont="1" applyFill="1" applyBorder="1" applyAlignment="1" applyProtection="1">
      <alignment vertical="center" wrapText="1"/>
      <protection/>
    </xf>
    <xf numFmtId="0" fontId="15" fillId="0" borderId="0" xfId="106" applyFont="1" applyFill="1" applyAlignment="1">
      <alignment horizontal="right" vertical="center" wrapText="1"/>
      <protection/>
    </xf>
    <xf numFmtId="0" fontId="15" fillId="0" borderId="0" xfId="106" applyFont="1" applyFill="1" applyAlignment="1">
      <alignment vertical="center" wrapText="1"/>
      <protection/>
    </xf>
    <xf numFmtId="1" fontId="26" fillId="0" borderId="54" xfId="106" applyNumberFormat="1" applyFont="1" applyFill="1" applyBorder="1" applyAlignment="1" applyProtection="1">
      <alignment vertical="center" wrapText="1"/>
      <protection/>
    </xf>
    <xf numFmtId="180" fontId="70" fillId="0" borderId="0" xfId="106" applyNumberFormat="1" applyFont="1" applyFill="1" applyAlignment="1" applyProtection="1">
      <alignment vertical="center" wrapTex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0" fontId="49" fillId="0" borderId="55" xfId="105" applyFont="1" applyFill="1" applyBorder="1" applyAlignment="1" applyProtection="1">
      <alignment horizontal="center" vertical="center"/>
      <protection/>
    </xf>
    <xf numFmtId="182" fontId="49" fillId="0" borderId="56" xfId="68" applyNumberFormat="1" applyFont="1" applyFill="1" applyBorder="1" applyAlignment="1" applyProtection="1">
      <alignment/>
      <protection locked="0"/>
    </xf>
    <xf numFmtId="182" fontId="49" fillId="0" borderId="27" xfId="68" applyNumberFormat="1" applyFont="1" applyFill="1" applyBorder="1" applyAlignment="1" applyProtection="1">
      <alignment/>
      <protection locked="0"/>
    </xf>
    <xf numFmtId="0" fontId="48" fillId="0" borderId="57" xfId="105" applyFont="1" applyFill="1" applyBorder="1" applyAlignment="1" applyProtection="1">
      <alignment/>
      <protection/>
    </xf>
    <xf numFmtId="0" fontId="48" fillId="0" borderId="58" xfId="105" applyFont="1" applyFill="1" applyBorder="1" applyAlignment="1" applyProtection="1">
      <alignment/>
      <protection/>
    </xf>
    <xf numFmtId="182" fontId="49" fillId="0" borderId="20" xfId="68" applyNumberFormat="1" applyFont="1" applyFill="1" applyBorder="1" applyAlignment="1" applyProtection="1">
      <alignment/>
      <protection locked="0"/>
    </xf>
    <xf numFmtId="182" fontId="44" fillId="0" borderId="59" xfId="68" applyNumberFormat="1" applyFont="1" applyFill="1" applyBorder="1" applyAlignment="1" applyProtection="1">
      <alignment/>
      <protection/>
    </xf>
    <xf numFmtId="0" fontId="26" fillId="0" borderId="0" xfId="105" applyFont="1" applyFill="1" applyBorder="1" applyAlignment="1">
      <alignment horizontal="center" vertical="center"/>
      <protection/>
    </xf>
    <xf numFmtId="0" fontId="26" fillId="0" borderId="0" xfId="105" applyFont="1" applyFill="1" applyBorder="1">
      <alignment/>
      <protection/>
    </xf>
    <xf numFmtId="182" fontId="26" fillId="0" borderId="0" xfId="105" applyNumberFormat="1" applyFont="1" applyFill="1" applyBorder="1">
      <alignment/>
      <protection/>
    </xf>
    <xf numFmtId="0" fontId="64" fillId="0" borderId="0" xfId="105" applyFont="1" applyFill="1" applyAlignment="1">
      <alignment wrapText="1"/>
      <protection/>
    </xf>
    <xf numFmtId="0" fontId="49" fillId="0" borderId="26" xfId="105" applyFont="1" applyFill="1" applyBorder="1" applyAlignment="1" applyProtection="1">
      <alignment horizontal="left"/>
      <protection/>
    </xf>
    <xf numFmtId="0" fontId="48" fillId="0" borderId="60" xfId="105" applyFont="1" applyFill="1" applyBorder="1" applyAlignment="1" applyProtection="1">
      <alignment/>
      <protection/>
    </xf>
    <xf numFmtId="0" fontId="49" fillId="0" borderId="20" xfId="105" applyFont="1" applyFill="1" applyBorder="1" applyAlignment="1" applyProtection="1">
      <alignment horizontal="center" vertical="center"/>
      <protection/>
    </xf>
    <xf numFmtId="0" fontId="49" fillId="0" borderId="59" xfId="105" applyFont="1" applyFill="1" applyBorder="1" applyAlignment="1" applyProtection="1">
      <alignment horizontal="center" vertical="center"/>
      <protection/>
    </xf>
    <xf numFmtId="182" fontId="15" fillId="0" borderId="61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82" fontId="15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0" fontId="38" fillId="20" borderId="10" xfId="99" applyFont="1" applyFill="1" applyBorder="1" applyAlignment="1">
      <alignment horizontal="center" vertical="center" wrapText="1"/>
      <protection/>
    </xf>
    <xf numFmtId="0" fontId="40" fillId="20" borderId="10" xfId="99" applyFont="1" applyFill="1" applyBorder="1" applyAlignment="1">
      <alignment horizontal="center" vertical="center"/>
      <protection/>
    </xf>
    <xf numFmtId="0" fontId="1" fillId="0" borderId="10" xfId="99" applyFont="1" applyBorder="1">
      <alignment/>
      <protection/>
    </xf>
    <xf numFmtId="0" fontId="40" fillId="0" borderId="10" xfId="99" applyFont="1" applyBorder="1" applyAlignment="1">
      <alignment horizontal="left"/>
      <protection/>
    </xf>
    <xf numFmtId="0" fontId="39" fillId="0" borderId="10" xfId="99" applyFont="1" applyBorder="1">
      <alignment/>
      <protection/>
    </xf>
    <xf numFmtId="3" fontId="39" fillId="0" borderId="10" xfId="99" applyNumberFormat="1" applyFont="1" applyBorder="1">
      <alignment/>
      <protection/>
    </xf>
    <xf numFmtId="0" fontId="1" fillId="0" borderId="10" xfId="99" applyFont="1" applyBorder="1" applyAlignment="1">
      <alignment horizontal="center"/>
      <protection/>
    </xf>
    <xf numFmtId="0" fontId="39" fillId="0" borderId="10" xfId="99" applyFont="1" applyBorder="1" applyAlignment="1">
      <alignment horizontal="left" vertical="distributed"/>
      <protection/>
    </xf>
    <xf numFmtId="3" fontId="33" fillId="0" borderId="10" xfId="99" applyNumberFormat="1" applyFont="1" applyBorder="1">
      <alignment/>
      <protection/>
    </xf>
    <xf numFmtId="3" fontId="40" fillId="0" borderId="10" xfId="99" applyNumberFormat="1" applyFont="1" applyBorder="1">
      <alignment/>
      <protection/>
    </xf>
    <xf numFmtId="0" fontId="33" fillId="0" borderId="10" xfId="99" applyFont="1" applyBorder="1">
      <alignment/>
      <protection/>
    </xf>
    <xf numFmtId="0" fontId="39" fillId="0" borderId="10" xfId="99" applyFont="1" applyBorder="1" applyAlignment="1">
      <alignment horizontal="left"/>
      <protection/>
    </xf>
    <xf numFmtId="0" fontId="39" fillId="0" borderId="56" xfId="99" applyFont="1" applyBorder="1" applyAlignment="1">
      <alignment horizontal="left"/>
      <protection/>
    </xf>
    <xf numFmtId="0" fontId="39" fillId="0" borderId="56" xfId="99" applyFont="1" applyBorder="1" applyAlignment="1">
      <alignment horizontal="left" vertical="distributed"/>
      <protection/>
    </xf>
    <xf numFmtId="3" fontId="1" fillId="0" borderId="10" xfId="99" applyNumberFormat="1" applyFont="1" applyBorder="1">
      <alignment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4" fillId="0" borderId="10" xfId="106" applyNumberFormat="1" applyFont="1" applyFill="1" applyBorder="1" applyAlignment="1" applyProtection="1">
      <alignment horizontal="center" vertical="center" wrapText="1"/>
      <protection/>
    </xf>
    <xf numFmtId="180" fontId="44" fillId="0" borderId="28" xfId="106" applyNumberFormat="1" applyFont="1" applyFill="1" applyBorder="1" applyAlignment="1" applyProtection="1">
      <alignment horizontal="center" vertical="center" wrapText="1"/>
      <protection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8" xfId="68" applyNumberFormat="1" applyFont="1" applyFill="1" applyBorder="1" applyAlignment="1" applyProtection="1">
      <alignment vertical="center" wrapText="1"/>
      <protection/>
    </xf>
    <xf numFmtId="182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4" fillId="0" borderId="10" xfId="68" applyNumberFormat="1" applyFont="1" applyFill="1" applyBorder="1" applyAlignment="1" applyProtection="1">
      <alignment vertical="center" wrapText="1"/>
      <protection/>
    </xf>
    <xf numFmtId="182" fontId="44" fillId="0" borderId="28" xfId="68" applyNumberFormat="1" applyFont="1" applyFill="1" applyBorder="1" applyAlignment="1" applyProtection="1">
      <alignment vertical="center" wrapTex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10" xfId="106" applyNumberFormat="1" applyFont="1" applyFill="1" applyBorder="1" applyAlignment="1" applyProtection="1">
      <alignment horizontal="left" vertical="center" wrapText="1" indent="1"/>
      <protection/>
    </xf>
    <xf numFmtId="182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82" fontId="49" fillId="0" borderId="10" xfId="68" applyNumberFormat="1" applyFont="1" applyFill="1" applyBorder="1" applyAlignment="1" applyProtection="1">
      <alignment vertical="center" wrapText="1"/>
      <protection/>
    </xf>
    <xf numFmtId="182" fontId="49" fillId="0" borderId="28" xfId="68" applyNumberFormat="1" applyFont="1" applyFill="1" applyBorder="1" applyAlignment="1" applyProtection="1">
      <alignment vertical="center" wrapText="1"/>
      <protection/>
    </xf>
    <xf numFmtId="182" fontId="70" fillId="25" borderId="34" xfId="68" applyNumberFormat="1" applyFont="1" applyFill="1" applyBorder="1" applyAlignment="1" applyProtection="1">
      <alignment horizontal="left" vertical="center" wrapText="1" indent="2"/>
      <protection/>
    </xf>
    <xf numFmtId="182" fontId="70" fillId="0" borderId="34" xfId="68" applyNumberFormat="1" applyFont="1" applyFill="1" applyBorder="1" applyAlignment="1" applyProtection="1">
      <alignment vertical="center" wrapText="1"/>
      <protection/>
    </xf>
    <xf numFmtId="182" fontId="70" fillId="0" borderId="52" xfId="68" applyNumberFormat="1" applyFont="1" applyFill="1" applyBorder="1" applyAlignment="1" applyProtection="1">
      <alignment vertical="center" wrapText="1"/>
      <protection/>
    </xf>
    <xf numFmtId="0" fontId="62" fillId="0" borderId="10" xfId="99" applyFont="1" applyBorder="1" applyAlignment="1">
      <alignment horizontal="center"/>
      <protection/>
    </xf>
    <xf numFmtId="0" fontId="56" fillId="0" borderId="10" xfId="99" applyFont="1" applyBorder="1" applyAlignment="1">
      <alignment horizontal="left"/>
      <protection/>
    </xf>
    <xf numFmtId="3" fontId="41" fillId="0" borderId="10" xfId="99" applyNumberFormat="1" applyFont="1" applyBorder="1">
      <alignment/>
      <protection/>
    </xf>
    <xf numFmtId="3" fontId="56" fillId="0" borderId="10" xfId="99" applyNumberFormat="1" applyFont="1" applyBorder="1">
      <alignment/>
      <protection/>
    </xf>
    <xf numFmtId="0" fontId="71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8" applyFont="1">
      <alignment/>
      <protection/>
    </xf>
    <xf numFmtId="0" fontId="38" fillId="0" borderId="0" xfId="108" applyFont="1" applyAlignment="1">
      <alignment horizontal="right"/>
      <protection/>
    </xf>
    <xf numFmtId="0" fontId="42" fillId="0" borderId="0" xfId="108" applyFont="1" applyAlignment="1">
      <alignment horizontal="center"/>
      <protection/>
    </xf>
    <xf numFmtId="0" fontId="42" fillId="0" borderId="0" xfId="108" applyFont="1" applyAlignment="1">
      <alignment horizontal="right"/>
      <protection/>
    </xf>
    <xf numFmtId="0" fontId="40" fillId="0" borderId="0" xfId="108" applyFont="1" applyAlignment="1">
      <alignment horizontal="center"/>
      <protection/>
    </xf>
    <xf numFmtId="0" fontId="72" fillId="0" borderId="0" xfId="108" applyFont="1" applyAlignment="1">
      <alignment horizontal="right"/>
      <protection/>
    </xf>
    <xf numFmtId="180" fontId="49" fillId="0" borderId="0" xfId="106" applyNumberFormat="1" applyFont="1" applyFill="1" applyAlignment="1" applyProtection="1">
      <alignment horizontal="right" vertical="center"/>
      <protection/>
    </xf>
    <xf numFmtId="0" fontId="1" fillId="0" borderId="0" xfId="108" applyFont="1" applyAlignment="1">
      <alignment/>
      <protection/>
    </xf>
    <xf numFmtId="0" fontId="40" fillId="0" borderId="0" xfId="108" applyFont="1" applyAlignment="1">
      <alignment/>
      <protection/>
    </xf>
    <xf numFmtId="0" fontId="34" fillId="0" borderId="0" xfId="108" applyFont="1" applyAlignment="1">
      <alignment horizontal="right"/>
      <protection/>
    </xf>
    <xf numFmtId="180" fontId="49" fillId="0" borderId="0" xfId="106" applyNumberFormat="1" applyFont="1" applyFill="1" applyAlignment="1">
      <alignment horizontal="center" vertical="center"/>
      <protection/>
    </xf>
    <xf numFmtId="0" fontId="72" fillId="0" borderId="0" xfId="106" applyFont="1" applyAlignment="1">
      <alignment wrapText="1"/>
      <protection/>
    </xf>
    <xf numFmtId="0" fontId="73" fillId="0" borderId="0" xfId="106" applyFont="1" applyAlignment="1">
      <alignment horizontal="right" wrapText="1"/>
      <protection/>
    </xf>
    <xf numFmtId="180" fontId="49" fillId="0" borderId="0" xfId="106" applyNumberFormat="1" applyFont="1" applyFill="1" applyBorder="1" applyAlignment="1">
      <alignment horizontal="center" vertical="center" wrapText="1"/>
      <protection/>
    </xf>
    <xf numFmtId="0" fontId="63" fillId="0" borderId="0" xfId="105" applyFont="1" applyFill="1">
      <alignment/>
      <protection/>
    </xf>
    <xf numFmtId="0" fontId="28" fillId="0" borderId="12" xfId="0" applyFont="1" applyBorder="1" applyAlignment="1">
      <alignment wrapText="1"/>
    </xf>
    <xf numFmtId="0" fontId="58" fillId="20" borderId="26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3" fontId="58" fillId="20" borderId="10" xfId="108" applyNumberFormat="1" applyFont="1" applyFill="1" applyBorder="1" applyAlignment="1">
      <alignment horizontal="right" vertical="center"/>
      <protection/>
    </xf>
    <xf numFmtId="3" fontId="58" fillId="20" borderId="10" xfId="108" applyNumberFormat="1" applyFont="1" applyFill="1" applyBorder="1">
      <alignment/>
      <protection/>
    </xf>
    <xf numFmtId="3" fontId="58" fillId="20" borderId="28" xfId="108" applyNumberFormat="1" applyFont="1" applyFill="1" applyBorder="1">
      <alignment/>
      <protection/>
    </xf>
    <xf numFmtId="0" fontId="14" fillId="20" borderId="0" xfId="108" applyFill="1">
      <alignment/>
      <protection/>
    </xf>
    <xf numFmtId="3" fontId="58" fillId="20" borderId="56" xfId="108" applyNumberFormat="1" applyFont="1" applyFill="1" applyBorder="1" applyAlignment="1">
      <alignment horizontal="right" vertical="center"/>
      <protection/>
    </xf>
    <xf numFmtId="3" fontId="59" fillId="20" borderId="10" xfId="108" applyNumberFormat="1" applyFont="1" applyFill="1" applyBorder="1" applyAlignment="1">
      <alignment vertical="center"/>
      <protection/>
    </xf>
    <xf numFmtId="0" fontId="33" fillId="0" borderId="26" xfId="108" applyFont="1" applyBorder="1" applyAlignment="1">
      <alignment horizontal="left" vertical="center" wrapText="1"/>
      <protection/>
    </xf>
    <xf numFmtId="180" fontId="49" fillId="0" borderId="0" xfId="106" applyNumberFormat="1" applyFont="1" applyFill="1" applyAlignment="1">
      <alignment horizontal="right" vertical="center"/>
      <protection/>
    </xf>
    <xf numFmtId="0" fontId="39" fillId="0" borderId="56" xfId="99" applyFont="1" applyBorder="1" applyAlignment="1">
      <alignment horizontal="left" wrapText="1"/>
      <protection/>
    </xf>
    <xf numFmtId="0" fontId="74" fillId="0" borderId="10" xfId="0" applyFont="1" applyBorder="1" applyAlignment="1">
      <alignment wrapText="1"/>
    </xf>
    <xf numFmtId="0" fontId="75" fillId="0" borderId="8" xfId="0" applyFont="1" applyBorder="1" applyAlignment="1">
      <alignment/>
    </xf>
    <xf numFmtId="3" fontId="75" fillId="0" borderId="8" xfId="0" applyNumberFormat="1" applyFont="1" applyBorder="1" applyAlignment="1">
      <alignment horizontal="right" vertical="center"/>
    </xf>
    <xf numFmtId="3" fontId="75" fillId="0" borderId="8" xfId="0" applyNumberFormat="1" applyFont="1" applyBorder="1" applyAlignment="1">
      <alignment vertical="center"/>
    </xf>
    <xf numFmtId="182" fontId="15" fillId="0" borderId="61" xfId="68" applyNumberFormat="1" applyFont="1" applyFill="1" applyBorder="1" applyAlignment="1">
      <alignment vertical="center"/>
    </xf>
    <xf numFmtId="182" fontId="15" fillId="0" borderId="28" xfId="68" applyNumberFormat="1" applyFont="1" applyFill="1" applyBorder="1" applyAlignment="1">
      <alignment vertical="center"/>
    </xf>
    <xf numFmtId="182" fontId="15" fillId="0" borderId="10" xfId="68" applyNumberFormat="1" applyFont="1" applyFill="1" applyBorder="1" applyAlignment="1" applyProtection="1">
      <alignment vertical="center"/>
      <protection locked="0"/>
    </xf>
    <xf numFmtId="182" fontId="15" fillId="0" borderId="50" xfId="68" applyNumberFormat="1" applyFont="1" applyFill="1" applyBorder="1" applyAlignment="1" applyProtection="1">
      <alignment vertical="center"/>
      <protection locked="0"/>
    </xf>
    <xf numFmtId="182" fontId="26" fillId="0" borderId="16" xfId="105" applyNumberFormat="1" applyFont="1" applyFill="1" applyBorder="1" applyAlignment="1">
      <alignment vertical="center"/>
      <protection/>
    </xf>
    <xf numFmtId="182" fontId="26" fillId="0" borderId="17" xfId="105" applyNumberFormat="1" applyFont="1" applyFill="1" applyBorder="1" applyAlignment="1">
      <alignment vertical="center"/>
      <protection/>
    </xf>
    <xf numFmtId="0" fontId="75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8" applyAlignment="1">
      <alignment horizontal="right"/>
      <protection/>
    </xf>
    <xf numFmtId="0" fontId="28" fillId="0" borderId="0" xfId="0" applyFont="1" applyAlignment="1">
      <alignment horizontal="right" wrapText="1"/>
    </xf>
    <xf numFmtId="0" fontId="43" fillId="0" borderId="62" xfId="0" applyFont="1" applyBorder="1" applyAlignment="1">
      <alignment horizontal="center" wrapText="1"/>
    </xf>
    <xf numFmtId="3" fontId="28" fillId="0" borderId="28" xfId="0" applyNumberFormat="1" applyFont="1" applyBorder="1" applyAlignment="1">
      <alignment horizontal="right" wrapText="1"/>
    </xf>
    <xf numFmtId="3" fontId="1" fillId="0" borderId="28" xfId="0" applyNumberFormat="1" applyFont="1" applyBorder="1" applyAlignment="1">
      <alignment horizontal="right" wrapText="1"/>
    </xf>
    <xf numFmtId="0" fontId="1" fillId="0" borderId="28" xfId="0" applyFont="1" applyBorder="1" applyAlignment="1">
      <alignment wrapText="1"/>
    </xf>
    <xf numFmtId="3" fontId="24" fillId="0" borderId="28" xfId="0" applyNumberFormat="1" applyFont="1" applyBorder="1" applyAlignment="1">
      <alignment horizontal="right" wrapText="1"/>
    </xf>
    <xf numFmtId="0" fontId="28" fillId="0" borderId="28" xfId="0" applyFont="1" applyBorder="1" applyAlignment="1">
      <alignment wrapText="1"/>
    </xf>
    <xf numFmtId="0" fontId="24" fillId="0" borderId="28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3" fontId="31" fillId="0" borderId="28" xfId="0" applyNumberFormat="1" applyFont="1" applyBorder="1" applyAlignment="1">
      <alignment horizontal="right" wrapText="1"/>
    </xf>
    <xf numFmtId="0" fontId="31" fillId="0" borderId="24" xfId="0" applyFont="1" applyBorder="1" applyAlignment="1">
      <alignment wrapText="1"/>
    </xf>
    <xf numFmtId="3" fontId="31" fillId="0" borderId="52" xfId="0" applyNumberFormat="1" applyFont="1" applyBorder="1" applyAlignment="1">
      <alignment horizontal="right" wrapText="1"/>
    </xf>
    <xf numFmtId="0" fontId="28" fillId="0" borderId="28" xfId="0" applyFont="1" applyBorder="1" applyAlignment="1">
      <alignment horizontal="right" wrapText="1"/>
    </xf>
    <xf numFmtId="3" fontId="52" fillId="0" borderId="28" xfId="0" applyNumberFormat="1" applyFont="1" applyBorder="1" applyAlignment="1">
      <alignment horizontal="right" wrapText="1"/>
    </xf>
    <xf numFmtId="0" fontId="40" fillId="0" borderId="0" xfId="108" applyFont="1" applyAlignment="1">
      <alignment horizontal="right"/>
      <protection/>
    </xf>
    <xf numFmtId="0" fontId="33" fillId="0" borderId="0" xfId="108" applyFont="1" applyAlignment="1">
      <alignment horizontal="right"/>
      <protection/>
    </xf>
    <xf numFmtId="180" fontId="26" fillId="0" borderId="0" xfId="106" applyNumberFormat="1" applyFont="1" applyFill="1" applyAlignment="1" applyProtection="1">
      <alignment horizontal="right" vertical="center"/>
      <protection/>
    </xf>
    <xf numFmtId="0" fontId="15" fillId="0" borderId="0" xfId="100">
      <alignment/>
      <protection/>
    </xf>
    <xf numFmtId="0" fontId="76" fillId="0" borderId="0" xfId="100" applyFont="1" applyAlignment="1">
      <alignment horizontal="center"/>
      <protection/>
    </xf>
    <xf numFmtId="0" fontId="26" fillId="0" borderId="0" xfId="100" applyFont="1" applyAlignment="1">
      <alignment horizontal="right"/>
      <protection/>
    </xf>
    <xf numFmtId="0" fontId="15" fillId="0" borderId="0" xfId="100" applyFont="1" applyBorder="1" applyAlignment="1">
      <alignment horizontal="center"/>
      <protection/>
    </xf>
    <xf numFmtId="0" fontId="15" fillId="0" borderId="0" xfId="100" applyFont="1" applyBorder="1" applyAlignment="1">
      <alignment horizontal="right"/>
      <protection/>
    </xf>
    <xf numFmtId="0" fontId="26" fillId="0" borderId="51" xfId="100" applyFont="1" applyBorder="1" applyAlignment="1">
      <alignment vertical="center" wrapText="1"/>
      <protection/>
    </xf>
    <xf numFmtId="0" fontId="26" fillId="0" borderId="63" xfId="100" applyFont="1" applyBorder="1" applyAlignment="1">
      <alignment horizontal="center" vertical="center" wrapText="1"/>
      <protection/>
    </xf>
    <xf numFmtId="0" fontId="26" fillId="0" borderId="64" xfId="100" applyFont="1" applyBorder="1" applyAlignment="1">
      <alignment horizontal="center" vertical="center" wrapText="1"/>
      <protection/>
    </xf>
    <xf numFmtId="0" fontId="44" fillId="0" borderId="11" xfId="100" applyFont="1" applyBorder="1" applyAlignment="1">
      <alignment horizontal="center"/>
      <protection/>
    </xf>
    <xf numFmtId="0" fontId="44" fillId="0" borderId="10" xfId="100" applyFont="1" applyBorder="1" applyAlignment="1">
      <alignment horizontal="center"/>
      <protection/>
    </xf>
    <xf numFmtId="0" fontId="44" fillId="0" borderId="26" xfId="100" applyFont="1" applyBorder="1" applyAlignment="1">
      <alignment horizontal="center"/>
      <protection/>
    </xf>
    <xf numFmtId="0" fontId="44" fillId="0" borderId="0" xfId="100" applyFont="1">
      <alignment/>
      <protection/>
    </xf>
    <xf numFmtId="49" fontId="15" fillId="0" borderId="11" xfId="100" applyNumberFormat="1" applyFont="1" applyBorder="1" applyAlignment="1">
      <alignment horizontal="right"/>
      <protection/>
    </xf>
    <xf numFmtId="49" fontId="15" fillId="0" borderId="10" xfId="100" applyNumberFormat="1" applyFont="1" applyBorder="1" applyAlignment="1">
      <alignment horizontal="right"/>
      <protection/>
    </xf>
    <xf numFmtId="180" fontId="15" fillId="0" borderId="1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100" applyNumberFormat="1" applyFont="1" applyBorder="1">
      <alignment/>
      <protection/>
    </xf>
    <xf numFmtId="0" fontId="15" fillId="0" borderId="26" xfId="100" applyFont="1" applyBorder="1">
      <alignment/>
      <protection/>
    </xf>
    <xf numFmtId="3" fontId="15" fillId="0" borderId="50" xfId="100" applyNumberFormat="1" applyFont="1" applyBorder="1">
      <alignment/>
      <protection/>
    </xf>
    <xf numFmtId="3" fontId="15" fillId="0" borderId="10" xfId="100" applyNumberFormat="1" applyFont="1" applyFill="1" applyBorder="1" applyAlignment="1" applyProtection="1">
      <alignment vertical="center" wrapText="1"/>
      <protection locked="0"/>
    </xf>
    <xf numFmtId="0" fontId="15" fillId="0" borderId="10" xfId="100" applyFont="1" applyBorder="1" applyAlignment="1">
      <alignment horizontal="left"/>
      <protection/>
    </xf>
    <xf numFmtId="0" fontId="15" fillId="0" borderId="11" xfId="100" applyBorder="1">
      <alignment/>
      <protection/>
    </xf>
    <xf numFmtId="0" fontId="15" fillId="0" borderId="26" xfId="100" applyFont="1" applyBorder="1" applyAlignment="1">
      <alignment vertical="center" wrapText="1"/>
      <protection/>
    </xf>
    <xf numFmtId="0" fontId="15" fillId="0" borderId="41" xfId="100" applyFont="1" applyBorder="1">
      <alignment/>
      <protection/>
    </xf>
    <xf numFmtId="49" fontId="15" fillId="0" borderId="23" xfId="100" applyNumberFormat="1" applyFont="1" applyBorder="1" applyAlignment="1">
      <alignment horizontal="right"/>
      <protection/>
    </xf>
    <xf numFmtId="49" fontId="15" fillId="0" borderId="50" xfId="100" applyNumberFormat="1" applyFont="1" applyBorder="1" applyAlignment="1">
      <alignment horizontal="right"/>
      <protection/>
    </xf>
    <xf numFmtId="180" fontId="15" fillId="0" borderId="50" xfId="10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50" xfId="100" applyNumberFormat="1" applyFont="1" applyFill="1" applyBorder="1" applyAlignment="1" applyProtection="1">
      <alignment vertical="center" wrapText="1"/>
      <protection locked="0"/>
    </xf>
    <xf numFmtId="49" fontId="15" fillId="0" borderId="23" xfId="100" applyNumberFormat="1" applyBorder="1">
      <alignment/>
      <protection/>
    </xf>
    <xf numFmtId="49" fontId="15" fillId="0" borderId="50" xfId="100" applyNumberFormat="1" applyBorder="1">
      <alignment/>
      <protection/>
    </xf>
    <xf numFmtId="0" fontId="26" fillId="0" borderId="34" xfId="100" applyFont="1" applyBorder="1" applyAlignment="1">
      <alignment horizontal="left"/>
      <protection/>
    </xf>
    <xf numFmtId="3" fontId="26" fillId="0" borderId="34" xfId="100" applyNumberFormat="1" applyFont="1" applyBorder="1">
      <alignment/>
      <protection/>
    </xf>
    <xf numFmtId="0" fontId="26" fillId="0" borderId="35" xfId="100" applyFont="1" applyBorder="1" applyAlignment="1">
      <alignment horizontal="left"/>
      <protection/>
    </xf>
    <xf numFmtId="0" fontId="26" fillId="0" borderId="24" xfId="100" applyFont="1" applyBorder="1" applyAlignment="1">
      <alignment horizontal="left"/>
      <protection/>
    </xf>
    <xf numFmtId="0" fontId="40" fillId="0" borderId="0" xfId="103" applyFont="1" applyAlignment="1">
      <alignment horizontal="center"/>
      <protection/>
    </xf>
    <xf numFmtId="0" fontId="0" fillId="0" borderId="0" xfId="103">
      <alignment/>
      <protection/>
    </xf>
    <xf numFmtId="0" fontId="24" fillId="0" borderId="0" xfId="103" applyFont="1" applyAlignment="1">
      <alignment horizontal="center"/>
      <protection/>
    </xf>
    <xf numFmtId="0" fontId="43" fillId="0" borderId="0" xfId="103" applyFont="1" applyAlignment="1">
      <alignment horizontal="right"/>
      <protection/>
    </xf>
    <xf numFmtId="0" fontId="27" fillId="0" borderId="0" xfId="103" applyFont="1">
      <alignment/>
      <protection/>
    </xf>
    <xf numFmtId="0" fontId="27" fillId="0" borderId="0" xfId="103" applyFont="1" applyAlignment="1">
      <alignment horizontal="right"/>
      <protection/>
    </xf>
    <xf numFmtId="0" fontId="24" fillId="0" borderId="11" xfId="103" applyFont="1" applyBorder="1" applyAlignment="1">
      <alignment horizontal="center"/>
      <protection/>
    </xf>
    <xf numFmtId="0" fontId="24" fillId="0" borderId="38" xfId="103" applyFont="1" applyBorder="1" applyAlignment="1">
      <alignment horizontal="left"/>
      <protection/>
    </xf>
    <xf numFmtId="0" fontId="27" fillId="0" borderId="10" xfId="103" applyFont="1" applyBorder="1" applyAlignment="1">
      <alignment horizontal="right"/>
      <protection/>
    </xf>
    <xf numFmtId="3" fontId="24" fillId="0" borderId="56" xfId="103" applyNumberFormat="1" applyFont="1" applyBorder="1" applyAlignment="1">
      <alignment horizontal="right"/>
      <protection/>
    </xf>
    <xf numFmtId="0" fontId="27" fillId="0" borderId="28" xfId="103" applyFont="1" applyBorder="1" applyAlignment="1">
      <alignment horizontal="center"/>
      <protection/>
    </xf>
    <xf numFmtId="0" fontId="61" fillId="0" borderId="0" xfId="103" applyFont="1">
      <alignment/>
      <protection/>
    </xf>
    <xf numFmtId="0" fontId="24" fillId="0" borderId="50" xfId="103" applyFont="1" applyBorder="1" applyAlignment="1">
      <alignment horizontal="left"/>
      <protection/>
    </xf>
    <xf numFmtId="0" fontId="24" fillId="0" borderId="41" xfId="103" applyFont="1" applyBorder="1" applyAlignment="1">
      <alignment horizontal="right"/>
      <protection/>
    </xf>
    <xf numFmtId="0" fontId="27" fillId="21" borderId="24" xfId="103" applyFont="1" applyFill="1" applyBorder="1" applyAlignment="1">
      <alignment horizontal="center"/>
      <protection/>
    </xf>
    <xf numFmtId="0" fontId="24" fillId="21" borderId="34" xfId="103" applyFont="1" applyFill="1" applyBorder="1" applyAlignment="1">
      <alignment horizontal="left"/>
      <protection/>
    </xf>
    <xf numFmtId="0" fontId="24" fillId="21" borderId="35" xfId="103" applyFont="1" applyFill="1" applyBorder="1" applyAlignment="1">
      <alignment horizontal="right"/>
      <protection/>
    </xf>
    <xf numFmtId="3" fontId="24" fillId="21" borderId="57" xfId="103" applyNumberFormat="1" applyFont="1" applyFill="1" applyBorder="1" applyAlignment="1">
      <alignment horizontal="right"/>
      <protection/>
    </xf>
    <xf numFmtId="0" fontId="27" fillId="21" borderId="52" xfId="103" applyFont="1" applyFill="1" applyBorder="1" applyAlignment="1">
      <alignment horizontal="center"/>
      <protection/>
    </xf>
    <xf numFmtId="0" fontId="33" fillId="0" borderId="0" xfId="103" applyFont="1">
      <alignment/>
      <protection/>
    </xf>
    <xf numFmtId="0" fontId="1" fillId="0" borderId="0" xfId="0" applyFont="1" applyAlignment="1">
      <alignment horizontal="justify"/>
    </xf>
    <xf numFmtId="0" fontId="36" fillId="0" borderId="23" xfId="0" applyFont="1" applyBorder="1" applyAlignment="1">
      <alignment wrapText="1"/>
    </xf>
    <xf numFmtId="0" fontId="27" fillId="0" borderId="21" xfId="0" applyFont="1" applyBorder="1" applyAlignment="1">
      <alignment wrapText="1"/>
    </xf>
    <xf numFmtId="0" fontId="27" fillId="0" borderId="29" xfId="0" applyFont="1" applyBorder="1" applyAlignment="1">
      <alignment wrapText="1"/>
    </xf>
    <xf numFmtId="0" fontId="33" fillId="0" borderId="65" xfId="0" applyFont="1" applyBorder="1" applyAlignment="1">
      <alignment/>
    </xf>
    <xf numFmtId="0" fontId="33" fillId="0" borderId="66" xfId="0" applyFont="1" applyBorder="1" applyAlignment="1">
      <alignment/>
    </xf>
    <xf numFmtId="0" fontId="33" fillId="0" borderId="57" xfId="0" applyFont="1" applyBorder="1" applyAlignment="1">
      <alignment/>
    </xf>
    <xf numFmtId="0" fontId="0" fillId="0" borderId="51" xfId="0" applyBorder="1" applyAlignment="1">
      <alignment/>
    </xf>
    <xf numFmtId="0" fontId="0" fillId="0" borderId="67" xfId="0" applyBorder="1" applyAlignment="1">
      <alignment/>
    </xf>
    <xf numFmtId="0" fontId="0" fillId="0" borderId="11" xfId="0" applyBorder="1" applyAlignment="1">
      <alignment/>
    </xf>
    <xf numFmtId="0" fontId="0" fillId="0" borderId="28" xfId="0" applyBorder="1" applyAlignment="1">
      <alignment/>
    </xf>
    <xf numFmtId="0" fontId="0" fillId="0" borderId="24" xfId="0" applyBorder="1" applyAlignment="1">
      <alignment/>
    </xf>
    <xf numFmtId="0" fontId="0" fillId="0" borderId="52" xfId="0" applyBorder="1" applyAlignment="1">
      <alignment/>
    </xf>
    <xf numFmtId="3" fontId="27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5" fillId="0" borderId="50" xfId="100" applyFont="1" applyBorder="1" applyAlignment="1">
      <alignment horizontal="left" wrapText="1"/>
      <protection/>
    </xf>
    <xf numFmtId="0" fontId="25" fillId="0" borderId="68" xfId="0" applyFont="1" applyBorder="1" applyAlignment="1">
      <alignment horizontal="center" wrapText="1"/>
    </xf>
    <xf numFmtId="0" fontId="25" fillId="0" borderId="69" xfId="0" applyFont="1" applyBorder="1" applyAlignment="1">
      <alignment horizontal="center" wrapText="1"/>
    </xf>
    <xf numFmtId="0" fontId="43" fillId="0" borderId="51" xfId="0" applyFont="1" applyBorder="1" applyAlignment="1">
      <alignment horizontal="center" wrapText="1"/>
    </xf>
    <xf numFmtId="0" fontId="43" fillId="0" borderId="63" xfId="0" applyFont="1" applyBorder="1" applyAlignment="1">
      <alignment horizontal="center" wrapText="1"/>
    </xf>
    <xf numFmtId="0" fontId="43" fillId="0" borderId="67" xfId="0" applyFont="1" applyBorder="1" applyAlignment="1">
      <alignment horizontal="center" wrapText="1"/>
    </xf>
    <xf numFmtId="3" fontId="24" fillId="0" borderId="11" xfId="0" applyNumberFormat="1" applyFont="1" applyBorder="1" applyAlignment="1">
      <alignment horizontal="right" wrapText="1"/>
    </xf>
    <xf numFmtId="3" fontId="28" fillId="0" borderId="11" xfId="0" applyNumberFormat="1" applyFont="1" applyBorder="1" applyAlignment="1">
      <alignment horizontal="right" wrapText="1"/>
    </xf>
    <xf numFmtId="3" fontId="1" fillId="0" borderId="11" xfId="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3" fontId="27" fillId="0" borderId="28" xfId="0" applyNumberFormat="1" applyFont="1" applyBorder="1" applyAlignment="1">
      <alignment horizontal="right" wrapText="1"/>
    </xf>
    <xf numFmtId="3" fontId="31" fillId="0" borderId="11" xfId="0" applyNumberFormat="1" applyFont="1" applyBorder="1" applyAlignment="1">
      <alignment horizontal="right" wrapText="1"/>
    </xf>
    <xf numFmtId="0" fontId="38" fillId="0" borderId="31" xfId="108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right" wrapText="1"/>
    </xf>
    <xf numFmtId="3" fontId="52" fillId="0" borderId="52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180" fontId="48" fillId="0" borderId="70" xfId="106" applyNumberFormat="1" applyFont="1" applyFill="1" applyBorder="1" applyAlignment="1" applyProtection="1">
      <alignment horizontal="centerContinuous" vertical="center" wrapText="1"/>
      <protection/>
    </xf>
    <xf numFmtId="180" fontId="48" fillId="0" borderId="70" xfId="106" applyNumberFormat="1" applyFont="1" applyFill="1" applyBorder="1" applyAlignment="1" applyProtection="1">
      <alignment horizontal="center" vertical="center" wrapText="1"/>
      <protection/>
    </xf>
    <xf numFmtId="180" fontId="44" fillId="0" borderId="70" xfId="106" applyNumberFormat="1" applyFont="1" applyFill="1" applyBorder="1" applyAlignment="1" applyProtection="1">
      <alignment horizontal="center" vertical="center" wrapText="1"/>
      <protection/>
    </xf>
    <xf numFmtId="180" fontId="49" fillId="0" borderId="37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left" vertical="center" wrapText="1" indent="1"/>
      <protection locked="0"/>
    </xf>
    <xf numFmtId="180" fontId="44" fillId="0" borderId="70" xfId="106" applyNumberFormat="1" applyFont="1" applyFill="1" applyBorder="1" applyAlignment="1" applyProtection="1">
      <alignment horizontal="left" vertical="center" wrapText="1" indent="1"/>
      <protection/>
    </xf>
    <xf numFmtId="180" fontId="48" fillId="0" borderId="71" xfId="106" applyNumberFormat="1" applyFont="1" applyFill="1" applyBorder="1" applyAlignment="1" applyProtection="1">
      <alignment horizontal="centerContinuous" vertical="center" wrapText="1"/>
      <protection/>
    </xf>
    <xf numFmtId="180" fontId="51" fillId="0" borderId="0" xfId="106" applyNumberFormat="1" applyFont="1" applyFill="1" applyBorder="1" applyAlignment="1" applyProtection="1">
      <alignment horizontal="center" vertical="center" wrapText="1"/>
      <protection/>
    </xf>
    <xf numFmtId="180" fontId="49" fillId="0" borderId="36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4" xfId="106" applyNumberFormat="1" applyFont="1" applyFill="1" applyBorder="1" applyAlignment="1" applyProtection="1">
      <alignment horizontal="left" vertical="center" wrapText="1" indent="1"/>
      <protection locked="0"/>
    </xf>
    <xf numFmtId="180" fontId="48" fillId="0" borderId="22" xfId="106" applyNumberFormat="1" applyFont="1" applyFill="1" applyBorder="1" applyAlignment="1" applyProtection="1">
      <alignment horizontal="center" vertical="center" wrapText="1"/>
      <protection/>
    </xf>
    <xf numFmtId="180" fontId="44" fillId="0" borderId="22" xfId="106" applyNumberFormat="1" applyFont="1" applyFill="1" applyBorder="1" applyAlignment="1" applyProtection="1">
      <alignment horizontal="center" vertical="center" wrapText="1"/>
      <protection/>
    </xf>
    <xf numFmtId="180" fontId="49" fillId="0" borderId="7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3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22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3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5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5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7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7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0" xfId="106" applyNumberFormat="1" applyFont="1" applyFill="1" applyBorder="1" applyAlignment="1" applyProtection="1">
      <alignment horizontal="right" vertical="center" wrapText="1" indent="1"/>
      <protection/>
    </xf>
    <xf numFmtId="180" fontId="50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 locked="0"/>
    </xf>
    <xf numFmtId="180" fontId="50" fillId="0" borderId="2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5" xfId="106" applyNumberFormat="1" applyFont="1" applyFill="1" applyBorder="1" applyAlignment="1" applyProtection="1">
      <alignment horizontal="right" vertical="center" wrapText="1" indent="1"/>
      <protection locked="0"/>
    </xf>
    <xf numFmtId="180" fontId="44" fillId="0" borderId="75" xfId="106" applyNumberFormat="1" applyFont="1" applyFill="1" applyBorder="1" applyAlignment="1" applyProtection="1">
      <alignment horizontal="right" vertical="center" wrapText="1" indent="1"/>
      <protection/>
    </xf>
    <xf numFmtId="180" fontId="26" fillId="0" borderId="76" xfId="106" applyNumberFormat="1" applyFont="1" applyFill="1" applyBorder="1" applyAlignment="1" applyProtection="1">
      <alignment horizontal="left" vertical="center" wrapText="1" indent="1"/>
      <protection/>
    </xf>
    <xf numFmtId="180" fontId="44" fillId="0" borderId="24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7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72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6" xfId="106" applyNumberFormat="1" applyFont="1" applyFill="1" applyBorder="1" applyAlignment="1" applyProtection="1" quotePrefix="1">
      <alignment horizontal="left" vertical="center" wrapText="1" indent="6"/>
      <protection locked="0"/>
    </xf>
    <xf numFmtId="180" fontId="49" fillId="0" borderId="37" xfId="106" applyNumberFormat="1" applyFont="1" applyFill="1" applyBorder="1" applyAlignment="1" applyProtection="1">
      <alignment horizontal="left" vertical="center" wrapText="1" indent="1"/>
      <protection/>
    </xf>
    <xf numFmtId="180" fontId="49" fillId="0" borderId="37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7" xfId="106" applyNumberFormat="1" applyFont="1" applyFill="1" applyBorder="1" applyAlignment="1" applyProtection="1">
      <alignment horizontal="left" vertical="center" wrapText="1" indent="1"/>
      <protection locked="0"/>
    </xf>
    <xf numFmtId="180" fontId="49" fillId="0" borderId="36" xfId="106" applyNumberFormat="1" applyFont="1" applyFill="1" applyBorder="1" applyAlignment="1" applyProtection="1">
      <alignment horizontal="left" vertical="center" wrapText="1" indent="2"/>
      <protection/>
    </xf>
    <xf numFmtId="180" fontId="49" fillId="0" borderId="50" xfId="106" applyNumberFormat="1" applyFont="1" applyFill="1" applyBorder="1" applyAlignment="1" applyProtection="1">
      <alignment horizontal="left" vertical="center" wrapText="1" indent="2"/>
      <protection/>
    </xf>
    <xf numFmtId="180" fontId="50" fillId="0" borderId="3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7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5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6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2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10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29" xfId="106" applyNumberFormat="1" applyFont="1" applyFill="1" applyBorder="1" applyAlignment="1" applyProtection="1">
      <alignment horizontal="right" vertical="center" wrapText="1" indent="1"/>
      <protection/>
    </xf>
    <xf numFmtId="180" fontId="49" fillId="0" borderId="34" xfId="106" applyNumberFormat="1" applyFont="1" applyFill="1" applyBorder="1" applyAlignment="1" applyProtection="1">
      <alignment horizontal="right" vertical="center" wrapText="1" indent="1"/>
      <protection locked="0"/>
    </xf>
    <xf numFmtId="180" fontId="49" fillId="0" borderId="10" xfId="106" applyNumberFormat="1" applyFont="1" applyFill="1" applyBorder="1" applyAlignment="1" applyProtection="1">
      <alignment horizontal="right" vertical="center" wrapText="1" indent="2"/>
      <protection/>
    </xf>
    <xf numFmtId="3" fontId="33" fillId="0" borderId="50" xfId="98" applyNumberFormat="1" applyFont="1" applyFill="1" applyBorder="1" applyAlignment="1">
      <alignment vertical="center"/>
      <protection/>
    </xf>
    <xf numFmtId="0" fontId="33" fillId="0" borderId="77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8" xfId="0" applyFont="1" applyBorder="1" applyAlignment="1">
      <alignment/>
    </xf>
    <xf numFmtId="0" fontId="43" fillId="0" borderId="78" xfId="0" applyFont="1" applyBorder="1" applyAlignment="1">
      <alignment horizontal="center" wrapText="1"/>
    </xf>
    <xf numFmtId="0" fontId="24" fillId="0" borderId="61" xfId="0" applyFont="1" applyBorder="1" applyAlignment="1">
      <alignment wrapText="1"/>
    </xf>
    <xf numFmtId="0" fontId="28" fillId="0" borderId="61" xfId="0" applyFont="1" applyBorder="1" applyAlignment="1">
      <alignment wrapText="1"/>
    </xf>
    <xf numFmtId="0" fontId="31" fillId="0" borderId="28" xfId="0" applyFont="1" applyBorder="1" applyAlignment="1">
      <alignment wrapText="1"/>
    </xf>
    <xf numFmtId="0" fontId="31" fillId="0" borderId="52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31" fillId="0" borderId="24" xfId="0" applyNumberFormat="1" applyFont="1" applyBorder="1" applyAlignment="1">
      <alignment horizontal="right" wrapText="1"/>
    </xf>
    <xf numFmtId="3" fontId="31" fillId="0" borderId="34" xfId="0" applyNumberFormat="1" applyFont="1" applyBorder="1" applyAlignment="1">
      <alignment horizontal="right" wrapText="1"/>
    </xf>
    <xf numFmtId="0" fontId="34" fillId="0" borderId="28" xfId="0" applyFont="1" applyBorder="1" applyAlignment="1">
      <alignment wrapText="1"/>
    </xf>
    <xf numFmtId="0" fontId="36" fillId="0" borderId="28" xfId="0" applyFont="1" applyBorder="1" applyAlignment="1">
      <alignment wrapText="1"/>
    </xf>
    <xf numFmtId="0" fontId="36" fillId="0" borderId="52" xfId="0" applyFont="1" applyBorder="1" applyAlignment="1">
      <alignment wrapText="1"/>
    </xf>
    <xf numFmtId="3" fontId="52" fillId="0" borderId="11" xfId="0" applyNumberFormat="1" applyFont="1" applyBorder="1" applyAlignment="1">
      <alignment horizontal="right" wrapText="1"/>
    </xf>
    <xf numFmtId="3" fontId="52" fillId="0" borderId="10" xfId="0" applyNumberFormat="1" applyFont="1" applyBorder="1" applyAlignment="1">
      <alignment horizontal="right" wrapText="1"/>
    </xf>
    <xf numFmtId="3" fontId="52" fillId="0" borderId="24" xfId="0" applyNumberFormat="1" applyFont="1" applyBorder="1" applyAlignment="1">
      <alignment horizontal="right" wrapText="1"/>
    </xf>
    <xf numFmtId="3" fontId="52" fillId="0" borderId="34" xfId="0" applyNumberFormat="1" applyFont="1" applyBorder="1" applyAlignment="1">
      <alignment horizontal="right" wrapText="1"/>
    </xf>
    <xf numFmtId="3" fontId="33" fillId="0" borderId="56" xfId="101" applyNumberFormat="1" applyFont="1" applyFill="1" applyBorder="1">
      <alignment/>
      <protection/>
    </xf>
    <xf numFmtId="3" fontId="33" fillId="0" borderId="79" xfId="98" applyNumberFormat="1" applyFont="1" applyFill="1" applyBorder="1" applyAlignment="1">
      <alignment vertical="center"/>
      <protection/>
    </xf>
    <xf numFmtId="3" fontId="33" fillId="0" borderId="26" xfId="101" applyNumberFormat="1" applyFont="1" applyFill="1" applyBorder="1">
      <alignment/>
      <protection/>
    </xf>
    <xf numFmtId="167" fontId="33" fillId="0" borderId="80" xfId="98" applyNumberFormat="1" applyFont="1" applyBorder="1" applyAlignment="1">
      <alignment vertical="center"/>
      <protection/>
    </xf>
    <xf numFmtId="4" fontId="33" fillId="0" borderId="41" xfId="101" applyNumberFormat="1" applyFont="1" applyFill="1" applyBorder="1">
      <alignment/>
      <protection/>
    </xf>
    <xf numFmtId="0" fontId="56" fillId="0" borderId="33" xfId="108" applyFont="1" applyBorder="1" applyAlignment="1">
      <alignment horizontal="left" vertical="center"/>
      <protection/>
    </xf>
    <xf numFmtId="0" fontId="56" fillId="0" borderId="26" xfId="108" applyFont="1" applyBorder="1" applyAlignment="1">
      <alignment horizontal="left" vertical="center"/>
      <protection/>
    </xf>
    <xf numFmtId="0" fontId="34" fillId="0" borderId="26" xfId="108" applyFont="1" applyFill="1" applyBorder="1" applyAlignment="1">
      <alignment horizontal="left" vertical="center"/>
      <protection/>
    </xf>
    <xf numFmtId="0" fontId="57" fillId="0" borderId="10" xfId="108" applyFont="1" applyFill="1" applyBorder="1" applyAlignment="1">
      <alignment horizontal="left" vertical="center"/>
      <protection/>
    </xf>
    <xf numFmtId="0" fontId="56" fillId="0" borderId="27" xfId="108" applyFont="1" applyBorder="1" applyAlignment="1">
      <alignment horizontal="left"/>
      <protection/>
    </xf>
    <xf numFmtId="0" fontId="56" fillId="0" borderId="26" xfId="108" applyFont="1" applyBorder="1" applyAlignment="1">
      <alignment horizontal="left"/>
      <protection/>
    </xf>
    <xf numFmtId="0" fontId="34" fillId="0" borderId="11" xfId="108" applyFont="1" applyFill="1" applyBorder="1" applyAlignment="1">
      <alignment horizontal="left" vertical="center"/>
      <protection/>
    </xf>
    <xf numFmtId="0" fontId="42" fillId="20" borderId="24" xfId="108" applyFont="1" applyFill="1" applyBorder="1" applyAlignment="1">
      <alignment horizontal="left" vertical="center"/>
      <protection/>
    </xf>
    <xf numFmtId="0" fontId="42" fillId="20" borderId="34" xfId="108" applyFont="1" applyFill="1" applyBorder="1" applyAlignment="1">
      <alignment horizontal="left" vertical="center"/>
      <protection/>
    </xf>
    <xf numFmtId="0" fontId="58" fillId="20" borderId="33" xfId="108" applyFont="1" applyFill="1" applyBorder="1" applyAlignment="1">
      <alignment horizontal="left" vertical="center"/>
      <protection/>
    </xf>
    <xf numFmtId="0" fontId="58" fillId="20" borderId="26" xfId="108" applyFont="1" applyFill="1" applyBorder="1" applyAlignment="1">
      <alignment horizontal="left" vertical="center"/>
      <protection/>
    </xf>
    <xf numFmtId="0" fontId="58" fillId="20" borderId="11" xfId="108" applyFont="1" applyFill="1" applyBorder="1" applyAlignment="1">
      <alignment horizontal="left" vertical="center"/>
      <protection/>
    </xf>
    <xf numFmtId="0" fontId="58" fillId="20" borderId="10" xfId="108" applyFont="1" applyFill="1" applyBorder="1" applyAlignment="1">
      <alignment horizontal="left" vertical="center"/>
      <protection/>
    </xf>
    <xf numFmtId="0" fontId="34" fillId="0" borderId="10" xfId="108" applyFont="1" applyFill="1" applyBorder="1" applyAlignment="1">
      <alignment horizontal="left" vertical="center"/>
      <protection/>
    </xf>
    <xf numFmtId="0" fontId="41" fillId="0" borderId="26" xfId="108" applyFont="1" applyFill="1" applyBorder="1" applyAlignment="1">
      <alignment horizontal="left" vertical="center"/>
      <protection/>
    </xf>
    <xf numFmtId="0" fontId="41" fillId="0" borderId="10" xfId="108" applyFont="1" applyFill="1" applyBorder="1" applyAlignment="1">
      <alignment horizontal="left" vertical="center"/>
      <protection/>
    </xf>
    <xf numFmtId="0" fontId="34" fillId="0" borderId="27" xfId="108" applyFont="1" applyFill="1" applyBorder="1" applyAlignment="1">
      <alignment horizontal="left" vertical="center"/>
      <protection/>
    </xf>
    <xf numFmtId="0" fontId="58" fillId="20" borderId="56" xfId="108" applyFont="1" applyFill="1" applyBorder="1" applyAlignment="1">
      <alignment horizontal="left" vertical="center"/>
      <protection/>
    </xf>
    <xf numFmtId="0" fontId="42" fillId="0" borderId="0" xfId="108" applyFont="1" applyAlignment="1">
      <alignment horizontal="center"/>
      <protection/>
    </xf>
    <xf numFmtId="0" fontId="56" fillId="0" borderId="27" xfId="108" applyFont="1" applyBorder="1" applyAlignment="1">
      <alignment horizontal="left" vertical="center"/>
      <protection/>
    </xf>
    <xf numFmtId="0" fontId="1" fillId="0" borderId="81" xfId="108" applyFont="1" applyBorder="1" applyAlignment="1">
      <alignment horizontal="right"/>
      <protection/>
    </xf>
    <xf numFmtId="0" fontId="34" fillId="0" borderId="33" xfId="108" applyFont="1" applyFill="1" applyBorder="1" applyAlignment="1">
      <alignment horizontal="left" vertical="center"/>
      <protection/>
    </xf>
    <xf numFmtId="0" fontId="34" fillId="0" borderId="73" xfId="108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82" xfId="0" applyFont="1" applyBorder="1" applyAlignment="1">
      <alignment horizontal="right" wrapText="1"/>
    </xf>
    <xf numFmtId="0" fontId="27" fillId="0" borderId="51" xfId="0" applyFont="1" applyBorder="1" applyAlignment="1">
      <alignment wrapText="1"/>
    </xf>
    <xf numFmtId="0" fontId="27" fillId="0" borderId="63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34" xfId="0" applyFont="1" applyBorder="1" applyAlignment="1">
      <alignment/>
    </xf>
    <xf numFmtId="0" fontId="34" fillId="20" borderId="50" xfId="101" applyFont="1" applyFill="1" applyBorder="1" applyAlignment="1">
      <alignment horizontal="center" vertical="center"/>
      <protection/>
    </xf>
    <xf numFmtId="0" fontId="34" fillId="20" borderId="36" xfId="101" applyFont="1" applyFill="1" applyBorder="1" applyAlignment="1">
      <alignment horizontal="center" vertical="center"/>
      <protection/>
    </xf>
    <xf numFmtId="0" fontId="34" fillId="20" borderId="56" xfId="101" applyFont="1" applyFill="1" applyBorder="1" applyAlignment="1">
      <alignment horizontal="center" vertical="center"/>
      <protection/>
    </xf>
    <xf numFmtId="0" fontId="34" fillId="20" borderId="27" xfId="101" applyFont="1" applyFill="1" applyBorder="1" applyAlignment="1">
      <alignment horizontal="center" vertical="center"/>
      <protection/>
    </xf>
    <xf numFmtId="0" fontId="34" fillId="20" borderId="26" xfId="101" applyFont="1" applyFill="1" applyBorder="1" applyAlignment="1">
      <alignment horizontal="center" vertical="center"/>
      <protection/>
    </xf>
    <xf numFmtId="0" fontId="40" fillId="0" borderId="0" xfId="108" applyFont="1" applyAlignment="1">
      <alignment horizontal="center"/>
      <protection/>
    </xf>
    <xf numFmtId="0" fontId="67" fillId="0" borderId="39" xfId="108" applyFont="1" applyBorder="1" applyAlignment="1">
      <alignment horizontal="right"/>
      <protection/>
    </xf>
    <xf numFmtId="180" fontId="48" fillId="0" borderId="83" xfId="106" applyNumberFormat="1" applyFont="1" applyFill="1" applyBorder="1" applyAlignment="1" applyProtection="1">
      <alignment horizontal="center" vertical="center" wrapText="1"/>
      <protection/>
    </xf>
    <xf numFmtId="180" fontId="48" fillId="0" borderId="84" xfId="106" applyNumberFormat="1" applyFont="1" applyFill="1" applyBorder="1" applyAlignment="1" applyProtection="1">
      <alignment horizontal="center" vertical="center" wrapText="1"/>
      <protection/>
    </xf>
    <xf numFmtId="180" fontId="47" fillId="0" borderId="0" xfId="106" applyNumberFormat="1" applyFont="1" applyFill="1" applyAlignment="1" applyProtection="1">
      <alignment horizontal="center" textRotation="180" wrapText="1"/>
      <protection/>
    </xf>
    <xf numFmtId="180" fontId="51" fillId="0" borderId="32" xfId="106" applyNumberFormat="1" applyFont="1" applyFill="1" applyBorder="1" applyAlignment="1" applyProtection="1">
      <alignment horizontal="center" vertical="center" wrapText="1"/>
      <protection/>
    </xf>
    <xf numFmtId="180" fontId="48" fillId="0" borderId="55" xfId="106" applyNumberFormat="1" applyFont="1" applyFill="1" applyBorder="1" applyAlignment="1" applyProtection="1">
      <alignment horizontal="center" vertical="center" wrapText="1"/>
      <protection/>
    </xf>
    <xf numFmtId="180" fontId="48" fillId="0" borderId="59" xfId="106" applyNumberFormat="1" applyFont="1" applyFill="1" applyBorder="1" applyAlignment="1" applyProtection="1">
      <alignment horizontal="center" vertical="center" wrapText="1"/>
      <protection/>
    </xf>
    <xf numFmtId="0" fontId="1" fillId="0" borderId="39" xfId="108" applyFont="1" applyBorder="1" applyAlignment="1">
      <alignment horizontal="right"/>
      <protection/>
    </xf>
    <xf numFmtId="0" fontId="15" fillId="0" borderId="32" xfId="106" applyFont="1" applyFill="1" applyBorder="1" applyAlignment="1">
      <alignment horizontal="justify" vertical="center" wrapText="1"/>
      <protection/>
    </xf>
    <xf numFmtId="0" fontId="40" fillId="0" borderId="0" xfId="106" applyFont="1" applyAlignment="1">
      <alignment horizontal="center" wrapText="1"/>
      <protection/>
    </xf>
    <xf numFmtId="0" fontId="72" fillId="0" borderId="0" xfId="106" applyFont="1" applyAlignment="1">
      <alignment horizontal="right" wrapText="1"/>
      <protection/>
    </xf>
    <xf numFmtId="180" fontId="48" fillId="0" borderId="63" xfId="106" applyNumberFormat="1" applyFont="1" applyFill="1" applyBorder="1" applyAlignment="1" applyProtection="1">
      <alignment horizontal="center" vertical="center"/>
      <protection/>
    </xf>
    <xf numFmtId="180" fontId="48" fillId="0" borderId="10" xfId="106" applyNumberFormat="1" applyFont="1" applyFill="1" applyBorder="1" applyAlignment="1" applyProtection="1">
      <alignment horizontal="center" vertical="center"/>
      <protection/>
    </xf>
    <xf numFmtId="180" fontId="48" fillId="0" borderId="63" xfId="106" applyNumberFormat="1" applyFont="1" applyFill="1" applyBorder="1" applyAlignment="1" applyProtection="1">
      <alignment horizontal="center" vertical="center" wrapText="1"/>
      <protection/>
    </xf>
    <xf numFmtId="180" fontId="48" fillId="0" borderId="10" xfId="106" applyNumberFormat="1" applyFont="1" applyFill="1" applyBorder="1" applyAlignment="1" applyProtection="1">
      <alignment horizontal="center" vertical="center" wrapText="1"/>
      <protection/>
    </xf>
    <xf numFmtId="180" fontId="49" fillId="0" borderId="81" xfId="106" applyNumberFormat="1" applyFont="1" applyFill="1" applyBorder="1" applyAlignment="1">
      <alignment horizontal="right" vertical="center" wrapText="1"/>
      <protection/>
    </xf>
    <xf numFmtId="0" fontId="73" fillId="0" borderId="0" xfId="106" applyFont="1" applyAlignment="1">
      <alignment horizontal="right" wrapText="1"/>
      <protection/>
    </xf>
    <xf numFmtId="180" fontId="47" fillId="0" borderId="85" xfId="106" applyNumberFormat="1" applyFont="1" applyFill="1" applyBorder="1" applyAlignment="1" applyProtection="1">
      <alignment horizontal="center" textRotation="180" wrapText="1"/>
      <protection/>
    </xf>
    <xf numFmtId="180" fontId="69" fillId="0" borderId="0" xfId="106" applyNumberFormat="1" applyFont="1" applyFill="1" applyAlignment="1" applyProtection="1">
      <alignment horizontal="center" vertical="center" wrapText="1"/>
      <protection/>
    </xf>
    <xf numFmtId="180" fontId="70" fillId="0" borderId="24" xfId="106" applyNumberFormat="1" applyFont="1" applyFill="1" applyBorder="1" applyAlignment="1" applyProtection="1">
      <alignment horizontal="left" vertical="center" wrapText="1" indent="2"/>
      <protection/>
    </xf>
    <xf numFmtId="180" fontId="70" fillId="0" borderId="34" xfId="106" applyNumberFormat="1" applyFont="1" applyFill="1" applyBorder="1" applyAlignment="1" applyProtection="1">
      <alignment horizontal="left" vertical="center" wrapText="1" indent="2"/>
      <protection/>
    </xf>
    <xf numFmtId="180" fontId="48" fillId="0" borderId="67" xfId="106" applyNumberFormat="1" applyFont="1" applyFill="1" applyBorder="1" applyAlignment="1" applyProtection="1">
      <alignment horizontal="center" vertical="center"/>
      <protection/>
    </xf>
    <xf numFmtId="180" fontId="48" fillId="0" borderId="28" xfId="106" applyNumberFormat="1" applyFont="1" applyFill="1" applyBorder="1" applyAlignment="1" applyProtection="1">
      <alignment horizontal="center" vertical="center"/>
      <protection/>
    </xf>
    <xf numFmtId="180" fontId="48" fillId="0" borderId="51" xfId="106" applyNumberFormat="1" applyFont="1" applyFill="1" applyBorder="1" applyAlignment="1" applyProtection="1">
      <alignment horizontal="center" vertical="center" wrapText="1"/>
      <protection/>
    </xf>
    <xf numFmtId="180" fontId="48" fillId="0" borderId="11" xfId="106" applyNumberFormat="1" applyFont="1" applyFill="1" applyBorder="1" applyAlignment="1" applyProtection="1">
      <alignment horizontal="center" vertical="center" wrapText="1"/>
      <protection/>
    </xf>
    <xf numFmtId="182" fontId="44" fillId="0" borderId="34" xfId="68" applyNumberFormat="1" applyFont="1" applyFill="1" applyBorder="1" applyAlignment="1" applyProtection="1">
      <alignment horizontal="center"/>
      <protection/>
    </xf>
    <xf numFmtId="182" fontId="44" fillId="0" borderId="52" xfId="68" applyNumberFormat="1" applyFont="1" applyFill="1" applyBorder="1" applyAlignment="1" applyProtection="1">
      <alignment horizontal="center"/>
      <protection/>
    </xf>
    <xf numFmtId="0" fontId="26" fillId="0" borderId="65" xfId="105" applyFont="1" applyFill="1" applyBorder="1" applyAlignment="1">
      <alignment horizontal="center" vertical="center" wrapText="1"/>
      <protection/>
    </xf>
    <xf numFmtId="0" fontId="26" fillId="0" borderId="77" xfId="105" applyFont="1" applyFill="1" applyBorder="1" applyAlignment="1">
      <alignment horizontal="center" vertical="center" wrapText="1"/>
      <protection/>
    </xf>
    <xf numFmtId="0" fontId="26" fillId="0" borderId="64" xfId="105" applyFont="1" applyFill="1" applyBorder="1" applyAlignment="1">
      <alignment horizontal="center" vertical="center" wrapText="1"/>
      <protection/>
    </xf>
    <xf numFmtId="0" fontId="26" fillId="0" borderId="67" xfId="105" applyFont="1" applyFill="1" applyBorder="1" applyAlignment="1">
      <alignment horizontal="center" vertical="center" wrapText="1"/>
      <protection/>
    </xf>
    <xf numFmtId="0" fontId="26" fillId="0" borderId="86" xfId="105" applyFont="1" applyFill="1" applyBorder="1" applyAlignment="1">
      <alignment horizontal="center" vertical="center" wrapText="1"/>
      <protection/>
    </xf>
    <xf numFmtId="0" fontId="70" fillId="0" borderId="0" xfId="105" applyFont="1" applyFill="1" applyAlignment="1">
      <alignment horizontal="left" wrapText="1"/>
      <protection/>
    </xf>
    <xf numFmtId="0" fontId="26" fillId="0" borderId="63" xfId="105" applyFont="1" applyFill="1" applyBorder="1" applyAlignment="1">
      <alignment horizontal="center" vertical="center" wrapText="1"/>
      <protection/>
    </xf>
    <xf numFmtId="0" fontId="26" fillId="0" borderId="50" xfId="105" applyFont="1" applyFill="1" applyBorder="1" applyAlignment="1">
      <alignment horizontal="center" vertical="center" wrapText="1"/>
      <protection/>
    </xf>
    <xf numFmtId="0" fontId="44" fillId="0" borderId="34" xfId="105" applyFont="1" applyFill="1" applyBorder="1" applyAlignment="1" applyProtection="1">
      <alignment horizontal="center" vertical="center" wrapText="1"/>
      <protection/>
    </xf>
    <xf numFmtId="0" fontId="49" fillId="0" borderId="10" xfId="105" applyFont="1" applyFill="1" applyBorder="1" applyAlignment="1" applyProtection="1">
      <alignment horizontal="center"/>
      <protection locked="0"/>
    </xf>
    <xf numFmtId="0" fontId="49" fillId="0" borderId="10" xfId="105" applyFont="1" applyFill="1" applyBorder="1" applyAlignment="1" applyProtection="1">
      <alignment horizontal="center" vertical="center"/>
      <protection/>
    </xf>
    <xf numFmtId="180" fontId="49" fillId="0" borderId="0" xfId="106" applyNumberFormat="1" applyFont="1" applyFill="1" applyBorder="1" applyAlignment="1">
      <alignment horizontal="right" vertical="center" wrapText="1"/>
      <protection/>
    </xf>
    <xf numFmtId="182" fontId="49" fillId="0" borderId="10" xfId="68" applyNumberFormat="1" applyFont="1" applyFill="1" applyBorder="1" applyAlignment="1" applyProtection="1">
      <alignment horizontal="center"/>
      <protection locked="0"/>
    </xf>
    <xf numFmtId="182" fontId="49" fillId="0" borderId="28" xfId="68" applyNumberFormat="1" applyFont="1" applyFill="1" applyBorder="1" applyAlignment="1" applyProtection="1">
      <alignment horizontal="center"/>
      <protection locked="0"/>
    </xf>
    <xf numFmtId="0" fontId="49" fillId="0" borderId="32" xfId="105" applyFont="1" applyFill="1" applyBorder="1" applyAlignment="1">
      <alignment horizontal="center" vertical="center" wrapText="1"/>
      <protection/>
    </xf>
    <xf numFmtId="0" fontId="49" fillId="0" borderId="87" xfId="105" applyFont="1" applyFill="1" applyBorder="1" applyAlignment="1" applyProtection="1">
      <alignment horizontal="center" vertical="center"/>
      <protection/>
    </xf>
    <xf numFmtId="0" fontId="49" fillId="0" borderId="55" xfId="105" applyFont="1" applyFill="1" applyBorder="1" applyAlignment="1" applyProtection="1">
      <alignment horizontal="center" vertical="center"/>
      <protection/>
    </xf>
    <xf numFmtId="0" fontId="49" fillId="0" borderId="88" xfId="105" applyFont="1" applyFill="1" applyBorder="1" applyAlignment="1" applyProtection="1">
      <alignment horizontal="center" vertical="center"/>
      <protection/>
    </xf>
    <xf numFmtId="0" fontId="67" fillId="0" borderId="26" xfId="106" applyFont="1" applyBorder="1" applyAlignment="1">
      <alignment horizontal="left" wrapText="1"/>
      <protection/>
    </xf>
    <xf numFmtId="0" fontId="67" fillId="0" borderId="10" xfId="106" applyFont="1" applyBorder="1" applyAlignment="1">
      <alignment horizontal="left" wrapText="1"/>
      <protection/>
    </xf>
    <xf numFmtId="0" fontId="67" fillId="0" borderId="56" xfId="106" applyFont="1" applyBorder="1" applyAlignment="1">
      <alignment horizontal="left" wrapText="1"/>
      <protection/>
    </xf>
    <xf numFmtId="180" fontId="70" fillId="0" borderId="0" xfId="105" applyNumberFormat="1" applyFont="1" applyFill="1" applyBorder="1" applyAlignment="1" applyProtection="1">
      <alignment horizontal="left" vertical="center"/>
      <protection/>
    </xf>
    <xf numFmtId="0" fontId="26" fillId="0" borderId="51" xfId="105" applyFont="1" applyFill="1" applyBorder="1" applyAlignment="1">
      <alignment horizontal="center" vertical="center" wrapText="1"/>
      <protection/>
    </xf>
    <xf numFmtId="0" fontId="26" fillId="0" borderId="23" xfId="105" applyFont="1" applyFill="1" applyBorder="1" applyAlignment="1">
      <alignment horizontal="center" vertical="center" wrapText="1"/>
      <protection/>
    </xf>
    <xf numFmtId="0" fontId="44" fillId="0" borderId="22" xfId="105" applyFont="1" applyFill="1" applyBorder="1" applyAlignment="1" applyProtection="1">
      <alignment horizontal="center" vertical="center" wrapText="1"/>
      <protection/>
    </xf>
    <xf numFmtId="0" fontId="44" fillId="0" borderId="18" xfId="105" applyFont="1" applyFill="1" applyBorder="1" applyAlignment="1" applyProtection="1">
      <alignment horizontal="center" vertical="center" wrapText="1"/>
      <protection/>
    </xf>
    <xf numFmtId="180" fontId="46" fillId="0" borderId="0" xfId="105" applyNumberFormat="1" applyFont="1" applyFill="1" applyBorder="1" applyAlignment="1" applyProtection="1">
      <alignment horizontal="center" vertical="center" wrapText="1"/>
      <protection/>
    </xf>
    <xf numFmtId="0" fontId="44" fillId="0" borderId="63" xfId="105" applyFont="1" applyFill="1" applyBorder="1" applyAlignment="1" applyProtection="1">
      <alignment horizontal="center" vertical="center" wrapText="1"/>
      <protection/>
    </xf>
    <xf numFmtId="0" fontId="44" fillId="0" borderId="67" xfId="105" applyFont="1" applyFill="1" applyBorder="1" applyAlignment="1" applyProtection="1">
      <alignment horizontal="center" vertical="center" wrapText="1"/>
      <protection/>
    </xf>
    <xf numFmtId="0" fontId="67" fillId="0" borderId="27" xfId="106" applyFont="1" applyBorder="1" applyAlignment="1">
      <alignment horizontal="left" wrapText="1"/>
      <protection/>
    </xf>
    <xf numFmtId="0" fontId="49" fillId="0" borderId="28" xfId="105" applyFont="1" applyFill="1" applyBorder="1" applyAlignment="1" applyProtection="1">
      <alignment horizontal="center" vertical="center"/>
      <protection/>
    </xf>
    <xf numFmtId="0" fontId="26" fillId="0" borderId="63" xfId="105" applyFont="1" applyFill="1" applyBorder="1" applyAlignment="1" applyProtection="1">
      <alignment horizontal="center" vertical="center" wrapText="1"/>
      <protection/>
    </xf>
    <xf numFmtId="0" fontId="76" fillId="0" borderId="0" xfId="100" applyFont="1" applyAlignment="1">
      <alignment horizontal="center"/>
      <protection/>
    </xf>
    <xf numFmtId="0" fontId="40" fillId="0" borderId="0" xfId="103" applyFont="1" applyAlignment="1">
      <alignment horizontal="center"/>
      <protection/>
    </xf>
    <xf numFmtId="0" fontId="77" fillId="0" borderId="18" xfId="103" applyFont="1" applyFill="1" applyBorder="1" applyAlignment="1">
      <alignment horizontal="center" vertical="center" wrapText="1"/>
      <protection/>
    </xf>
    <xf numFmtId="0" fontId="24" fillId="24" borderId="18" xfId="103" applyFont="1" applyFill="1" applyBorder="1" applyAlignment="1">
      <alignment horizontal="center" vertical="center" wrapText="1"/>
      <protection/>
    </xf>
    <xf numFmtId="0" fontId="24" fillId="24" borderId="83" xfId="103" applyFont="1" applyFill="1" applyBorder="1" applyAlignment="1">
      <alignment horizontal="center" vertical="center" wrapText="1"/>
      <protection/>
    </xf>
    <xf numFmtId="0" fontId="24" fillId="24" borderId="89" xfId="103" applyFont="1" applyFill="1" applyBorder="1" applyAlignment="1">
      <alignment horizontal="center" vertical="center" wrapText="1"/>
      <protection/>
    </xf>
    <xf numFmtId="0" fontId="24" fillId="24" borderId="84" xfId="103" applyFont="1" applyFill="1" applyBorder="1" applyAlignment="1">
      <alignment horizontal="center" vertical="center" wrapText="1"/>
      <protection/>
    </xf>
    <xf numFmtId="0" fontId="39" fillId="0" borderId="0" xfId="108" applyFont="1" applyAlignment="1">
      <alignment horizontal="left"/>
      <protection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  3   _2010.évi állami" xfId="98"/>
    <cellStyle name="Normál_11szm" xfId="99"/>
    <cellStyle name="Normál_12.sz.mell.2013.évi fejlesztés" xfId="100"/>
    <cellStyle name="Normál_2004.évi normatívák" xfId="101"/>
    <cellStyle name="Normál_3aszm" xfId="102"/>
    <cellStyle name="Normál_7szm" xfId="103"/>
    <cellStyle name="Normál_költségvetés módosítás I." xfId="104"/>
    <cellStyle name="Normál_KVRENMUNKA" xfId="105"/>
    <cellStyle name="Normál_Másolat eredetijeKVIREND" xfId="106"/>
    <cellStyle name="Normal_tanusitv" xfId="107"/>
    <cellStyle name="Normál_Zalakaros" xfId="108"/>
    <cellStyle name="Note" xfId="109"/>
    <cellStyle name="Output" xfId="110"/>
    <cellStyle name="Összesen" xfId="111"/>
    <cellStyle name="Currency" xfId="112"/>
    <cellStyle name="Currency [0]" xfId="113"/>
    <cellStyle name="Rossz" xfId="114"/>
    <cellStyle name="Semleges" xfId="115"/>
    <cellStyle name="Számítás" xfId="116"/>
    <cellStyle name="Percent" xfId="117"/>
    <cellStyle name="Százalék 2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tabSelected="1" zoomScale="80" zoomScaleNormal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4.57421875" style="60" customWidth="1"/>
    <col min="2" max="2" width="43.421875" style="60" customWidth="1"/>
    <col min="3" max="4" width="13.8515625" style="60" customWidth="1"/>
    <col min="5" max="5" width="14.00390625" style="60" customWidth="1"/>
    <col min="6" max="6" width="14.421875" style="60" customWidth="1"/>
    <col min="7" max="7" width="5.7109375" style="60" customWidth="1"/>
    <col min="8" max="8" width="42.8515625" style="60" customWidth="1"/>
    <col min="9" max="10" width="14.28125" style="60" customWidth="1"/>
    <col min="11" max="11" width="14.00390625" style="60" customWidth="1"/>
    <col min="12" max="12" width="15.28125" style="60" customWidth="1"/>
    <col min="13" max="16384" width="9.140625" style="60" customWidth="1"/>
  </cols>
  <sheetData>
    <row r="1" spans="1:12" ht="18.75">
      <c r="A1" s="553" t="s">
        <v>469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</row>
    <row r="2" spans="1:12" ht="18.75">
      <c r="A2" s="553" t="s">
        <v>517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</row>
    <row r="3" spans="1:12" ht="18.75">
      <c r="A3" s="638" t="s">
        <v>553</v>
      </c>
      <c r="B3" s="313"/>
      <c r="C3" s="313"/>
      <c r="D3" s="313"/>
      <c r="E3" s="313"/>
      <c r="F3" s="313"/>
      <c r="G3" s="313"/>
      <c r="H3" s="313"/>
      <c r="I3" s="314"/>
      <c r="J3" s="314"/>
      <c r="K3" s="314"/>
      <c r="L3" s="312"/>
    </row>
    <row r="4" spans="1:12" ht="16.5" thickBot="1">
      <c r="A4" s="638" t="s">
        <v>552</v>
      </c>
      <c r="I4" s="351"/>
      <c r="J4" s="351"/>
      <c r="K4" s="555" t="s">
        <v>465</v>
      </c>
      <c r="L4" s="555"/>
    </row>
    <row r="5" spans="1:12" ht="74.25" customHeight="1">
      <c r="A5" s="114"/>
      <c r="B5" s="115" t="s">
        <v>307</v>
      </c>
      <c r="C5" s="116" t="s">
        <v>518</v>
      </c>
      <c r="D5" s="116" t="s">
        <v>539</v>
      </c>
      <c r="E5" s="116" t="s">
        <v>544</v>
      </c>
      <c r="F5" s="116" t="s">
        <v>545</v>
      </c>
      <c r="G5" s="117"/>
      <c r="H5" s="115" t="s">
        <v>307</v>
      </c>
      <c r="I5" s="116" t="s">
        <v>518</v>
      </c>
      <c r="J5" s="116" t="s">
        <v>539</v>
      </c>
      <c r="K5" s="116" t="s">
        <v>544</v>
      </c>
      <c r="L5" s="116" t="s">
        <v>545</v>
      </c>
    </row>
    <row r="6" spans="1:12" ht="15" customHeight="1">
      <c r="A6" s="556" t="s">
        <v>308</v>
      </c>
      <c r="B6" s="551"/>
      <c r="C6" s="551"/>
      <c r="D6" s="551"/>
      <c r="E6" s="551"/>
      <c r="F6" s="557"/>
      <c r="G6" s="551" t="s">
        <v>309</v>
      </c>
      <c r="H6" s="551"/>
      <c r="I6" s="551"/>
      <c r="J6" s="551"/>
      <c r="K6" s="551"/>
      <c r="L6" s="557"/>
    </row>
    <row r="7" spans="1:12" ht="15" customHeight="1">
      <c r="A7" s="118" t="s">
        <v>100</v>
      </c>
      <c r="B7" s="66" t="s">
        <v>310</v>
      </c>
      <c r="C7" s="67"/>
      <c r="D7" s="67"/>
      <c r="E7" s="67"/>
      <c r="F7" s="95"/>
      <c r="G7" s="91" t="s">
        <v>100</v>
      </c>
      <c r="H7" s="68" t="s">
        <v>310</v>
      </c>
      <c r="I7" s="67"/>
      <c r="J7" s="67"/>
      <c r="K7" s="67"/>
      <c r="L7" s="95"/>
    </row>
    <row r="8" spans="1:12" ht="15" customHeight="1">
      <c r="A8" s="118"/>
      <c r="B8" s="75" t="s">
        <v>311</v>
      </c>
      <c r="C8" s="84">
        <v>9414039</v>
      </c>
      <c r="D8" s="96">
        <v>9414039</v>
      </c>
      <c r="E8" s="84">
        <v>960274</v>
      </c>
      <c r="F8" s="96">
        <v>10374313</v>
      </c>
      <c r="G8" s="69"/>
      <c r="H8" s="75" t="s">
        <v>340</v>
      </c>
      <c r="I8" s="67">
        <v>4014000</v>
      </c>
      <c r="J8" s="95">
        <v>4014000</v>
      </c>
      <c r="K8" s="67">
        <v>787109</v>
      </c>
      <c r="L8" s="95">
        <v>4801109</v>
      </c>
    </row>
    <row r="9" spans="1:12" ht="35.25" customHeight="1">
      <c r="A9" s="118"/>
      <c r="B9" s="85" t="s">
        <v>312</v>
      </c>
      <c r="C9" s="74">
        <v>590000</v>
      </c>
      <c r="D9" s="97">
        <v>590000</v>
      </c>
      <c r="E9" s="74">
        <v>0</v>
      </c>
      <c r="F9" s="97">
        <v>590000</v>
      </c>
      <c r="G9" s="91"/>
      <c r="H9" s="110" t="s">
        <v>341</v>
      </c>
      <c r="I9" s="67">
        <v>905000</v>
      </c>
      <c r="J9" s="95">
        <v>905000</v>
      </c>
      <c r="K9" s="67">
        <v>173165</v>
      </c>
      <c r="L9" s="95">
        <v>1078165</v>
      </c>
    </row>
    <row r="10" spans="1:12" ht="15" customHeight="1">
      <c r="A10" s="118"/>
      <c r="B10" s="75" t="s">
        <v>313</v>
      </c>
      <c r="C10" s="74">
        <v>544000</v>
      </c>
      <c r="D10" s="97">
        <v>544000</v>
      </c>
      <c r="E10" s="74">
        <v>125000</v>
      </c>
      <c r="F10" s="97">
        <v>669000</v>
      </c>
      <c r="G10" s="91"/>
      <c r="H10" s="75" t="s">
        <v>342</v>
      </c>
      <c r="I10" s="67">
        <v>6441927</v>
      </c>
      <c r="J10" s="95">
        <v>6374160</v>
      </c>
      <c r="K10" s="67">
        <v>-159993</v>
      </c>
      <c r="L10" s="95">
        <v>6214167</v>
      </c>
    </row>
    <row r="11" spans="1:12" ht="15" customHeight="1">
      <c r="A11" s="118"/>
      <c r="B11" s="75" t="s">
        <v>314</v>
      </c>
      <c r="C11" s="74">
        <v>0</v>
      </c>
      <c r="D11" s="97">
        <v>0</v>
      </c>
      <c r="E11" s="74">
        <v>0</v>
      </c>
      <c r="F11" s="97">
        <v>0</v>
      </c>
      <c r="G11" s="91"/>
      <c r="H11" s="75" t="s">
        <v>343</v>
      </c>
      <c r="I11" s="67">
        <v>1024000</v>
      </c>
      <c r="J11" s="95">
        <v>1024000</v>
      </c>
      <c r="K11" s="67">
        <v>0</v>
      </c>
      <c r="L11" s="95">
        <v>1024000</v>
      </c>
    </row>
    <row r="12" spans="1:12" ht="15" customHeight="1">
      <c r="A12" s="118"/>
      <c r="B12" s="87"/>
      <c r="C12" s="86"/>
      <c r="D12" s="98"/>
      <c r="E12" s="86"/>
      <c r="F12" s="98"/>
      <c r="G12" s="91"/>
      <c r="H12" s="75" t="s">
        <v>344</v>
      </c>
      <c r="I12" s="67">
        <v>800000</v>
      </c>
      <c r="J12" s="95">
        <v>867767</v>
      </c>
      <c r="K12" s="67">
        <v>284993</v>
      </c>
      <c r="L12" s="95">
        <v>1152760</v>
      </c>
    </row>
    <row r="13" spans="1:12" ht="15" customHeight="1">
      <c r="A13" s="118"/>
      <c r="B13" s="73"/>
      <c r="C13" s="74"/>
      <c r="D13" s="97"/>
      <c r="E13" s="74"/>
      <c r="F13" s="97"/>
      <c r="G13" s="91"/>
      <c r="H13" s="75" t="s">
        <v>315</v>
      </c>
      <c r="I13" s="67">
        <v>0</v>
      </c>
      <c r="J13" s="95">
        <v>0</v>
      </c>
      <c r="K13" s="67"/>
      <c r="L13" s="95">
        <v>0</v>
      </c>
    </row>
    <row r="14" spans="1:12" ht="15" customHeight="1">
      <c r="A14" s="535" t="s">
        <v>316</v>
      </c>
      <c r="B14" s="536"/>
      <c r="C14" s="86">
        <f>SUM(C8:C13)</f>
        <v>10548039</v>
      </c>
      <c r="D14" s="86">
        <f>SUM(D8:D13)</f>
        <v>10548039</v>
      </c>
      <c r="E14" s="86">
        <f>SUM(E8:E13)</f>
        <v>1085274</v>
      </c>
      <c r="F14" s="86">
        <f>SUM(F8:F13)</f>
        <v>11633313</v>
      </c>
      <c r="G14" s="539" t="s">
        <v>317</v>
      </c>
      <c r="H14" s="540"/>
      <c r="I14" s="90">
        <f>SUM(I8:I13)</f>
        <v>13184927</v>
      </c>
      <c r="J14" s="90">
        <f>SUM(J8:J13)</f>
        <v>13184927</v>
      </c>
      <c r="K14" s="90">
        <f>SUM(K8:K13)</f>
        <v>1085274</v>
      </c>
      <c r="L14" s="90">
        <f>SUM(L8:L13)</f>
        <v>14270201</v>
      </c>
    </row>
    <row r="15" spans="1:12" ht="15" customHeight="1">
      <c r="A15" s="119"/>
      <c r="B15" s="77"/>
      <c r="C15" s="72"/>
      <c r="D15" s="99"/>
      <c r="E15" s="72"/>
      <c r="F15" s="99"/>
      <c r="G15" s="92"/>
      <c r="H15" s="88"/>
      <c r="I15" s="76"/>
      <c r="J15" s="102"/>
      <c r="K15" s="76"/>
      <c r="L15" s="102"/>
    </row>
    <row r="16" spans="1:12" ht="15" customHeight="1">
      <c r="A16" s="535" t="s">
        <v>335</v>
      </c>
      <c r="B16" s="536"/>
      <c r="C16" s="86">
        <v>0</v>
      </c>
      <c r="D16" s="98">
        <v>0</v>
      </c>
      <c r="E16" s="86">
        <v>0</v>
      </c>
      <c r="F16" s="98">
        <v>0</v>
      </c>
      <c r="G16" s="554" t="s">
        <v>339</v>
      </c>
      <c r="H16" s="536"/>
      <c r="I16" s="90">
        <v>375602</v>
      </c>
      <c r="J16" s="103">
        <v>375602</v>
      </c>
      <c r="K16" s="90">
        <v>0</v>
      </c>
      <c r="L16" s="103">
        <v>375602</v>
      </c>
    </row>
    <row r="17" spans="1:12" ht="15" customHeight="1">
      <c r="A17" s="120"/>
      <c r="B17" s="73"/>
      <c r="C17" s="74"/>
      <c r="D17" s="97"/>
      <c r="E17" s="74"/>
      <c r="F17" s="97"/>
      <c r="G17" s="93"/>
      <c r="H17" s="73"/>
      <c r="I17" s="76"/>
      <c r="J17" s="102"/>
      <c r="K17" s="76"/>
      <c r="L17" s="102"/>
    </row>
    <row r="18" spans="1:12" ht="15" customHeight="1">
      <c r="A18" s="546" t="s">
        <v>318</v>
      </c>
      <c r="B18" s="547"/>
      <c r="C18" s="330">
        <f>C14+C16</f>
        <v>10548039</v>
      </c>
      <c r="D18" s="330">
        <f>D14+D16</f>
        <v>10548039</v>
      </c>
      <c r="E18" s="330">
        <f>E14+E16</f>
        <v>1085274</v>
      </c>
      <c r="F18" s="330">
        <f>F14+F16</f>
        <v>11633313</v>
      </c>
      <c r="G18" s="545" t="s">
        <v>319</v>
      </c>
      <c r="H18" s="547" t="s">
        <v>319</v>
      </c>
      <c r="I18" s="331">
        <f>I14+I16</f>
        <v>13560529</v>
      </c>
      <c r="J18" s="331">
        <f>J14+J16</f>
        <v>13560529</v>
      </c>
      <c r="K18" s="331">
        <f>K14+K16</f>
        <v>1085274</v>
      </c>
      <c r="L18" s="331">
        <f>L14+L16</f>
        <v>14645803</v>
      </c>
    </row>
    <row r="19" spans="1:12" ht="15" customHeight="1">
      <c r="A19" s="328"/>
      <c r="B19" s="329"/>
      <c r="C19" s="330"/>
      <c r="D19" s="334"/>
      <c r="E19" s="330"/>
      <c r="F19" s="334"/>
      <c r="G19" s="327"/>
      <c r="H19" s="329"/>
      <c r="I19" s="331"/>
      <c r="J19" s="332"/>
      <c r="K19" s="331"/>
      <c r="L19" s="332"/>
    </row>
    <row r="20" spans="1:12" ht="15" customHeight="1">
      <c r="A20" s="541" t="s">
        <v>320</v>
      </c>
      <c r="B20" s="538"/>
      <c r="C20" s="78"/>
      <c r="D20" s="100"/>
      <c r="E20" s="78"/>
      <c r="F20" s="100"/>
      <c r="G20" s="537" t="s">
        <v>334</v>
      </c>
      <c r="H20" s="538"/>
      <c r="I20" s="79"/>
      <c r="J20" s="121"/>
      <c r="K20" s="79"/>
      <c r="L20" s="121"/>
    </row>
    <row r="21" spans="1:12" ht="15" customHeight="1">
      <c r="A21" s="541" t="s">
        <v>321</v>
      </c>
      <c r="B21" s="548"/>
      <c r="C21" s="78"/>
      <c r="D21" s="100"/>
      <c r="E21" s="78"/>
      <c r="F21" s="100"/>
      <c r="G21" s="537" t="s">
        <v>322</v>
      </c>
      <c r="H21" s="548"/>
      <c r="I21" s="79"/>
      <c r="J21" s="121"/>
      <c r="K21" s="79"/>
      <c r="L21" s="121"/>
    </row>
    <row r="22" spans="1:12" ht="15" customHeight="1">
      <c r="A22" s="118" t="s">
        <v>100</v>
      </c>
      <c r="B22" s="80" t="s">
        <v>310</v>
      </c>
      <c r="C22" s="67"/>
      <c r="D22" s="95"/>
      <c r="E22" s="67"/>
      <c r="F22" s="95"/>
      <c r="G22" s="94" t="s">
        <v>100</v>
      </c>
      <c r="H22" s="68" t="s">
        <v>310</v>
      </c>
      <c r="I22" s="67"/>
      <c r="J22" s="95"/>
      <c r="K22" s="67"/>
      <c r="L22" s="95"/>
    </row>
    <row r="23" spans="1:12" ht="15" customHeight="1">
      <c r="A23" s="122"/>
      <c r="B23" s="71" t="s">
        <v>323</v>
      </c>
      <c r="C23" s="67">
        <v>0</v>
      </c>
      <c r="D23" s="95">
        <v>0</v>
      </c>
      <c r="E23" s="67">
        <v>0</v>
      </c>
      <c r="F23" s="95">
        <v>0</v>
      </c>
      <c r="G23" s="94"/>
      <c r="H23" s="75" t="s">
        <v>532</v>
      </c>
      <c r="I23" s="67">
        <v>2500000</v>
      </c>
      <c r="J23" s="95">
        <v>2500000</v>
      </c>
      <c r="K23" s="67">
        <v>0</v>
      </c>
      <c r="L23" s="95">
        <v>2500000</v>
      </c>
    </row>
    <row r="24" spans="1:12" ht="15" customHeight="1">
      <c r="A24" s="122"/>
      <c r="B24" s="71" t="s">
        <v>324</v>
      </c>
      <c r="C24" s="67">
        <v>2500000</v>
      </c>
      <c r="D24" s="95">
        <v>2500000</v>
      </c>
      <c r="E24" s="67">
        <v>0</v>
      </c>
      <c r="F24" s="95">
        <v>2500000</v>
      </c>
      <c r="G24" s="94"/>
      <c r="H24" s="81" t="s">
        <v>533</v>
      </c>
      <c r="I24" s="67">
        <v>1500000</v>
      </c>
      <c r="J24" s="95">
        <v>1500000</v>
      </c>
      <c r="K24" s="67">
        <v>0</v>
      </c>
      <c r="L24" s="95">
        <v>1500000</v>
      </c>
    </row>
    <row r="25" spans="1:12" ht="15" customHeight="1">
      <c r="A25" s="122"/>
      <c r="B25" s="71" t="s">
        <v>325</v>
      </c>
      <c r="C25" s="67">
        <v>0</v>
      </c>
      <c r="D25" s="95">
        <v>0</v>
      </c>
      <c r="E25" s="67">
        <v>0</v>
      </c>
      <c r="F25" s="95">
        <v>0</v>
      </c>
      <c r="G25" s="94"/>
      <c r="H25" s="81" t="s">
        <v>534</v>
      </c>
      <c r="I25" s="67">
        <v>0</v>
      </c>
      <c r="J25" s="95">
        <v>0</v>
      </c>
      <c r="K25" s="67">
        <v>0</v>
      </c>
      <c r="L25" s="95">
        <v>0</v>
      </c>
    </row>
    <row r="26" spans="1:12" ht="15" customHeight="1">
      <c r="A26" s="122"/>
      <c r="B26" s="71" t="s">
        <v>326</v>
      </c>
      <c r="C26" s="67">
        <v>0</v>
      </c>
      <c r="D26" s="95">
        <v>0</v>
      </c>
      <c r="E26" s="67">
        <v>0</v>
      </c>
      <c r="F26" s="95">
        <v>0</v>
      </c>
      <c r="G26" s="94"/>
      <c r="H26" s="75" t="s">
        <v>535</v>
      </c>
      <c r="I26" s="67">
        <v>0</v>
      </c>
      <c r="J26" s="95">
        <v>0</v>
      </c>
      <c r="K26" s="67">
        <v>0</v>
      </c>
      <c r="L26" s="95">
        <v>0</v>
      </c>
    </row>
    <row r="27" spans="1:12" s="333" customFormat="1" ht="15" customHeight="1">
      <c r="A27" s="122"/>
      <c r="B27" s="89"/>
      <c r="C27" s="108"/>
      <c r="D27" s="109"/>
      <c r="E27" s="108"/>
      <c r="F27" s="109"/>
      <c r="G27" s="94"/>
      <c r="H27" s="75" t="s">
        <v>536</v>
      </c>
      <c r="I27" s="67">
        <v>0</v>
      </c>
      <c r="J27" s="95">
        <v>0</v>
      </c>
      <c r="K27" s="67">
        <v>0</v>
      </c>
      <c r="L27" s="95">
        <v>0</v>
      </c>
    </row>
    <row r="28" spans="1:12" s="333" customFormat="1" ht="15" customHeight="1">
      <c r="A28" s="123" t="s">
        <v>327</v>
      </c>
      <c r="B28" s="113"/>
      <c r="C28" s="86">
        <f>SUM(C23:C27)</f>
        <v>2500000</v>
      </c>
      <c r="D28" s="86">
        <f>SUM(D23:D27)</f>
        <v>2500000</v>
      </c>
      <c r="E28" s="86">
        <f>SUM(E23:E27)</f>
        <v>0</v>
      </c>
      <c r="F28" s="86">
        <f>SUM(F23:F27)</f>
        <v>2500000</v>
      </c>
      <c r="G28" s="549" t="s">
        <v>328</v>
      </c>
      <c r="H28" s="550"/>
      <c r="I28" s="90">
        <f>SUM(I23:I27)</f>
        <v>4000000</v>
      </c>
      <c r="J28" s="90">
        <f>SUM(J23:J27)</f>
        <v>4000000</v>
      </c>
      <c r="K28" s="90">
        <f>SUM(K23:K27)</f>
        <v>0</v>
      </c>
      <c r="L28" s="90">
        <f>SUM(L23:L27)</f>
        <v>4000000</v>
      </c>
    </row>
    <row r="29" spans="1:12" ht="15" customHeight="1">
      <c r="A29" s="124"/>
      <c r="B29" s="82"/>
      <c r="C29" s="72"/>
      <c r="D29" s="99"/>
      <c r="E29" s="72"/>
      <c r="F29" s="99"/>
      <c r="G29" s="64"/>
      <c r="H29" s="65"/>
      <c r="I29" s="76"/>
      <c r="J29" s="102"/>
      <c r="K29" s="76"/>
      <c r="L29" s="102"/>
    </row>
    <row r="30" spans="1:12" ht="15" customHeight="1">
      <c r="A30" s="123" t="s">
        <v>336</v>
      </c>
      <c r="B30" s="82"/>
      <c r="C30" s="72"/>
      <c r="D30" s="99"/>
      <c r="E30" s="72"/>
      <c r="F30" s="99"/>
      <c r="G30" s="551" t="s">
        <v>329</v>
      </c>
      <c r="H30" s="537"/>
      <c r="I30" s="76"/>
      <c r="J30" s="102"/>
      <c r="K30" s="76"/>
      <c r="L30" s="102"/>
    </row>
    <row r="31" spans="1:12" ht="15" customHeight="1">
      <c r="A31" s="118" t="s">
        <v>100</v>
      </c>
      <c r="B31" s="80" t="s">
        <v>310</v>
      </c>
      <c r="C31" s="72"/>
      <c r="D31" s="99"/>
      <c r="E31" s="72"/>
      <c r="F31" s="99"/>
      <c r="G31" s="118" t="s">
        <v>100</v>
      </c>
      <c r="H31" s="80" t="s">
        <v>310</v>
      </c>
      <c r="I31" s="67"/>
      <c r="J31" s="95"/>
      <c r="K31" s="67"/>
      <c r="L31" s="95"/>
    </row>
    <row r="32" spans="1:12" ht="15" customHeight="1">
      <c r="A32" s="122"/>
      <c r="B32" s="104" t="s">
        <v>337</v>
      </c>
      <c r="C32" s="105">
        <v>4512490</v>
      </c>
      <c r="D32" s="106">
        <v>4512490</v>
      </c>
      <c r="E32" s="105">
        <v>0</v>
      </c>
      <c r="F32" s="106">
        <v>4512490</v>
      </c>
      <c r="G32" s="94"/>
      <c r="H32" s="75"/>
      <c r="I32" s="70"/>
      <c r="J32" s="101"/>
      <c r="K32" s="70"/>
      <c r="L32" s="101"/>
    </row>
    <row r="33" spans="1:12" ht="36.75" customHeight="1">
      <c r="A33" s="118"/>
      <c r="B33" s="336" t="s">
        <v>471</v>
      </c>
      <c r="C33" s="67">
        <v>0</v>
      </c>
      <c r="D33" s="102">
        <v>0</v>
      </c>
      <c r="E33" s="67">
        <v>0</v>
      </c>
      <c r="F33" s="102">
        <v>0</v>
      </c>
      <c r="G33" s="94"/>
      <c r="H33" s="336" t="s">
        <v>537</v>
      </c>
      <c r="I33" s="67">
        <v>0</v>
      </c>
      <c r="J33" s="101">
        <v>0</v>
      </c>
      <c r="K33" s="67">
        <v>0</v>
      </c>
      <c r="L33" s="101">
        <v>0</v>
      </c>
    </row>
    <row r="34" spans="1:12" ht="15" customHeight="1">
      <c r="A34" s="122"/>
      <c r="B34" s="83"/>
      <c r="C34" s="74"/>
      <c r="D34" s="97"/>
      <c r="E34" s="74"/>
      <c r="F34" s="97"/>
      <c r="G34" s="94"/>
      <c r="H34" s="73"/>
      <c r="I34" s="67"/>
      <c r="J34" s="95"/>
      <c r="K34" s="67"/>
      <c r="L34" s="95"/>
    </row>
    <row r="35" spans="1:12" ht="15" customHeight="1">
      <c r="A35" s="535" t="s">
        <v>330</v>
      </c>
      <c r="B35" s="536"/>
      <c r="C35" s="86">
        <f>SUM(C32:C34)</f>
        <v>4512490</v>
      </c>
      <c r="D35" s="86">
        <f>SUM(D32:D34)</f>
        <v>4512490</v>
      </c>
      <c r="E35" s="86">
        <f>SUM(E32:E34)</f>
        <v>0</v>
      </c>
      <c r="F35" s="86">
        <f>SUM(F32:F34)</f>
        <v>4512490</v>
      </c>
      <c r="G35" s="535" t="s">
        <v>329</v>
      </c>
      <c r="H35" s="536"/>
      <c r="I35" s="90">
        <f>SUM(I33:I34)</f>
        <v>0</v>
      </c>
      <c r="J35" s="90">
        <f>SUM(J33:J34)</f>
        <v>0</v>
      </c>
      <c r="K35" s="90">
        <f>SUM(K33:K34)</f>
        <v>0</v>
      </c>
      <c r="L35" s="90">
        <f>SUM(L33:L34)</f>
        <v>0</v>
      </c>
    </row>
    <row r="36" spans="1:12" ht="15" customHeight="1">
      <c r="A36" s="125"/>
      <c r="B36" s="94"/>
      <c r="C36" s="72"/>
      <c r="D36" s="99"/>
      <c r="E36" s="72"/>
      <c r="F36" s="99"/>
      <c r="G36" s="107"/>
      <c r="H36" s="107"/>
      <c r="I36" s="76"/>
      <c r="J36" s="102"/>
      <c r="K36" s="76"/>
      <c r="L36" s="102"/>
    </row>
    <row r="37" spans="1:12" s="61" customFormat="1" ht="17.25">
      <c r="A37" s="544" t="s">
        <v>331</v>
      </c>
      <c r="B37" s="545"/>
      <c r="C37" s="335">
        <f>C28+C35</f>
        <v>7012490</v>
      </c>
      <c r="D37" s="335">
        <f>D28+D35</f>
        <v>7012490</v>
      </c>
      <c r="E37" s="335">
        <f>E28+E35</f>
        <v>0</v>
      </c>
      <c r="F37" s="335">
        <f>F28+F35</f>
        <v>7012490</v>
      </c>
      <c r="G37" s="552" t="s">
        <v>338</v>
      </c>
      <c r="H37" s="545"/>
      <c r="I37" s="331">
        <f>I28+I35</f>
        <v>4000000</v>
      </c>
      <c r="J37" s="331">
        <f>J28+J35</f>
        <v>4000000</v>
      </c>
      <c r="K37" s="331">
        <f>K28+K35</f>
        <v>0</v>
      </c>
      <c r="L37" s="331">
        <f>L28+L35</f>
        <v>4000000</v>
      </c>
    </row>
    <row r="38" spans="1:12" s="61" customFormat="1" ht="15.75">
      <c r="A38" s="125"/>
      <c r="B38" s="94"/>
      <c r="C38" s="72"/>
      <c r="D38" s="99"/>
      <c r="E38" s="72"/>
      <c r="F38" s="99"/>
      <c r="G38" s="107"/>
      <c r="H38" s="107"/>
      <c r="I38" s="76"/>
      <c r="J38" s="102"/>
      <c r="K38" s="76"/>
      <c r="L38" s="102"/>
    </row>
    <row r="39" spans="1:12" s="61" customFormat="1" ht="19.5" thickBot="1">
      <c r="A39" s="542" t="s">
        <v>332</v>
      </c>
      <c r="B39" s="543"/>
      <c r="C39" s="127">
        <f>C18+C37</f>
        <v>17560529</v>
      </c>
      <c r="D39" s="127">
        <f>D18+D37</f>
        <v>17560529</v>
      </c>
      <c r="E39" s="127">
        <f>E18+E37</f>
        <v>1085274</v>
      </c>
      <c r="F39" s="127">
        <f>F18+F37</f>
        <v>18645803</v>
      </c>
      <c r="G39" s="128"/>
      <c r="H39" s="126" t="s">
        <v>333</v>
      </c>
      <c r="I39" s="127">
        <f>I18+I37</f>
        <v>17560529</v>
      </c>
      <c r="J39" s="127">
        <f>J18+J37</f>
        <v>17560529</v>
      </c>
      <c r="K39" s="127">
        <f>K18+K37</f>
        <v>1085274</v>
      </c>
      <c r="L39" s="127">
        <f>L18+L37</f>
        <v>18645803</v>
      </c>
    </row>
    <row r="40" spans="1:12" s="61" customFormat="1" ht="14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</row>
    <row r="41" spans="1:12" s="61" customFormat="1" ht="14.25">
      <c r="A41" s="111"/>
      <c r="B41" s="112"/>
      <c r="C41" s="111"/>
      <c r="D41" s="111"/>
      <c r="E41" s="111"/>
      <c r="F41" s="111"/>
      <c r="G41" s="111"/>
      <c r="H41" s="111"/>
      <c r="I41" s="111"/>
      <c r="J41" s="111"/>
      <c r="K41" s="111"/>
      <c r="L41" s="111"/>
    </row>
    <row r="42" spans="1:12" s="61" customFormat="1" ht="14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</row>
    <row r="43" spans="1:12" ht="1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</row>
    <row r="44" spans="1:12" ht="1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2" ht="1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2" ht="15" customHeight="1">
      <c r="A46" s="62"/>
      <c r="B46" s="62"/>
      <c r="C46" s="62"/>
      <c r="D46" s="62"/>
      <c r="E46" s="62"/>
      <c r="F46" s="62"/>
      <c r="G46" s="62"/>
      <c r="H46" s="63"/>
      <c r="I46" s="62"/>
      <c r="J46" s="62"/>
      <c r="K46" s="62"/>
      <c r="L46" s="62"/>
    </row>
    <row r="47" spans="1:12" ht="1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2" ht="1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1:12" ht="1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1:12" ht="1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1:12" ht="1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1:12" s="333" customFormat="1" ht="1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1:12" ht="1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1:12" s="333" customFormat="1" ht="1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="62" customFormat="1" ht="12.75"/>
    <row r="56" spans="1:12" ht="1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="62" customFormat="1" ht="12.75"/>
    <row r="58" s="62" customFormat="1" ht="12.75"/>
    <row r="59" s="62" customFormat="1" ht="12.75"/>
    <row r="60" s="62" customFormat="1" ht="12.75"/>
    <row r="61" s="62" customFormat="1" ht="12.75"/>
    <row r="62" s="62" customFormat="1" ht="12.75"/>
    <row r="63" s="62" customFormat="1" ht="12.75"/>
    <row r="64" s="62" customFormat="1" ht="12.75"/>
    <row r="65" s="62" customFormat="1" ht="12.75"/>
    <row r="66" s="62" customFormat="1" ht="12.75"/>
    <row r="67" s="62" customFormat="1" ht="12.75"/>
    <row r="68" s="62" customFormat="1" ht="12.75"/>
    <row r="69" s="62" customFormat="1" ht="12.75"/>
    <row r="70" s="62" customFormat="1" ht="12.75"/>
    <row r="71" s="62" customFormat="1" ht="12.75"/>
    <row r="72" s="62" customFormat="1" ht="12.75"/>
    <row r="73" s="62" customFormat="1" ht="12.75"/>
    <row r="74" s="62" customFormat="1" ht="12.75"/>
    <row r="75" s="62" customFormat="1" ht="12.75"/>
    <row r="76" s="62" customFormat="1" ht="12.75"/>
    <row r="77" s="62" customFormat="1" ht="12.75"/>
    <row r="78" s="62" customFormat="1" ht="12.75"/>
    <row r="79" s="62" customFormat="1" ht="12.75"/>
    <row r="80" s="62" customFormat="1" ht="12.75"/>
    <row r="81" s="62" customFormat="1" ht="12.75"/>
    <row r="82" s="62" customFormat="1" ht="12.75"/>
    <row r="83" s="62" customFormat="1" ht="12.75"/>
    <row r="84" s="62" customFormat="1" ht="12.75"/>
    <row r="85" s="62" customFormat="1" ht="12.75"/>
    <row r="86" s="62" customFormat="1" ht="12.75"/>
    <row r="87" s="62" customFormat="1" ht="12.75"/>
    <row r="88" s="62" customFormat="1" ht="12.75"/>
    <row r="89" s="62" customFormat="1" ht="12.75"/>
    <row r="90" s="62" customFormat="1" ht="12.75"/>
    <row r="91" s="62" customFormat="1" ht="12.75"/>
    <row r="92" s="62" customFormat="1" ht="12.75"/>
    <row r="93" s="62" customFormat="1" ht="12.75"/>
    <row r="94" s="62" customFormat="1" ht="12.75"/>
    <row r="95" s="62" customFormat="1" ht="12.75"/>
    <row r="96" s="62" customFormat="1" ht="12.75"/>
    <row r="97" s="62" customFormat="1" ht="12.75"/>
    <row r="98" s="62" customFormat="1" ht="12.75"/>
    <row r="99" s="62" customFormat="1" ht="12.75"/>
    <row r="100" s="62" customFormat="1" ht="12.75"/>
    <row r="101" s="62" customFormat="1" ht="12.75"/>
    <row r="102" s="62" customFormat="1" ht="12.75"/>
    <row r="103" s="62" customFormat="1" ht="12.75"/>
    <row r="104" s="62" customFormat="1" ht="12.75"/>
    <row r="105" s="62" customFormat="1" ht="12.75"/>
    <row r="106" s="62" customFormat="1" ht="12.75"/>
    <row r="107" s="62" customFormat="1" ht="12.75"/>
    <row r="108" s="62" customFormat="1" ht="12.75"/>
    <row r="109" s="62" customFormat="1" ht="12.75"/>
    <row r="110" s="62" customFormat="1" ht="12.75"/>
    <row r="111" s="62" customFormat="1" ht="12.75"/>
    <row r="112" s="62" customFormat="1" ht="12.75"/>
    <row r="113" s="62" customFormat="1" ht="12.75"/>
    <row r="114" s="62" customFormat="1" ht="12.75"/>
    <row r="115" s="62" customFormat="1" ht="12.75"/>
    <row r="116" s="62" customFormat="1" ht="12.75"/>
    <row r="117" s="62" customFormat="1" ht="12.75"/>
    <row r="118" s="62" customFormat="1" ht="12.75"/>
    <row r="119" s="62" customFormat="1" ht="12.75"/>
    <row r="120" s="62" customFormat="1" ht="12.75"/>
    <row r="121" s="62" customFormat="1" ht="12.75"/>
    <row r="122" s="62" customFormat="1" ht="12.75"/>
    <row r="123" s="62" customFormat="1" ht="12.75"/>
    <row r="124" s="62" customFormat="1" ht="12.75"/>
    <row r="125" s="62" customFormat="1" ht="12.75"/>
    <row r="126" s="62" customFormat="1" ht="12.75"/>
    <row r="127" s="62" customFormat="1" ht="12.75"/>
    <row r="128" s="62" customFormat="1" ht="12.75"/>
    <row r="129" s="62" customFormat="1" ht="12.75"/>
    <row r="130" s="62" customFormat="1" ht="12.75"/>
    <row r="131" s="62" customFormat="1" ht="12.75"/>
    <row r="132" s="62" customFormat="1" ht="12.75"/>
    <row r="133" s="62" customFormat="1" ht="12.75"/>
    <row r="134" s="62" customFormat="1" ht="12.75"/>
    <row r="135" s="62" customFormat="1" ht="12.75"/>
    <row r="136" s="62" customFormat="1" ht="12.75"/>
    <row r="137" s="62" customFormat="1" ht="12.75"/>
    <row r="138" s="62" customFormat="1" ht="12.75"/>
    <row r="139" s="62" customFormat="1" ht="12.75"/>
    <row r="140" s="62" customFormat="1" ht="12.75"/>
    <row r="141" s="62" customFormat="1" ht="12.75"/>
    <row r="142" s="62" customFormat="1" ht="12.75"/>
    <row r="143" s="62" customFormat="1" ht="12.75"/>
    <row r="144" s="62" customFormat="1" ht="12.75"/>
    <row r="145" s="62" customFormat="1" ht="12.75"/>
    <row r="146" s="62" customFormat="1" ht="12.75"/>
    <row r="147" s="62" customFormat="1" ht="12.75"/>
    <row r="148" s="62" customFormat="1" ht="12.75"/>
    <row r="149" s="62" customFormat="1" ht="12.75"/>
    <row r="150" s="62" customFormat="1" ht="12.75"/>
    <row r="151" s="62" customFormat="1" ht="12.75"/>
    <row r="152" s="62" customFormat="1" ht="12.75"/>
    <row r="153" s="62" customFormat="1" ht="12.75"/>
    <row r="154" s="62" customFormat="1" ht="12.75"/>
    <row r="155" s="62" customFormat="1" ht="12.75"/>
    <row r="156" s="62" customFormat="1" ht="12.75"/>
    <row r="157" s="62" customFormat="1" ht="12.75"/>
    <row r="158" s="62" customFormat="1" ht="12.75"/>
    <row r="159" s="62" customFormat="1" ht="12.75"/>
    <row r="160" s="62" customFormat="1" ht="12.75"/>
    <row r="161" s="62" customFormat="1" ht="12.75"/>
    <row r="162" s="62" customFormat="1" ht="12.75"/>
    <row r="163" s="62" customFormat="1" ht="12.75"/>
    <row r="164" s="62" customFormat="1" ht="12.75"/>
    <row r="165" s="62" customFormat="1" ht="12.75"/>
    <row r="166" s="62" customFormat="1" ht="12.75"/>
    <row r="167" s="62" customFormat="1" ht="12.75"/>
    <row r="168" s="62" customFormat="1" ht="12.75"/>
    <row r="169" s="62" customFormat="1" ht="12.75"/>
    <row r="170" s="62" customFormat="1" ht="12.75"/>
    <row r="171" s="62" customFormat="1" ht="12.75"/>
    <row r="172" s="62" customFormat="1" ht="12.75"/>
    <row r="173" s="62" customFormat="1" ht="12.75"/>
    <row r="174" s="62" customFormat="1" ht="12.75"/>
    <row r="175" s="62" customFormat="1" ht="12.75"/>
    <row r="176" s="62" customFormat="1" ht="12.75"/>
    <row r="177" s="62" customFormat="1" ht="12.75"/>
    <row r="178" s="62" customFormat="1" ht="12.75"/>
    <row r="179" s="62" customFormat="1" ht="12.75"/>
    <row r="180" s="62" customFormat="1" ht="12.75"/>
    <row r="181" s="62" customFormat="1" ht="12.75"/>
    <row r="182" s="62" customFormat="1" ht="12.75"/>
    <row r="183" s="62" customFormat="1" ht="12.75"/>
    <row r="184" s="62" customFormat="1" ht="12.75"/>
    <row r="185" s="62" customFormat="1" ht="12.75"/>
    <row r="186" s="62" customFormat="1" ht="12.75"/>
    <row r="187" s="62" customFormat="1" ht="12.75"/>
    <row r="188" s="62" customFormat="1" ht="12.75"/>
    <row r="189" s="62" customFormat="1" ht="12.75"/>
    <row r="190" s="62" customFormat="1" ht="12.75"/>
    <row r="191" s="62" customFormat="1" ht="12.75"/>
    <row r="192" s="62" customFormat="1" ht="12.75"/>
    <row r="193" s="62" customFormat="1" ht="12.75"/>
    <row r="194" s="62" customFormat="1" ht="12.75"/>
    <row r="195" s="62" customFormat="1" ht="12.75"/>
    <row r="196" s="62" customFormat="1" ht="12.75"/>
    <row r="197" s="62" customFormat="1" ht="12.75"/>
    <row r="198" s="62" customFormat="1" ht="12.75"/>
    <row r="199" s="62" customFormat="1" ht="12.75"/>
    <row r="200" s="62" customFormat="1" ht="12.75"/>
    <row r="201" s="62" customFormat="1" ht="12.75"/>
    <row r="202" s="62" customFormat="1" ht="12.75"/>
    <row r="203" s="62" customFormat="1" ht="12.75"/>
    <row r="204" s="62" customFormat="1" ht="12.75"/>
    <row r="205" s="62" customFormat="1" ht="12.75"/>
    <row r="206" s="62" customFormat="1" ht="12.75"/>
    <row r="207" s="62" customFormat="1" ht="12.75"/>
    <row r="208" s="62" customFormat="1" ht="12.75"/>
    <row r="209" s="62" customFormat="1" ht="12.75"/>
    <row r="210" s="62" customFormat="1" ht="12.75"/>
    <row r="211" s="62" customFormat="1" ht="12.75"/>
    <row r="212" spans="1:12" s="62" customFormat="1" ht="12.75">
      <c r="A212" s="60"/>
      <c r="B212" s="60"/>
      <c r="C212" s="60"/>
      <c r="D212" s="60"/>
      <c r="E212" s="60"/>
      <c r="F212" s="60"/>
      <c r="G212" s="60"/>
      <c r="H212" s="60"/>
      <c r="I212" s="60"/>
      <c r="J212" s="60"/>
      <c r="K212" s="60"/>
      <c r="L212" s="60"/>
    </row>
    <row r="213" spans="1:12" s="62" customFormat="1" ht="12.75">
      <c r="A213" s="60"/>
      <c r="B213" s="60"/>
      <c r="C213" s="60"/>
      <c r="D213" s="60"/>
      <c r="E213" s="60"/>
      <c r="F213" s="60"/>
      <c r="G213" s="60"/>
      <c r="H213" s="60"/>
      <c r="I213" s="60"/>
      <c r="J213" s="60"/>
      <c r="K213" s="60"/>
      <c r="L213" s="60"/>
    </row>
    <row r="214" spans="1:12" s="62" customFormat="1" ht="12.75">
      <c r="A214" s="60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</row>
    <row r="215" spans="1:12" s="62" customFormat="1" ht="12.75">
      <c r="A215" s="60"/>
      <c r="B215" s="60"/>
      <c r="C215" s="60"/>
      <c r="D215" s="60"/>
      <c r="E215" s="60"/>
      <c r="F215" s="60"/>
      <c r="G215" s="60"/>
      <c r="H215" s="60"/>
      <c r="I215" s="60"/>
      <c r="J215" s="60"/>
      <c r="K215" s="60"/>
      <c r="L215" s="60"/>
    </row>
    <row r="216" spans="1:12" s="62" customFormat="1" ht="12.75">
      <c r="A216" s="60"/>
      <c r="B216" s="60"/>
      <c r="C216" s="60"/>
      <c r="D216" s="60"/>
      <c r="E216" s="60"/>
      <c r="F216" s="60"/>
      <c r="G216" s="60"/>
      <c r="H216" s="60"/>
      <c r="I216" s="60"/>
      <c r="J216" s="60"/>
      <c r="K216" s="60"/>
      <c r="L216" s="60"/>
    </row>
    <row r="217" spans="1:12" s="62" customFormat="1" ht="12.75">
      <c r="A217" s="60"/>
      <c r="B217" s="60"/>
      <c r="C217" s="60"/>
      <c r="D217" s="60"/>
      <c r="E217" s="60"/>
      <c r="F217" s="60"/>
      <c r="G217" s="60"/>
      <c r="H217" s="60"/>
      <c r="I217" s="60"/>
      <c r="J217" s="60"/>
      <c r="K217" s="60"/>
      <c r="L217" s="60"/>
    </row>
    <row r="218" spans="1:12" s="62" customFormat="1" ht="12.75">
      <c r="A218" s="60"/>
      <c r="B218" s="60"/>
      <c r="C218" s="60"/>
      <c r="D218" s="60"/>
      <c r="E218" s="60"/>
      <c r="F218" s="60"/>
      <c r="G218" s="60"/>
      <c r="H218" s="60"/>
      <c r="I218" s="60"/>
      <c r="J218" s="60"/>
      <c r="K218" s="60"/>
      <c r="L218" s="60"/>
    </row>
    <row r="219" spans="1:12" s="62" customFormat="1" ht="12.75">
      <c r="A219" s="60"/>
      <c r="B219" s="60"/>
      <c r="C219" s="60"/>
      <c r="D219" s="60"/>
      <c r="E219" s="60"/>
      <c r="F219" s="60"/>
      <c r="G219" s="60"/>
      <c r="H219" s="60"/>
      <c r="I219" s="60"/>
      <c r="J219" s="60"/>
      <c r="K219" s="60"/>
      <c r="L219" s="60"/>
    </row>
    <row r="220" spans="1:12" s="62" customFormat="1" ht="12.75">
      <c r="A220" s="60"/>
      <c r="B220" s="60"/>
      <c r="C220" s="60"/>
      <c r="D220" s="60"/>
      <c r="E220" s="60"/>
      <c r="F220" s="60"/>
      <c r="G220" s="60"/>
      <c r="H220" s="60"/>
      <c r="I220" s="60"/>
      <c r="J220" s="60"/>
      <c r="K220" s="60"/>
      <c r="L220" s="60"/>
    </row>
    <row r="221" spans="1:12" s="62" customFormat="1" ht="12.75">
      <c r="A221" s="60"/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</row>
    <row r="222" spans="1:12" s="62" customFormat="1" ht="12.75">
      <c r="A222" s="60"/>
      <c r="B222" s="60"/>
      <c r="C222" s="60"/>
      <c r="D222" s="60"/>
      <c r="E222" s="60"/>
      <c r="F222" s="60"/>
      <c r="G222" s="60"/>
      <c r="H222" s="60"/>
      <c r="I222" s="60"/>
      <c r="J222" s="60"/>
      <c r="K222" s="60"/>
      <c r="L222" s="60"/>
    </row>
    <row r="223" spans="1:12" s="62" customFormat="1" ht="12.75">
      <c r="A223" s="60"/>
      <c r="B223" s="60"/>
      <c r="C223" s="60"/>
      <c r="D223" s="60"/>
      <c r="E223" s="60"/>
      <c r="F223" s="60"/>
      <c r="G223" s="60"/>
      <c r="H223" s="60"/>
      <c r="I223" s="60"/>
      <c r="J223" s="60"/>
      <c r="K223" s="60"/>
      <c r="L223" s="60"/>
    </row>
    <row r="224" spans="1:12" s="62" customFormat="1" ht="12.75">
      <c r="A224" s="60"/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</row>
    <row r="225" spans="1:12" s="62" customFormat="1" ht="12.75">
      <c r="A225" s="60"/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0"/>
    </row>
    <row r="226" spans="1:12" s="62" customFormat="1" ht="12.75">
      <c r="A226" s="60"/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0"/>
    </row>
  </sheetData>
  <sheetProtection/>
  <mergeCells count="22">
    <mergeCell ref="A1:L1"/>
    <mergeCell ref="A2:L2"/>
    <mergeCell ref="G16:H16"/>
    <mergeCell ref="K4:L4"/>
    <mergeCell ref="A6:F6"/>
    <mergeCell ref="G6:L6"/>
    <mergeCell ref="A39:B39"/>
    <mergeCell ref="A37:B37"/>
    <mergeCell ref="A18:B18"/>
    <mergeCell ref="G18:H18"/>
    <mergeCell ref="A21:B21"/>
    <mergeCell ref="G21:H21"/>
    <mergeCell ref="A35:B35"/>
    <mergeCell ref="G28:H28"/>
    <mergeCell ref="G30:H30"/>
    <mergeCell ref="G37:H37"/>
    <mergeCell ref="G35:H35"/>
    <mergeCell ref="G20:H20"/>
    <mergeCell ref="A14:B14"/>
    <mergeCell ref="A16:B16"/>
    <mergeCell ref="G14:H14"/>
    <mergeCell ref="A20:B20"/>
  </mergeCells>
  <printOptions horizontalCentered="1"/>
  <pageMargins left="0.2362204724409449" right="0.2362204724409449" top="0" bottom="0" header="0.2755905511811024" footer="0.1968503937007874"/>
  <pageSetup fitToHeight="1" fitToWidth="1" orientation="landscape" paperSize="9" scale="69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4">
      <selection activeCell="B18" sqref="B18:B20"/>
    </sheetView>
  </sheetViews>
  <sheetFormatPr defaultColWidth="8.00390625" defaultRowHeight="12.75"/>
  <cols>
    <col min="1" max="1" width="4.8515625" style="192" customWidth="1"/>
    <col min="2" max="2" width="30.57421875" style="192" customWidth="1"/>
    <col min="3" max="4" width="12.00390625" style="192" customWidth="1"/>
    <col min="5" max="5" width="12.57421875" style="192" customWidth="1"/>
    <col min="6" max="6" width="12.00390625" style="192" customWidth="1"/>
    <col min="7" max="16384" width="8.00390625" style="192" customWidth="1"/>
  </cols>
  <sheetData>
    <row r="1" spans="1:6" s="325" customFormat="1" ht="48.75" customHeight="1">
      <c r="A1" s="625" t="s">
        <v>526</v>
      </c>
      <c r="B1" s="625"/>
      <c r="C1" s="625"/>
      <c r="D1" s="625"/>
      <c r="E1" s="625"/>
      <c r="F1" s="625"/>
    </row>
    <row r="2" spans="1:9" s="217" customFormat="1" ht="15.75" customHeight="1">
      <c r="A2" s="224"/>
      <c r="B2" s="216"/>
      <c r="C2" s="582"/>
      <c r="D2" s="582"/>
      <c r="E2" s="588" t="s">
        <v>464</v>
      </c>
      <c r="F2" s="588"/>
      <c r="G2" s="323"/>
      <c r="I2" s="322"/>
    </row>
    <row r="3" spans="1:9" s="218" customFormat="1" ht="15.75" customHeight="1">
      <c r="A3" s="225"/>
      <c r="B3" s="226"/>
      <c r="C3" s="227"/>
      <c r="D3" s="321"/>
      <c r="E3" s="610" t="s">
        <v>479</v>
      </c>
      <c r="F3" s="610"/>
      <c r="G3" s="324"/>
      <c r="I3" s="321"/>
    </row>
    <row r="4" spans="1:7" ht="15.75" customHeight="1">
      <c r="A4" s="620" t="s">
        <v>527</v>
      </c>
      <c r="B4" s="620"/>
      <c r="C4" s="620"/>
      <c r="D4" s="620"/>
      <c r="E4" s="620"/>
      <c r="F4" s="195"/>
      <c r="G4" s="196"/>
    </row>
    <row r="5" spans="1:7" ht="15.75" customHeight="1" thickBot="1">
      <c r="A5" s="193"/>
      <c r="B5" s="193"/>
      <c r="C5" s="194"/>
      <c r="D5" s="194"/>
      <c r="E5" s="195"/>
      <c r="F5" s="195"/>
      <c r="G5" s="196"/>
    </row>
    <row r="6" spans="1:7" ht="22.5" customHeight="1">
      <c r="A6" s="209" t="s">
        <v>408</v>
      </c>
      <c r="B6" s="630" t="s">
        <v>423</v>
      </c>
      <c r="C6" s="630"/>
      <c r="D6" s="630"/>
      <c r="E6" s="626" t="s">
        <v>424</v>
      </c>
      <c r="F6" s="627"/>
      <c r="G6" s="196"/>
    </row>
    <row r="7" spans="1:7" ht="15.75" customHeight="1">
      <c r="A7" s="210" t="s">
        <v>100</v>
      </c>
      <c r="B7" s="609" t="s">
        <v>101</v>
      </c>
      <c r="C7" s="609"/>
      <c r="D7" s="609"/>
      <c r="E7" s="609" t="s">
        <v>102</v>
      </c>
      <c r="F7" s="629"/>
      <c r="G7" s="196"/>
    </row>
    <row r="8" spans="1:7" ht="15.75" customHeight="1">
      <c r="A8" s="210" t="s">
        <v>107</v>
      </c>
      <c r="B8" s="608"/>
      <c r="C8" s="608"/>
      <c r="D8" s="608"/>
      <c r="E8" s="611"/>
      <c r="F8" s="612"/>
      <c r="G8" s="196"/>
    </row>
    <row r="9" spans="1:7" ht="15.75" customHeight="1">
      <c r="A9" s="210" t="s">
        <v>108</v>
      </c>
      <c r="B9" s="608"/>
      <c r="C9" s="608"/>
      <c r="D9" s="608"/>
      <c r="E9" s="611"/>
      <c r="F9" s="612"/>
      <c r="G9" s="196"/>
    </row>
    <row r="10" spans="1:7" ht="15.75" customHeight="1">
      <c r="A10" s="210" t="s">
        <v>109</v>
      </c>
      <c r="B10" s="608"/>
      <c r="C10" s="608"/>
      <c r="D10" s="608"/>
      <c r="E10" s="611"/>
      <c r="F10" s="612"/>
      <c r="G10" s="196"/>
    </row>
    <row r="11" spans="1:7" ht="25.5" customHeight="1" thickBot="1">
      <c r="A11" s="220" t="s">
        <v>110</v>
      </c>
      <c r="B11" s="607" t="s">
        <v>425</v>
      </c>
      <c r="C11" s="607"/>
      <c r="D11" s="607"/>
      <c r="E11" s="597">
        <f>SUM(E8:E10)</f>
        <v>0</v>
      </c>
      <c r="F11" s="598"/>
      <c r="G11" s="196"/>
    </row>
    <row r="12" spans="1:7" ht="25.5" customHeight="1">
      <c r="A12" s="221"/>
      <c r="B12" s="222"/>
      <c r="C12" s="222"/>
      <c r="D12" s="222"/>
      <c r="E12" s="223"/>
      <c r="F12" s="223"/>
      <c r="G12" s="196"/>
    </row>
    <row r="13" spans="1:7" ht="15.75" customHeight="1">
      <c r="A13" s="620" t="s">
        <v>456</v>
      </c>
      <c r="B13" s="620"/>
      <c r="C13" s="620"/>
      <c r="D13" s="620"/>
      <c r="E13" s="620"/>
      <c r="F13" s="620"/>
      <c r="G13" s="196"/>
    </row>
    <row r="14" spans="1:7" ht="15.75" customHeight="1" thickBot="1">
      <c r="A14" s="193"/>
      <c r="B14" s="193"/>
      <c r="C14" s="194"/>
      <c r="D14" s="194"/>
      <c r="E14" s="195"/>
      <c r="F14" s="195"/>
      <c r="G14" s="196"/>
    </row>
    <row r="15" spans="1:6" ht="15" customHeight="1">
      <c r="A15" s="621" t="s">
        <v>408</v>
      </c>
      <c r="B15" s="605" t="s">
        <v>409</v>
      </c>
      <c r="C15" s="599" t="s">
        <v>410</v>
      </c>
      <c r="D15" s="600"/>
      <c r="E15" s="601"/>
      <c r="F15" s="602" t="s">
        <v>411</v>
      </c>
    </row>
    <row r="16" spans="1:6" ht="13.5" customHeight="1" thickBot="1">
      <c r="A16" s="622"/>
      <c r="B16" s="606"/>
      <c r="C16" s="197" t="s">
        <v>481</v>
      </c>
      <c r="D16" s="197" t="s">
        <v>482</v>
      </c>
      <c r="E16" s="197" t="s">
        <v>483</v>
      </c>
      <c r="F16" s="603"/>
    </row>
    <row r="17" spans="1:6" ht="15.75" thickBot="1">
      <c r="A17" s="198" t="s">
        <v>100</v>
      </c>
      <c r="B17" s="199" t="s">
        <v>101</v>
      </c>
      <c r="C17" s="199" t="s">
        <v>102</v>
      </c>
      <c r="D17" s="199" t="s">
        <v>103</v>
      </c>
      <c r="E17" s="199" t="s">
        <v>104</v>
      </c>
      <c r="F17" s="200" t="s">
        <v>412</v>
      </c>
    </row>
    <row r="18" spans="1:6" ht="15">
      <c r="A18" s="201" t="s">
        <v>107</v>
      </c>
      <c r="B18" s="349"/>
      <c r="C18" s="342"/>
      <c r="D18" s="342"/>
      <c r="E18" s="342"/>
      <c r="F18" s="343"/>
    </row>
    <row r="19" spans="1:6" ht="15">
      <c r="A19" s="202" t="s">
        <v>108</v>
      </c>
      <c r="B19" s="340"/>
      <c r="C19" s="342"/>
      <c r="D19" s="342"/>
      <c r="E19" s="342"/>
      <c r="F19" s="344"/>
    </row>
    <row r="20" spans="1:6" ht="15">
      <c r="A20" s="202" t="s">
        <v>109</v>
      </c>
      <c r="B20" s="349"/>
      <c r="C20" s="341"/>
      <c r="D20" s="341"/>
      <c r="E20" s="341"/>
      <c r="F20" s="344"/>
    </row>
    <row r="21" spans="1:6" ht="15">
      <c r="A21" s="202" t="s">
        <v>110</v>
      </c>
      <c r="B21" s="203"/>
      <c r="C21" s="345"/>
      <c r="D21" s="345"/>
      <c r="E21" s="345"/>
      <c r="F21" s="344">
        <f>SUM(C21:E21)</f>
        <v>0</v>
      </c>
    </row>
    <row r="22" spans="1:6" ht="15.75" thickBot="1">
      <c r="A22" s="204" t="s">
        <v>111</v>
      </c>
      <c r="B22" s="205"/>
      <c r="C22" s="346"/>
      <c r="D22" s="346"/>
      <c r="E22" s="346"/>
      <c r="F22" s="344">
        <f>SUM(C22:E22)</f>
        <v>0</v>
      </c>
    </row>
    <row r="23" spans="1:6" s="208" customFormat="1" ht="15" thickBot="1">
      <c r="A23" s="206" t="s">
        <v>112</v>
      </c>
      <c r="B23" s="207" t="s">
        <v>413</v>
      </c>
      <c r="C23" s="347">
        <f>SUM(C18:C22)</f>
        <v>0</v>
      </c>
      <c r="D23" s="347">
        <f>SUM(D18:D22)</f>
        <v>0</v>
      </c>
      <c r="E23" s="347">
        <f>SUM(E18:E22)</f>
        <v>0</v>
      </c>
      <c r="F23" s="348">
        <f>SUM(F18:F22)</f>
        <v>0</v>
      </c>
    </row>
    <row r="24" spans="1:6" s="208" customFormat="1" ht="14.25">
      <c r="A24" s="261"/>
      <c r="B24" s="262"/>
      <c r="C24" s="263"/>
      <c r="D24" s="263"/>
      <c r="E24" s="263"/>
      <c r="F24" s="263"/>
    </row>
    <row r="25" spans="1:6" s="264" customFormat="1" ht="30.75" customHeight="1">
      <c r="A25" s="604" t="s">
        <v>457</v>
      </c>
      <c r="B25" s="604"/>
      <c r="C25" s="604"/>
      <c r="D25" s="604"/>
      <c r="E25" s="604"/>
      <c r="F25" s="604"/>
    </row>
    <row r="26" ht="15.75" thickBot="1"/>
    <row r="27" spans="1:6" ht="32.25" thickBot="1">
      <c r="A27" s="253" t="s">
        <v>408</v>
      </c>
      <c r="B27" s="623" t="s">
        <v>414</v>
      </c>
      <c r="C27" s="624"/>
      <c r="D27" s="624"/>
      <c r="E27" s="624"/>
      <c r="F27" s="253" t="s">
        <v>528</v>
      </c>
    </row>
    <row r="28" spans="1:6" ht="15">
      <c r="A28" s="254" t="s">
        <v>100</v>
      </c>
      <c r="B28" s="614" t="s">
        <v>101</v>
      </c>
      <c r="C28" s="615"/>
      <c r="D28" s="615"/>
      <c r="E28" s="616"/>
      <c r="F28" s="254" t="s">
        <v>102</v>
      </c>
    </row>
    <row r="29" spans="1:6" ht="15">
      <c r="A29" s="267" t="s">
        <v>107</v>
      </c>
      <c r="B29" s="265" t="s">
        <v>415</v>
      </c>
      <c r="C29" s="255"/>
      <c r="D29" s="256"/>
      <c r="E29" s="256"/>
      <c r="F29" s="259">
        <v>492000</v>
      </c>
    </row>
    <row r="30" spans="1:6" ht="23.25" customHeight="1">
      <c r="A30" s="267" t="s">
        <v>108</v>
      </c>
      <c r="B30" s="617" t="s">
        <v>416</v>
      </c>
      <c r="C30" s="618"/>
      <c r="D30" s="618"/>
      <c r="E30" s="619"/>
      <c r="F30" s="259">
        <v>0</v>
      </c>
    </row>
    <row r="31" spans="1:6" ht="15">
      <c r="A31" s="267" t="s">
        <v>109</v>
      </c>
      <c r="B31" s="617" t="s">
        <v>417</v>
      </c>
      <c r="C31" s="618"/>
      <c r="D31" s="618"/>
      <c r="E31" s="619"/>
      <c r="F31" s="259">
        <v>0</v>
      </c>
    </row>
    <row r="32" spans="1:6" ht="30" customHeight="1">
      <c r="A32" s="267" t="s">
        <v>110</v>
      </c>
      <c r="B32" s="617" t="s">
        <v>418</v>
      </c>
      <c r="C32" s="618"/>
      <c r="D32" s="618"/>
      <c r="E32" s="619"/>
      <c r="F32" s="259">
        <v>2500000</v>
      </c>
    </row>
    <row r="33" spans="1:6" ht="15">
      <c r="A33" s="267" t="s">
        <v>111</v>
      </c>
      <c r="B33" s="617" t="s">
        <v>419</v>
      </c>
      <c r="C33" s="618"/>
      <c r="D33" s="618"/>
      <c r="E33" s="619"/>
      <c r="F33" s="259">
        <v>2000</v>
      </c>
    </row>
    <row r="34" spans="1:6" ht="17.25" customHeight="1" thickBot="1">
      <c r="A34" s="268" t="s">
        <v>112</v>
      </c>
      <c r="B34" s="628" t="s">
        <v>420</v>
      </c>
      <c r="C34" s="628"/>
      <c r="D34" s="628"/>
      <c r="E34" s="628"/>
      <c r="F34" s="259">
        <v>0</v>
      </c>
    </row>
    <row r="35" spans="1:6" ht="29.25" customHeight="1" thickBot="1">
      <c r="A35" s="266" t="s">
        <v>421</v>
      </c>
      <c r="B35" s="257"/>
      <c r="C35" s="258"/>
      <c r="D35" s="258"/>
      <c r="E35" s="258"/>
      <c r="F35" s="260">
        <f>SUM(F29:F34)</f>
        <v>2994000</v>
      </c>
    </row>
    <row r="36" spans="1:5" ht="27" customHeight="1">
      <c r="A36" s="613" t="s">
        <v>422</v>
      </c>
      <c r="B36" s="613"/>
      <c r="C36" s="613"/>
      <c r="D36" s="613"/>
      <c r="E36" s="613"/>
    </row>
  </sheetData>
  <sheetProtection/>
  <mergeCells count="31">
    <mergeCell ref="A1:F1"/>
    <mergeCell ref="E6:F6"/>
    <mergeCell ref="C2:D2"/>
    <mergeCell ref="E2:F2"/>
    <mergeCell ref="B9:D9"/>
    <mergeCell ref="B34:E34"/>
    <mergeCell ref="E7:F7"/>
    <mergeCell ref="B8:D8"/>
    <mergeCell ref="A4:E4"/>
    <mergeCell ref="B6:D6"/>
    <mergeCell ref="A36:E36"/>
    <mergeCell ref="B28:E28"/>
    <mergeCell ref="B30:E30"/>
    <mergeCell ref="B31:E31"/>
    <mergeCell ref="B32:E32"/>
    <mergeCell ref="A13:F13"/>
    <mergeCell ref="A15:A16"/>
    <mergeCell ref="B33:E33"/>
    <mergeCell ref="B27:E27"/>
    <mergeCell ref="B10:D10"/>
    <mergeCell ref="B7:D7"/>
    <mergeCell ref="E3:F3"/>
    <mergeCell ref="E8:F8"/>
    <mergeCell ref="E10:F10"/>
    <mergeCell ref="E9:F9"/>
    <mergeCell ref="E11:F11"/>
    <mergeCell ref="C15:E15"/>
    <mergeCell ref="F15:F16"/>
    <mergeCell ref="A25:F25"/>
    <mergeCell ref="B15:B16"/>
    <mergeCell ref="B11:D11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C1">
      <selection activeCell="E36" sqref="E36"/>
    </sheetView>
  </sheetViews>
  <sheetFormatPr defaultColWidth="8.00390625" defaultRowHeight="12.75"/>
  <cols>
    <col min="1" max="1" width="9.8515625" style="369" hidden="1" customWidth="1"/>
    <col min="2" max="2" width="3.28125" style="369" hidden="1" customWidth="1"/>
    <col min="3" max="3" width="54.28125" style="369" customWidth="1"/>
    <col min="4" max="4" width="13.57421875" style="369" customWidth="1"/>
    <col min="5" max="5" width="51.421875" style="369" customWidth="1"/>
    <col min="6" max="6" width="12.7109375" style="369" customWidth="1"/>
    <col min="7" max="16384" width="8.00390625" style="369" customWidth="1"/>
  </cols>
  <sheetData>
    <row r="1" spans="3:6" ht="30" customHeight="1">
      <c r="C1" s="631" t="s">
        <v>513</v>
      </c>
      <c r="D1" s="631"/>
      <c r="E1" s="631"/>
      <c r="F1" s="631"/>
    </row>
    <row r="2" spans="3:6" ht="30" customHeight="1">
      <c r="C2" s="631" t="s">
        <v>484</v>
      </c>
      <c r="D2" s="631"/>
      <c r="E2" s="631"/>
      <c r="F2" s="631"/>
    </row>
    <row r="3" spans="3:6" ht="17.25" customHeight="1">
      <c r="C3" s="631" t="s">
        <v>481</v>
      </c>
      <c r="D3" s="631"/>
      <c r="E3" s="631"/>
      <c r="F3" s="631"/>
    </row>
    <row r="4" spans="3:6" ht="17.25" customHeight="1">
      <c r="C4" s="370"/>
      <c r="D4" s="370"/>
      <c r="E4" s="370"/>
      <c r="F4" s="371" t="s">
        <v>485</v>
      </c>
    </row>
    <row r="5" spans="5:6" ht="19.5" customHeight="1" thickBot="1">
      <c r="E5" s="372"/>
      <c r="F5" s="373" t="s">
        <v>486</v>
      </c>
    </row>
    <row r="6" spans="1:6" ht="42" customHeight="1">
      <c r="A6" s="374" t="s">
        <v>487</v>
      </c>
      <c r="B6" s="375" t="s">
        <v>488</v>
      </c>
      <c r="C6" s="375" t="s">
        <v>489</v>
      </c>
      <c r="D6" s="375" t="s">
        <v>518</v>
      </c>
      <c r="E6" s="376" t="s">
        <v>490</v>
      </c>
      <c r="F6" s="375" t="s">
        <v>518</v>
      </c>
    </row>
    <row r="7" spans="1:6" s="380" customFormat="1" ht="10.5">
      <c r="A7" s="377">
        <v>1</v>
      </c>
      <c r="B7" s="378">
        <v>2</v>
      </c>
      <c r="C7" s="378" t="s">
        <v>100</v>
      </c>
      <c r="D7" s="378" t="s">
        <v>101</v>
      </c>
      <c r="E7" s="379" t="s">
        <v>102</v>
      </c>
      <c r="F7" s="378" t="s">
        <v>103</v>
      </c>
    </row>
    <row r="8" spans="1:6" ht="27.75" customHeight="1">
      <c r="A8" s="381" t="s">
        <v>491</v>
      </c>
      <c r="B8" s="382" t="s">
        <v>492</v>
      </c>
      <c r="C8" s="422" t="s">
        <v>522</v>
      </c>
      <c r="D8" s="384">
        <v>2500000</v>
      </c>
      <c r="E8" s="452" t="s">
        <v>531</v>
      </c>
      <c r="F8" s="384">
        <v>2500000</v>
      </c>
    </row>
    <row r="9" spans="1:6" ht="27" customHeight="1">
      <c r="A9" s="381" t="s">
        <v>491</v>
      </c>
      <c r="B9" s="382" t="s">
        <v>492</v>
      </c>
      <c r="C9" s="437" t="s">
        <v>521</v>
      </c>
      <c r="D9" s="386">
        <v>1500000</v>
      </c>
      <c r="E9" s="436" t="s">
        <v>520</v>
      </c>
      <c r="F9" s="387">
        <v>1500000</v>
      </c>
    </row>
    <row r="10" spans="1:6" ht="12.75" customHeight="1">
      <c r="A10" s="381" t="s">
        <v>493</v>
      </c>
      <c r="B10" s="382" t="s">
        <v>494</v>
      </c>
      <c r="C10" s="388"/>
      <c r="D10" s="387"/>
      <c r="E10" s="385"/>
      <c r="F10" s="387"/>
    </row>
    <row r="11" spans="1:6" ht="17.25" customHeight="1">
      <c r="A11" s="381" t="s">
        <v>495</v>
      </c>
      <c r="B11" s="382" t="s">
        <v>496</v>
      </c>
      <c r="C11" s="383"/>
      <c r="D11" s="387"/>
      <c r="E11" s="385"/>
      <c r="F11" s="387"/>
    </row>
    <row r="12" spans="1:6" ht="16.5" customHeight="1">
      <c r="A12" s="389">
        <v>999000</v>
      </c>
      <c r="B12" s="382" t="s">
        <v>497</v>
      </c>
      <c r="C12" s="388"/>
      <c r="D12" s="384"/>
      <c r="E12" s="390"/>
      <c r="F12" s="387"/>
    </row>
    <row r="13" spans="1:6" ht="12.75">
      <c r="A13" s="381" t="s">
        <v>498</v>
      </c>
      <c r="B13" s="382" t="s">
        <v>499</v>
      </c>
      <c r="C13" s="388"/>
      <c r="D13" s="384"/>
      <c r="E13" s="385"/>
      <c r="F13" s="384"/>
    </row>
    <row r="14" spans="1:6" ht="12.75">
      <c r="A14" s="381" t="s">
        <v>500</v>
      </c>
      <c r="B14" s="382" t="s">
        <v>501</v>
      </c>
      <c r="C14" s="388"/>
      <c r="D14" s="384"/>
      <c r="E14" s="385"/>
      <c r="F14" s="384"/>
    </row>
    <row r="15" spans="1:6" ht="15" customHeight="1">
      <c r="A15" s="381" t="s">
        <v>491</v>
      </c>
      <c r="B15" s="382" t="s">
        <v>502</v>
      </c>
      <c r="C15" s="383"/>
      <c r="D15" s="387"/>
      <c r="E15" s="391"/>
      <c r="F15" s="384"/>
    </row>
    <row r="16" spans="1:6" ht="15" customHeight="1">
      <c r="A16" s="392"/>
      <c r="B16" s="393"/>
      <c r="C16" s="394"/>
      <c r="D16" s="395"/>
      <c r="E16" s="391"/>
      <c r="F16" s="386"/>
    </row>
    <row r="17" spans="1:6" ht="13.5" thickBot="1">
      <c r="A17" s="396"/>
      <c r="B17" s="397"/>
      <c r="C17" s="398"/>
      <c r="D17" s="399">
        <f>SUM(D8:D15)</f>
        <v>4000000</v>
      </c>
      <c r="E17" s="400"/>
      <c r="F17" s="399">
        <f>SUM(F8:F15)</f>
        <v>4000000</v>
      </c>
    </row>
    <row r="18" spans="1:2" ht="12.75">
      <c r="A18" s="396"/>
      <c r="B18" s="397"/>
    </row>
    <row r="19" spans="1:2" ht="12.75">
      <c r="A19" s="396"/>
      <c r="B19" s="397"/>
    </row>
    <row r="20" spans="1:2" ht="13.5" thickBot="1">
      <c r="A20" s="401" t="s">
        <v>503</v>
      </c>
      <c r="B20" s="398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zoomScaleSheetLayoutView="80" zoomScalePageLayoutView="0" workbookViewId="0" topLeftCell="A1">
      <selection activeCell="A1" sqref="A1:E1"/>
    </sheetView>
  </sheetViews>
  <sheetFormatPr defaultColWidth="9.140625" defaultRowHeight="12.75"/>
  <cols>
    <col min="1" max="1" width="8.421875" style="403" customWidth="1"/>
    <col min="2" max="2" width="44.421875" style="403" customWidth="1"/>
    <col min="3" max="3" width="5.57421875" style="403" hidden="1" customWidth="1"/>
    <col min="4" max="4" width="14.7109375" style="403" customWidth="1"/>
    <col min="5" max="5" width="21.140625" style="403" customWidth="1"/>
    <col min="6" max="16384" width="9.140625" style="403" customWidth="1"/>
  </cols>
  <sheetData>
    <row r="1" spans="1:5" ht="15.75">
      <c r="A1" s="632" t="s">
        <v>530</v>
      </c>
      <c r="B1" s="632"/>
      <c r="C1" s="632"/>
      <c r="D1" s="632"/>
      <c r="E1" s="632"/>
    </row>
    <row r="2" spans="1:5" ht="15.75">
      <c r="A2" s="402"/>
      <c r="B2" s="402"/>
      <c r="C2" s="402"/>
      <c r="D2" s="402"/>
      <c r="E2" s="402"/>
    </row>
    <row r="3" spans="1:5" ht="15.75">
      <c r="A3" s="402"/>
      <c r="B3" s="402"/>
      <c r="C3" s="402"/>
      <c r="D3" s="402"/>
      <c r="E3" s="402"/>
    </row>
    <row r="4" spans="1:5" ht="12.75" customHeight="1">
      <c r="A4" s="404"/>
      <c r="B4" s="404"/>
      <c r="C4" s="404"/>
      <c r="D4" s="404"/>
      <c r="E4" s="405" t="s">
        <v>504</v>
      </c>
    </row>
    <row r="5" spans="1:5" ht="15">
      <c r="A5" s="406"/>
      <c r="B5" s="406"/>
      <c r="C5" s="406"/>
      <c r="D5" s="406"/>
      <c r="E5" s="407" t="s">
        <v>465</v>
      </c>
    </row>
    <row r="6" spans="1:5" ht="15.75" thickBot="1">
      <c r="A6" s="406"/>
      <c r="B6" s="406"/>
      <c r="C6" s="406"/>
      <c r="D6" s="406"/>
      <c r="E6" s="406"/>
    </row>
    <row r="7" spans="1:5" ht="15.75" customHeight="1" thickBot="1">
      <c r="A7" s="633" t="s">
        <v>505</v>
      </c>
      <c r="B7" s="634" t="s">
        <v>506</v>
      </c>
      <c r="C7" s="634"/>
      <c r="D7" s="635" t="s">
        <v>524</v>
      </c>
      <c r="E7" s="634" t="s">
        <v>507</v>
      </c>
    </row>
    <row r="8" spans="1:5" ht="15.75" customHeight="1" thickBot="1">
      <c r="A8" s="633"/>
      <c r="B8" s="634"/>
      <c r="C8" s="634"/>
      <c r="D8" s="636"/>
      <c r="E8" s="634"/>
    </row>
    <row r="9" spans="1:5" ht="15.75" customHeight="1" thickBot="1">
      <c r="A9" s="633"/>
      <c r="B9" s="634"/>
      <c r="C9" s="634"/>
      <c r="D9" s="636"/>
      <c r="E9" s="634"/>
    </row>
    <row r="10" spans="1:5" ht="15.75" customHeight="1" thickBot="1">
      <c r="A10" s="633"/>
      <c r="B10" s="634"/>
      <c r="C10" s="634"/>
      <c r="D10" s="637"/>
      <c r="E10" s="634"/>
    </row>
    <row r="11" spans="1:5" s="413" customFormat="1" ht="27.75" customHeight="1">
      <c r="A11" s="408" t="s">
        <v>508</v>
      </c>
      <c r="B11" s="409" t="s">
        <v>509</v>
      </c>
      <c r="C11" s="410"/>
      <c r="D11" s="411">
        <v>0</v>
      </c>
      <c r="E11" s="412"/>
    </row>
    <row r="12" spans="1:5" s="413" customFormat="1" ht="27.75" customHeight="1">
      <c r="A12" s="408" t="s">
        <v>510</v>
      </c>
      <c r="B12" s="414" t="s">
        <v>511</v>
      </c>
      <c r="C12" s="415"/>
      <c r="D12" s="411">
        <v>0</v>
      </c>
      <c r="E12" s="412"/>
    </row>
    <row r="13" spans="1:5" ht="27.75" customHeight="1" thickBot="1">
      <c r="A13" s="416"/>
      <c r="B13" s="417" t="s">
        <v>512</v>
      </c>
      <c r="C13" s="418"/>
      <c r="D13" s="419">
        <f>D11+D12</f>
        <v>0</v>
      </c>
      <c r="E13" s="420"/>
    </row>
    <row r="14" spans="1:5" ht="16.5" customHeight="1">
      <c r="A14" s="421"/>
      <c r="B14" s="421"/>
      <c r="C14" s="421"/>
      <c r="D14" s="421"/>
      <c r="E14" s="421"/>
    </row>
  </sheetData>
  <sheetProtection/>
  <mergeCells count="6">
    <mergeCell ref="A1:E1"/>
    <mergeCell ref="A7:A10"/>
    <mergeCell ref="B7:B10"/>
    <mergeCell ref="C7:C10"/>
    <mergeCell ref="D7:D10"/>
    <mergeCell ref="E7:E10"/>
  </mergeCells>
  <printOptions horizontalCentered="1"/>
  <pageMargins left="0.2362204724409449" right="0.2362204724409449" top="1.51" bottom="0.1968503937007874" header="0.9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5" width="13.140625" style="0" customWidth="1"/>
    <col min="6" max="6" width="13.421875" style="0" customWidth="1"/>
  </cols>
  <sheetData>
    <row r="1" spans="1:6" ht="30" customHeight="1">
      <c r="A1" s="558" t="s">
        <v>474</v>
      </c>
      <c r="B1" s="558"/>
      <c r="C1" s="558"/>
      <c r="D1" s="558"/>
      <c r="E1" s="558"/>
      <c r="F1" s="558"/>
    </row>
    <row r="2" spans="1:6" ht="18" customHeight="1">
      <c r="A2" s="559" t="s">
        <v>481</v>
      </c>
      <c r="B2" s="559"/>
      <c r="C2" s="559"/>
      <c r="D2" s="559"/>
      <c r="E2" s="559"/>
      <c r="F2" s="559"/>
    </row>
    <row r="3" spans="1:6" ht="17.25" customHeight="1">
      <c r="A3" s="638" t="s">
        <v>554</v>
      </c>
      <c r="B3" s="2"/>
      <c r="C3" s="350"/>
      <c r="D3" s="350"/>
      <c r="E3" s="560"/>
      <c r="F3" s="560"/>
    </row>
    <row r="4" spans="1:6" ht="16.5" thickBot="1">
      <c r="A4" s="638" t="s">
        <v>555</v>
      </c>
      <c r="B4" s="3"/>
      <c r="C4" s="352"/>
      <c r="D4" s="352"/>
      <c r="E4" s="561" t="s">
        <v>465</v>
      </c>
      <c r="F4" s="561"/>
    </row>
    <row r="5" spans="1:6" ht="44.25" customHeight="1" thickBot="1" thickTop="1">
      <c r="A5" s="18" t="s">
        <v>0</v>
      </c>
      <c r="B5" s="19" t="s">
        <v>1</v>
      </c>
      <c r="C5" s="438" t="s">
        <v>540</v>
      </c>
      <c r="D5" s="449" t="s">
        <v>539</v>
      </c>
      <c r="E5" s="439" t="s">
        <v>544</v>
      </c>
      <c r="F5" s="449" t="s">
        <v>545</v>
      </c>
    </row>
    <row r="6" spans="1:6" ht="12.75" customHeight="1" thickTop="1">
      <c r="A6" s="353" t="s">
        <v>100</v>
      </c>
      <c r="B6" s="514" t="s">
        <v>101</v>
      </c>
      <c r="C6" s="440" t="s">
        <v>102</v>
      </c>
      <c r="D6" s="441" t="s">
        <v>103</v>
      </c>
      <c r="E6" s="441" t="s">
        <v>104</v>
      </c>
      <c r="F6" s="442" t="s">
        <v>412</v>
      </c>
    </row>
    <row r="7" spans="1:6" ht="21.75" customHeight="1">
      <c r="A7" s="17" t="s">
        <v>2</v>
      </c>
      <c r="B7" s="515" t="s">
        <v>3</v>
      </c>
      <c r="C7" s="443">
        <f>C8+C15</f>
        <v>9414039</v>
      </c>
      <c r="D7" s="10">
        <f>D8+D15</f>
        <v>9414039</v>
      </c>
      <c r="E7" s="10">
        <f>E8+E15</f>
        <v>960274</v>
      </c>
      <c r="F7" s="357">
        <f>F8+F15</f>
        <v>10374313</v>
      </c>
    </row>
    <row r="8" spans="1:6" s="20" customFormat="1" ht="21.75" customHeight="1">
      <c r="A8" s="15" t="s">
        <v>4</v>
      </c>
      <c r="B8" s="358" t="s">
        <v>5</v>
      </c>
      <c r="C8" s="444">
        <v>9390039</v>
      </c>
      <c r="D8" s="11">
        <v>9390039</v>
      </c>
      <c r="E8" s="11">
        <v>882500</v>
      </c>
      <c r="F8" s="354">
        <v>10272539</v>
      </c>
    </row>
    <row r="9" spans="1:6" s="20" customFormat="1" ht="21.75" customHeight="1" hidden="1">
      <c r="A9" s="15" t="s">
        <v>125</v>
      </c>
      <c r="B9" s="358" t="s">
        <v>6</v>
      </c>
      <c r="C9" s="444"/>
      <c r="D9" s="11"/>
      <c r="E9" s="11"/>
      <c r="F9" s="354"/>
    </row>
    <row r="10" spans="1:6" s="20" customFormat="1" ht="21.75" customHeight="1" hidden="1">
      <c r="A10" s="15" t="s">
        <v>126</v>
      </c>
      <c r="B10" s="358" t="s">
        <v>7</v>
      </c>
      <c r="C10" s="444"/>
      <c r="D10" s="11"/>
      <c r="E10" s="11"/>
      <c r="F10" s="354"/>
    </row>
    <row r="11" spans="1:6" s="20" customFormat="1" ht="21.75" customHeight="1" hidden="1">
      <c r="A11" s="15" t="s">
        <v>127</v>
      </c>
      <c r="B11" s="358" t="s">
        <v>8</v>
      </c>
      <c r="C11" s="444"/>
      <c r="D11" s="11"/>
      <c r="E11" s="11"/>
      <c r="F11" s="354"/>
    </row>
    <row r="12" spans="1:6" s="20" customFormat="1" ht="21.75" customHeight="1" hidden="1">
      <c r="A12" s="15" t="s">
        <v>128</v>
      </c>
      <c r="B12" s="358" t="s">
        <v>9</v>
      </c>
      <c r="C12" s="444"/>
      <c r="D12" s="11"/>
      <c r="E12" s="11"/>
      <c r="F12" s="354"/>
    </row>
    <row r="13" spans="1:6" s="20" customFormat="1" ht="21.75" customHeight="1" hidden="1">
      <c r="A13" s="15" t="s">
        <v>129</v>
      </c>
      <c r="B13" s="356" t="s">
        <v>10</v>
      </c>
      <c r="C13" s="445"/>
      <c r="D13" s="519"/>
      <c r="E13" s="11"/>
      <c r="F13" s="355"/>
    </row>
    <row r="14" spans="1:6" s="20" customFormat="1" ht="21.75" customHeight="1" hidden="1">
      <c r="A14" s="15" t="s">
        <v>130</v>
      </c>
      <c r="B14" s="356" t="s">
        <v>11</v>
      </c>
      <c r="C14" s="446"/>
      <c r="D14" s="520"/>
      <c r="E14" s="11"/>
      <c r="F14" s="356"/>
    </row>
    <row r="15" spans="1:6" s="20" customFormat="1" ht="21.75" customHeight="1">
      <c r="A15" s="15" t="s">
        <v>12</v>
      </c>
      <c r="B15" s="358" t="s">
        <v>13</v>
      </c>
      <c r="C15" s="444">
        <v>24000</v>
      </c>
      <c r="D15" s="11">
        <v>24000</v>
      </c>
      <c r="E15" s="11">
        <v>77774</v>
      </c>
      <c r="F15" s="354">
        <v>101774</v>
      </c>
    </row>
    <row r="16" spans="1:6" ht="21.75" customHeight="1">
      <c r="A16" s="14" t="s">
        <v>14</v>
      </c>
      <c r="B16" s="359" t="s">
        <v>15</v>
      </c>
      <c r="C16" s="443">
        <v>0</v>
      </c>
      <c r="D16" s="10">
        <v>0</v>
      </c>
      <c r="E16" s="10">
        <v>0</v>
      </c>
      <c r="F16" s="357">
        <v>0</v>
      </c>
    </row>
    <row r="17" spans="1:6" ht="21.75" customHeight="1" hidden="1">
      <c r="A17" s="15" t="s">
        <v>159</v>
      </c>
      <c r="B17" s="356" t="s">
        <v>296</v>
      </c>
      <c r="C17" s="445"/>
      <c r="D17" s="519"/>
      <c r="E17" s="11"/>
      <c r="F17" s="355"/>
    </row>
    <row r="18" spans="1:6" ht="21.75" customHeight="1" hidden="1">
      <c r="A18" s="15" t="s">
        <v>160</v>
      </c>
      <c r="B18" s="358" t="s">
        <v>188</v>
      </c>
      <c r="C18" s="444"/>
      <c r="D18" s="11"/>
      <c r="E18" s="11"/>
      <c r="F18" s="354"/>
    </row>
    <row r="19" spans="1:6" ht="21.75" customHeight="1">
      <c r="A19" s="14" t="s">
        <v>16</v>
      </c>
      <c r="B19" s="359" t="s">
        <v>17</v>
      </c>
      <c r="C19" s="443">
        <f>C21+C26+C20</f>
        <v>590000</v>
      </c>
      <c r="D19" s="10">
        <f>D21+D26+D20</f>
        <v>590000</v>
      </c>
      <c r="E19" s="10">
        <f>E21+E26+E20</f>
        <v>0</v>
      </c>
      <c r="F19" s="357">
        <f>F21+F26+F20</f>
        <v>590000</v>
      </c>
    </row>
    <row r="20" spans="1:6" ht="21.75" customHeight="1">
      <c r="A20" s="15" t="s">
        <v>467</v>
      </c>
      <c r="B20" s="358" t="s">
        <v>466</v>
      </c>
      <c r="C20" s="444">
        <v>492000</v>
      </c>
      <c r="D20" s="435">
        <v>492000</v>
      </c>
      <c r="E20" s="435">
        <v>0</v>
      </c>
      <c r="F20" s="447">
        <v>492000</v>
      </c>
    </row>
    <row r="21" spans="1:6" s="20" customFormat="1" ht="23.25" customHeight="1">
      <c r="A21" s="15" t="s">
        <v>18</v>
      </c>
      <c r="B21" s="358" t="s">
        <v>19</v>
      </c>
      <c r="C21" s="444">
        <v>96000</v>
      </c>
      <c r="D21" s="11">
        <v>96000</v>
      </c>
      <c r="E21" s="11">
        <v>0</v>
      </c>
      <c r="F21" s="354">
        <v>96000</v>
      </c>
    </row>
    <row r="22" spans="1:6" s="20" customFormat="1" ht="21.75" customHeight="1" hidden="1">
      <c r="A22" s="15" t="s">
        <v>20</v>
      </c>
      <c r="B22" s="358" t="s">
        <v>21</v>
      </c>
      <c r="C22" s="444"/>
      <c r="D22" s="11"/>
      <c r="E22" s="11"/>
      <c r="F22" s="354"/>
    </row>
    <row r="23" spans="1:6" s="20" customFormat="1" ht="21.75" customHeight="1" hidden="1">
      <c r="A23" s="15"/>
      <c r="B23" s="358" t="s">
        <v>22</v>
      </c>
      <c r="C23" s="444"/>
      <c r="D23" s="11"/>
      <c r="E23" s="11"/>
      <c r="F23" s="354"/>
    </row>
    <row r="24" spans="1:6" s="20" customFormat="1" ht="21.75" customHeight="1" hidden="1">
      <c r="A24" s="15" t="s">
        <v>23</v>
      </c>
      <c r="B24" s="358" t="s">
        <v>24</v>
      </c>
      <c r="C24" s="444"/>
      <c r="D24" s="11"/>
      <c r="E24" s="11"/>
      <c r="F24" s="354"/>
    </row>
    <row r="25" spans="1:6" s="20" customFormat="1" ht="21.75" customHeight="1" hidden="1">
      <c r="A25" s="15" t="s">
        <v>25</v>
      </c>
      <c r="B25" s="358" t="s">
        <v>26</v>
      </c>
      <c r="C25" s="444"/>
      <c r="D25" s="11"/>
      <c r="E25" s="11"/>
      <c r="F25" s="354"/>
    </row>
    <row r="26" spans="1:6" s="20" customFormat="1" ht="21.75" customHeight="1">
      <c r="A26" s="15" t="s">
        <v>27</v>
      </c>
      <c r="B26" s="358" t="s">
        <v>28</v>
      </c>
      <c r="C26" s="444">
        <v>2000</v>
      </c>
      <c r="D26" s="11">
        <v>2000</v>
      </c>
      <c r="E26" s="11">
        <v>0</v>
      </c>
      <c r="F26" s="354">
        <v>2000</v>
      </c>
    </row>
    <row r="27" spans="1:6" ht="21.75" customHeight="1">
      <c r="A27" s="14" t="s">
        <v>29</v>
      </c>
      <c r="B27" s="359" t="s">
        <v>30</v>
      </c>
      <c r="C27" s="443">
        <f>SUM(C28:C35)</f>
        <v>544000</v>
      </c>
      <c r="D27" s="10">
        <f>SUM(D28:D35)</f>
        <v>544000</v>
      </c>
      <c r="E27" s="10">
        <f>SUM(E28:E35)</f>
        <v>125000</v>
      </c>
      <c r="F27" s="357">
        <f>SUM(F28:F35)</f>
        <v>669000</v>
      </c>
    </row>
    <row r="28" spans="1:6" ht="21.75" customHeight="1">
      <c r="A28" s="15" t="s">
        <v>31</v>
      </c>
      <c r="B28" s="358" t="s">
        <v>120</v>
      </c>
      <c r="C28" s="444">
        <v>90000</v>
      </c>
      <c r="D28" s="11">
        <v>90000</v>
      </c>
      <c r="E28" s="11">
        <v>125000</v>
      </c>
      <c r="F28" s="354">
        <v>215000</v>
      </c>
    </row>
    <row r="29" spans="1:6" ht="21.75" customHeight="1">
      <c r="A29" s="15" t="s">
        <v>297</v>
      </c>
      <c r="B29" s="358" t="s">
        <v>298</v>
      </c>
      <c r="C29" s="444">
        <v>20000</v>
      </c>
      <c r="D29" s="11">
        <v>20000</v>
      </c>
      <c r="E29" s="11">
        <v>0</v>
      </c>
      <c r="F29" s="354">
        <v>20000</v>
      </c>
    </row>
    <row r="30" spans="1:6" ht="21.75" customHeight="1">
      <c r="A30" s="15" t="s">
        <v>32</v>
      </c>
      <c r="B30" s="358" t="s">
        <v>33</v>
      </c>
      <c r="C30" s="444">
        <v>0</v>
      </c>
      <c r="D30" s="11">
        <v>0</v>
      </c>
      <c r="E30" s="11">
        <v>0</v>
      </c>
      <c r="F30" s="354">
        <v>0</v>
      </c>
    </row>
    <row r="31" spans="1:6" ht="18.75" customHeight="1">
      <c r="A31" s="15" t="s">
        <v>34</v>
      </c>
      <c r="B31" s="358" t="s">
        <v>35</v>
      </c>
      <c r="C31" s="444">
        <v>432000</v>
      </c>
      <c r="D31" s="11">
        <v>432000</v>
      </c>
      <c r="E31" s="11">
        <v>0</v>
      </c>
      <c r="F31" s="354">
        <v>432000</v>
      </c>
    </row>
    <row r="32" spans="1:6" ht="24.75" customHeight="1">
      <c r="A32" s="15" t="s">
        <v>36</v>
      </c>
      <c r="B32" s="358" t="s">
        <v>37</v>
      </c>
      <c r="C32" s="444">
        <v>0</v>
      </c>
      <c r="D32" s="11">
        <v>0</v>
      </c>
      <c r="E32" s="11">
        <v>0</v>
      </c>
      <c r="F32" s="354">
        <v>0</v>
      </c>
    </row>
    <row r="33" spans="1:6" ht="21.75" customHeight="1">
      <c r="A33" s="326" t="s">
        <v>38</v>
      </c>
      <c r="B33" s="516" t="s">
        <v>39</v>
      </c>
      <c r="C33" s="444">
        <v>0</v>
      </c>
      <c r="D33" s="11">
        <v>0</v>
      </c>
      <c r="E33" s="11">
        <v>0</v>
      </c>
      <c r="F33" s="354">
        <v>0</v>
      </c>
    </row>
    <row r="34" spans="1:6" ht="21.75" customHeight="1">
      <c r="A34" s="15" t="s">
        <v>40</v>
      </c>
      <c r="B34" s="358" t="s">
        <v>41</v>
      </c>
      <c r="C34" s="444">
        <v>2000</v>
      </c>
      <c r="D34" s="11">
        <v>2000</v>
      </c>
      <c r="E34" s="12">
        <v>0</v>
      </c>
      <c r="F34" s="354">
        <v>2000</v>
      </c>
    </row>
    <row r="35" spans="1:6" ht="21.75" customHeight="1">
      <c r="A35" s="15" t="s">
        <v>42</v>
      </c>
      <c r="B35" s="358" t="s">
        <v>43</v>
      </c>
      <c r="C35" s="15">
        <v>0</v>
      </c>
      <c r="D35" s="8">
        <v>0</v>
      </c>
      <c r="E35" s="8">
        <v>0</v>
      </c>
      <c r="F35" s="358">
        <v>0</v>
      </c>
    </row>
    <row r="36" spans="1:6" ht="21.75" customHeight="1">
      <c r="A36" s="14" t="s">
        <v>44</v>
      </c>
      <c r="B36" s="359" t="s">
        <v>45</v>
      </c>
      <c r="C36" s="443">
        <v>2500000</v>
      </c>
      <c r="D36" s="10">
        <v>2500000</v>
      </c>
      <c r="E36" s="10">
        <v>0</v>
      </c>
      <c r="F36" s="357">
        <v>2500000</v>
      </c>
    </row>
    <row r="37" spans="1:6" ht="21.75" customHeight="1" hidden="1">
      <c r="A37" s="15" t="s">
        <v>299</v>
      </c>
      <c r="B37" s="358" t="s">
        <v>300</v>
      </c>
      <c r="C37" s="15"/>
      <c r="D37" s="8"/>
      <c r="E37" s="8"/>
      <c r="F37" s="358"/>
    </row>
    <row r="38" spans="1:6" ht="21.75" customHeight="1">
      <c r="A38" s="14" t="s">
        <v>46</v>
      </c>
      <c r="B38" s="359" t="s">
        <v>47</v>
      </c>
      <c r="C38" s="443">
        <v>0</v>
      </c>
      <c r="D38" s="10">
        <v>0</v>
      </c>
      <c r="E38" s="10">
        <v>0</v>
      </c>
      <c r="F38" s="357">
        <v>0</v>
      </c>
    </row>
    <row r="39" spans="1:6" ht="21.75" customHeight="1" hidden="1">
      <c r="A39" s="15" t="s">
        <v>121</v>
      </c>
      <c r="B39" s="358" t="s">
        <v>48</v>
      </c>
      <c r="C39" s="444"/>
      <c r="D39" s="11"/>
      <c r="E39" s="11"/>
      <c r="F39" s="354"/>
    </row>
    <row r="40" spans="1:6" ht="21.75" customHeight="1" hidden="1">
      <c r="A40" s="15" t="s">
        <v>303</v>
      </c>
      <c r="B40" s="358" t="s">
        <v>304</v>
      </c>
      <c r="C40" s="444"/>
      <c r="D40" s="11"/>
      <c r="E40" s="11"/>
      <c r="F40" s="354"/>
    </row>
    <row r="41" spans="1:6" ht="21.75" customHeight="1">
      <c r="A41" s="14" t="s">
        <v>49</v>
      </c>
      <c r="B41" s="359" t="s">
        <v>189</v>
      </c>
      <c r="C41" s="14">
        <v>0</v>
      </c>
      <c r="D41" s="9">
        <v>0</v>
      </c>
      <c r="E41" s="9">
        <v>0</v>
      </c>
      <c r="F41" s="359">
        <v>0</v>
      </c>
    </row>
    <row r="42" spans="1:6" ht="21.75" customHeight="1" hidden="1">
      <c r="A42" s="15" t="s">
        <v>122</v>
      </c>
      <c r="B42" s="358" t="s">
        <v>123</v>
      </c>
      <c r="C42" s="15"/>
      <c r="D42" s="8"/>
      <c r="E42" s="8"/>
      <c r="F42" s="358"/>
    </row>
    <row r="43" spans="1:6" ht="30" customHeight="1">
      <c r="A43" s="360" t="s">
        <v>186</v>
      </c>
      <c r="B43" s="517" t="s">
        <v>50</v>
      </c>
      <c r="C43" s="448">
        <f>C7+C16+C19+C27+C36+C38+C41</f>
        <v>13048039</v>
      </c>
      <c r="D43" s="13">
        <f>D7+D16+D19+D27+D36+D38+D41</f>
        <v>13048039</v>
      </c>
      <c r="E43" s="13">
        <f>E7+E16+E19+E27+E36+E38+E41</f>
        <v>1085274</v>
      </c>
      <c r="F43" s="361">
        <f>F7+F16+F19+F27+F36+F38+F41</f>
        <v>14133313</v>
      </c>
    </row>
    <row r="44" spans="1:6" ht="21.75" customHeight="1">
      <c r="A44" s="14" t="s">
        <v>51</v>
      </c>
      <c r="B44" s="359" t="s">
        <v>52</v>
      </c>
      <c r="C44" s="443">
        <f>SUM(C45:C47)</f>
        <v>4512490</v>
      </c>
      <c r="D44" s="10">
        <f>SUM(D45:D47)</f>
        <v>4512490</v>
      </c>
      <c r="E44" s="10">
        <f>SUM(E45:E47)</f>
        <v>0</v>
      </c>
      <c r="F44" s="357">
        <f>SUM(F45:F47)</f>
        <v>4512490</v>
      </c>
    </row>
    <row r="45" spans="1:6" ht="24" customHeight="1">
      <c r="A45" s="15" t="s">
        <v>475</v>
      </c>
      <c r="B45" s="358" t="s">
        <v>472</v>
      </c>
      <c r="C45" s="444">
        <v>0</v>
      </c>
      <c r="D45" s="11">
        <v>0</v>
      </c>
      <c r="E45" s="11">
        <v>0</v>
      </c>
      <c r="F45" s="354">
        <v>0</v>
      </c>
    </row>
    <row r="46" spans="1:6" ht="21.75" customHeight="1">
      <c r="A46" s="15" t="s">
        <v>53</v>
      </c>
      <c r="B46" s="358" t="s">
        <v>54</v>
      </c>
      <c r="C46" s="444">
        <v>4512490</v>
      </c>
      <c r="D46" s="11">
        <v>4512490</v>
      </c>
      <c r="E46" s="11">
        <v>0</v>
      </c>
      <c r="F46" s="354">
        <v>4512490</v>
      </c>
    </row>
    <row r="47" spans="1:6" ht="21.75" customHeight="1">
      <c r="A47" s="15" t="s">
        <v>301</v>
      </c>
      <c r="B47" s="358" t="s">
        <v>302</v>
      </c>
      <c r="C47" s="444">
        <v>0</v>
      </c>
      <c r="D47" s="11">
        <v>0</v>
      </c>
      <c r="E47" s="11">
        <v>0</v>
      </c>
      <c r="F47" s="354">
        <v>0</v>
      </c>
    </row>
    <row r="48" spans="1:6" s="4" customFormat="1" ht="37.5" customHeight="1" thickBot="1">
      <c r="A48" s="362" t="s">
        <v>124</v>
      </c>
      <c r="B48" s="518" t="s">
        <v>55</v>
      </c>
      <c r="C48" s="521">
        <f>C43+C44</f>
        <v>17560529</v>
      </c>
      <c r="D48" s="522">
        <f>D43+D44</f>
        <v>17560529</v>
      </c>
      <c r="E48" s="522">
        <f>E43+E44</f>
        <v>1085274</v>
      </c>
      <c r="F48" s="363">
        <f>F43+F44</f>
        <v>18645803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2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558" t="s">
        <v>470</v>
      </c>
      <c r="B1" s="558"/>
      <c r="C1" s="558"/>
      <c r="D1" s="558"/>
      <c r="E1" s="558"/>
      <c r="F1" s="558"/>
    </row>
    <row r="2" spans="1:6" ht="18" customHeight="1">
      <c r="A2" s="559" t="s">
        <v>481</v>
      </c>
      <c r="B2" s="559"/>
      <c r="C2" s="559"/>
      <c r="D2" s="559"/>
      <c r="E2" s="559"/>
      <c r="F2" s="559"/>
    </row>
    <row r="3" spans="1:6" ht="19.5" customHeight="1">
      <c r="A3" s="638" t="s">
        <v>556</v>
      </c>
      <c r="B3" s="2"/>
      <c r="C3" s="350"/>
      <c r="D3" s="350"/>
      <c r="E3" s="560"/>
      <c r="F3" s="560"/>
    </row>
    <row r="4" spans="1:6" ht="16.5" thickBot="1">
      <c r="A4" s="638" t="s">
        <v>557</v>
      </c>
      <c r="B4" s="3"/>
      <c r="C4" s="352"/>
      <c r="D4" s="352"/>
      <c r="E4" s="561" t="s">
        <v>465</v>
      </c>
      <c r="F4" s="561"/>
    </row>
    <row r="5" spans="1:6" ht="45.75" customHeight="1" thickBot="1" thickTop="1">
      <c r="A5" s="18" t="s">
        <v>0</v>
      </c>
      <c r="B5" s="19" t="s">
        <v>1</v>
      </c>
      <c r="C5" s="438" t="s">
        <v>540</v>
      </c>
      <c r="D5" s="449" t="s">
        <v>539</v>
      </c>
      <c r="E5" s="439" t="s">
        <v>544</v>
      </c>
      <c r="F5" s="449" t="s">
        <v>545</v>
      </c>
    </row>
    <row r="6" spans="1:6" ht="12.75" customHeight="1" thickTop="1">
      <c r="A6" s="353" t="s">
        <v>100</v>
      </c>
      <c r="B6" s="514" t="s">
        <v>101</v>
      </c>
      <c r="C6" s="440" t="s">
        <v>102</v>
      </c>
      <c r="D6" s="441" t="s">
        <v>103</v>
      </c>
      <c r="E6" s="441" t="s">
        <v>104</v>
      </c>
      <c r="F6" s="442" t="s">
        <v>412</v>
      </c>
    </row>
    <row r="7" spans="1:6" s="6" customFormat="1" ht="21.75" customHeight="1">
      <c r="A7" s="17" t="s">
        <v>56</v>
      </c>
      <c r="B7" s="515" t="s">
        <v>57</v>
      </c>
      <c r="C7" s="443">
        <f>C8+C16</f>
        <v>4014000</v>
      </c>
      <c r="D7" s="10">
        <f>D8+D16</f>
        <v>4014000</v>
      </c>
      <c r="E7" s="10">
        <f>E8+E16</f>
        <v>787109</v>
      </c>
      <c r="F7" s="357">
        <f>F8+F16</f>
        <v>4801109</v>
      </c>
    </row>
    <row r="8" spans="1:6" s="5" customFormat="1" ht="21.75" customHeight="1">
      <c r="A8" s="15" t="s">
        <v>58</v>
      </c>
      <c r="B8" s="358" t="s">
        <v>59</v>
      </c>
      <c r="C8" s="444">
        <v>0</v>
      </c>
      <c r="D8" s="11">
        <v>0</v>
      </c>
      <c r="E8" s="11">
        <v>63749</v>
      </c>
      <c r="F8" s="354">
        <v>63749</v>
      </c>
    </row>
    <row r="9" spans="1:6" s="5" customFormat="1" ht="22.5" customHeight="1" hidden="1">
      <c r="A9" s="15" t="s">
        <v>131</v>
      </c>
      <c r="B9" s="358" t="s">
        <v>60</v>
      </c>
      <c r="C9" s="444"/>
      <c r="D9" s="11"/>
      <c r="E9" s="11"/>
      <c r="F9" s="354"/>
    </row>
    <row r="10" spans="1:6" s="5" customFormat="1" ht="22.5" customHeight="1" hidden="1">
      <c r="A10" s="15" t="s">
        <v>191</v>
      </c>
      <c r="B10" s="358" t="s">
        <v>192</v>
      </c>
      <c r="C10" s="444"/>
      <c r="D10" s="11"/>
      <c r="E10" s="11"/>
      <c r="F10" s="354"/>
    </row>
    <row r="11" spans="1:6" s="5" customFormat="1" ht="22.5" customHeight="1" hidden="1">
      <c r="A11" s="15" t="s">
        <v>288</v>
      </c>
      <c r="B11" s="358" t="s">
        <v>289</v>
      </c>
      <c r="C11" s="444"/>
      <c r="D11" s="11"/>
      <c r="E11" s="11"/>
      <c r="F11" s="354"/>
    </row>
    <row r="12" spans="1:6" s="5" customFormat="1" ht="21.75" customHeight="1" hidden="1">
      <c r="A12" s="15" t="s">
        <v>132</v>
      </c>
      <c r="B12" s="358" t="s">
        <v>61</v>
      </c>
      <c r="C12" s="444"/>
      <c r="D12" s="11"/>
      <c r="E12" s="11"/>
      <c r="F12" s="354"/>
    </row>
    <row r="13" spans="1:6" s="5" customFormat="1" ht="21.75" customHeight="1" hidden="1">
      <c r="A13" s="15" t="s">
        <v>133</v>
      </c>
      <c r="B13" s="358" t="s">
        <v>62</v>
      </c>
      <c r="C13" s="445"/>
      <c r="D13" s="519"/>
      <c r="E13" s="11"/>
      <c r="F13" s="355"/>
    </row>
    <row r="14" spans="1:6" s="5" customFormat="1" ht="21.75" customHeight="1" hidden="1">
      <c r="A14" s="15" t="s">
        <v>134</v>
      </c>
      <c r="B14" s="358" t="s">
        <v>63</v>
      </c>
      <c r="C14" s="446"/>
      <c r="D14" s="520"/>
      <c r="E14" s="11"/>
      <c r="F14" s="356"/>
    </row>
    <row r="15" spans="1:6" s="5" customFormat="1" ht="21.75" customHeight="1" hidden="1">
      <c r="A15" s="15" t="s">
        <v>135</v>
      </c>
      <c r="B15" s="358" t="s">
        <v>64</v>
      </c>
      <c r="C15" s="446"/>
      <c r="D15" s="520"/>
      <c r="E15" s="11"/>
      <c r="F15" s="356"/>
    </row>
    <row r="16" spans="1:6" s="5" customFormat="1" ht="21.75" customHeight="1">
      <c r="A16" s="15" t="s">
        <v>65</v>
      </c>
      <c r="B16" s="358" t="s">
        <v>66</v>
      </c>
      <c r="C16" s="444">
        <v>4014000</v>
      </c>
      <c r="D16" s="11">
        <v>4014000</v>
      </c>
      <c r="E16" s="11">
        <v>723360</v>
      </c>
      <c r="F16" s="354">
        <v>4737360</v>
      </c>
    </row>
    <row r="17" spans="1:6" s="5" customFormat="1" ht="21.75" customHeight="1" hidden="1">
      <c r="A17" s="15" t="s">
        <v>136</v>
      </c>
      <c r="B17" s="358" t="s">
        <v>67</v>
      </c>
      <c r="C17" s="444"/>
      <c r="D17" s="11"/>
      <c r="E17" s="11"/>
      <c r="F17" s="354"/>
    </row>
    <row r="18" spans="1:6" s="5" customFormat="1" ht="28.5" customHeight="1" hidden="1">
      <c r="A18" s="15" t="s">
        <v>137</v>
      </c>
      <c r="B18" s="358" t="s">
        <v>68</v>
      </c>
      <c r="C18" s="444"/>
      <c r="D18" s="11"/>
      <c r="E18" s="11"/>
      <c r="F18" s="354"/>
    </row>
    <row r="19" spans="1:6" s="5" customFormat="1" ht="21.75" customHeight="1" hidden="1">
      <c r="A19" s="15" t="s">
        <v>138</v>
      </c>
      <c r="B19" s="358" t="s">
        <v>69</v>
      </c>
      <c r="C19" s="444"/>
      <c r="D19" s="11"/>
      <c r="E19" s="11"/>
      <c r="F19" s="354"/>
    </row>
    <row r="20" spans="1:6" s="6" customFormat="1" ht="34.5" customHeight="1">
      <c r="A20" s="14" t="s">
        <v>70</v>
      </c>
      <c r="B20" s="523" t="s">
        <v>157</v>
      </c>
      <c r="C20" s="443">
        <v>905000</v>
      </c>
      <c r="D20" s="10">
        <v>905000</v>
      </c>
      <c r="E20" s="10">
        <v>173165</v>
      </c>
      <c r="F20" s="357">
        <v>1078165</v>
      </c>
    </row>
    <row r="21" spans="1:6" s="6" customFormat="1" ht="21.75" customHeight="1">
      <c r="A21" s="14" t="s">
        <v>71</v>
      </c>
      <c r="B21" s="359" t="s">
        <v>72</v>
      </c>
      <c r="C21" s="448">
        <f>C22+C25+C28+C34+C35</f>
        <v>6441927</v>
      </c>
      <c r="D21" s="13">
        <f>D22+D25+D28+D34+D35</f>
        <v>6374160</v>
      </c>
      <c r="E21" s="13">
        <f>E22+E25+E28+E34+E35</f>
        <v>-159993</v>
      </c>
      <c r="F21" s="361">
        <f>F22+F25+F28+F34+F35</f>
        <v>6214167</v>
      </c>
    </row>
    <row r="22" spans="1:6" s="5" customFormat="1" ht="21.75" customHeight="1">
      <c r="A22" s="15" t="s">
        <v>73</v>
      </c>
      <c r="B22" s="358" t="s">
        <v>74</v>
      </c>
      <c r="C22" s="444">
        <v>1040000</v>
      </c>
      <c r="D22" s="11">
        <v>1040000</v>
      </c>
      <c r="E22" s="11">
        <v>0</v>
      </c>
      <c r="F22" s="354">
        <v>1040000</v>
      </c>
    </row>
    <row r="23" spans="1:6" s="5" customFormat="1" ht="21.75" customHeight="1" hidden="1">
      <c r="A23" s="15" t="s">
        <v>143</v>
      </c>
      <c r="B23" s="358" t="s">
        <v>145</v>
      </c>
      <c r="C23" s="444"/>
      <c r="D23" s="11"/>
      <c r="E23" s="11"/>
      <c r="F23" s="354"/>
    </row>
    <row r="24" spans="1:6" s="5" customFormat="1" ht="21.75" customHeight="1" hidden="1">
      <c r="A24" s="15" t="s">
        <v>144</v>
      </c>
      <c r="B24" s="358" t="s">
        <v>146</v>
      </c>
      <c r="C24" s="444"/>
      <c r="D24" s="11"/>
      <c r="E24" s="11"/>
      <c r="F24" s="354"/>
    </row>
    <row r="25" spans="1:6" s="5" customFormat="1" ht="21.75" customHeight="1">
      <c r="A25" s="15" t="s">
        <v>75</v>
      </c>
      <c r="B25" s="358" t="s">
        <v>76</v>
      </c>
      <c r="C25" s="444">
        <v>280000</v>
      </c>
      <c r="D25" s="11">
        <v>280000</v>
      </c>
      <c r="E25" s="11">
        <v>0</v>
      </c>
      <c r="F25" s="354">
        <v>280000</v>
      </c>
    </row>
    <row r="26" spans="1:6" s="5" customFormat="1" ht="21.75" customHeight="1" hidden="1">
      <c r="A26" s="15" t="s">
        <v>139</v>
      </c>
      <c r="B26" s="358" t="s">
        <v>141</v>
      </c>
      <c r="C26" s="450"/>
      <c r="D26" s="12"/>
      <c r="E26" s="12"/>
      <c r="F26" s="364"/>
    </row>
    <row r="27" spans="1:6" s="5" customFormat="1" ht="21.75" customHeight="1" hidden="1">
      <c r="A27" s="15" t="s">
        <v>140</v>
      </c>
      <c r="B27" s="358" t="s">
        <v>142</v>
      </c>
      <c r="C27" s="444"/>
      <c r="D27" s="11"/>
      <c r="E27" s="11"/>
      <c r="F27" s="354"/>
    </row>
    <row r="28" spans="1:6" s="5" customFormat="1" ht="21.75" customHeight="1">
      <c r="A28" s="15" t="s">
        <v>77</v>
      </c>
      <c r="B28" s="358" t="s">
        <v>78</v>
      </c>
      <c r="C28" s="444">
        <v>3670000</v>
      </c>
      <c r="D28" s="11">
        <v>3602233</v>
      </c>
      <c r="E28" s="11">
        <v>-127000</v>
      </c>
      <c r="F28" s="354">
        <v>3475233</v>
      </c>
    </row>
    <row r="29" spans="1:6" s="5" customFormat="1" ht="21.75" customHeight="1" hidden="1">
      <c r="A29" s="15" t="s">
        <v>147</v>
      </c>
      <c r="B29" s="356" t="s">
        <v>79</v>
      </c>
      <c r="C29" s="444"/>
      <c r="D29" s="11"/>
      <c r="E29" s="11"/>
      <c r="F29" s="354"/>
    </row>
    <row r="30" spans="1:6" s="5" customFormat="1" ht="21.75" customHeight="1" hidden="1">
      <c r="A30" s="15" t="s">
        <v>148</v>
      </c>
      <c r="B30" s="356" t="s">
        <v>149</v>
      </c>
      <c r="C30" s="444"/>
      <c r="D30" s="11"/>
      <c r="E30" s="11"/>
      <c r="F30" s="354"/>
    </row>
    <row r="31" spans="1:6" s="5" customFormat="1" ht="21.75" customHeight="1" hidden="1">
      <c r="A31" s="15" t="s">
        <v>150</v>
      </c>
      <c r="B31" s="358" t="s">
        <v>151</v>
      </c>
      <c r="C31" s="444"/>
      <c r="D31" s="11"/>
      <c r="E31" s="11"/>
      <c r="F31" s="354"/>
    </row>
    <row r="32" spans="1:6" s="5" customFormat="1" ht="21.75" customHeight="1" hidden="1">
      <c r="A32" s="15" t="s">
        <v>152</v>
      </c>
      <c r="B32" s="358" t="s">
        <v>154</v>
      </c>
      <c r="C32" s="444"/>
      <c r="D32" s="11"/>
      <c r="E32" s="11"/>
      <c r="F32" s="354"/>
    </row>
    <row r="33" spans="1:6" s="5" customFormat="1" ht="21.75" customHeight="1" hidden="1">
      <c r="A33" s="15" t="s">
        <v>153</v>
      </c>
      <c r="B33" s="358" t="s">
        <v>80</v>
      </c>
      <c r="C33" s="444"/>
      <c r="D33" s="11"/>
      <c r="E33" s="11"/>
      <c r="F33" s="354"/>
    </row>
    <row r="34" spans="1:6" s="5" customFormat="1" ht="21.75" customHeight="1">
      <c r="A34" s="326" t="s">
        <v>81</v>
      </c>
      <c r="B34" s="516" t="s">
        <v>82</v>
      </c>
      <c r="C34" s="444">
        <v>0</v>
      </c>
      <c r="D34" s="11">
        <v>0</v>
      </c>
      <c r="E34" s="11">
        <v>0</v>
      </c>
      <c r="F34" s="354">
        <v>0</v>
      </c>
    </row>
    <row r="35" spans="1:6" s="5" customFormat="1" ht="21.75" customHeight="1">
      <c r="A35" s="15" t="s">
        <v>83</v>
      </c>
      <c r="B35" s="358" t="s">
        <v>84</v>
      </c>
      <c r="C35" s="444">
        <v>1451927</v>
      </c>
      <c r="D35" s="11">
        <v>1451927</v>
      </c>
      <c r="E35" s="11">
        <v>-32993</v>
      </c>
      <c r="F35" s="354">
        <v>1418934</v>
      </c>
    </row>
    <row r="36" spans="1:6" s="5" customFormat="1" ht="21.75" customHeight="1" hidden="1">
      <c r="A36" s="15" t="s">
        <v>155</v>
      </c>
      <c r="B36" s="358" t="s">
        <v>85</v>
      </c>
      <c r="C36" s="15"/>
      <c r="D36" s="8"/>
      <c r="E36" s="8"/>
      <c r="F36" s="358"/>
    </row>
    <row r="37" spans="1:6" s="5" customFormat="1" ht="21.75" customHeight="1" hidden="1">
      <c r="A37" s="15" t="s">
        <v>290</v>
      </c>
      <c r="B37" s="358" t="s">
        <v>291</v>
      </c>
      <c r="C37" s="15"/>
      <c r="D37" s="8"/>
      <c r="E37" s="8"/>
      <c r="F37" s="358"/>
    </row>
    <row r="38" spans="1:6" s="5" customFormat="1" ht="21.75" customHeight="1" hidden="1">
      <c r="A38" s="15" t="s">
        <v>292</v>
      </c>
      <c r="B38" s="358" t="s">
        <v>293</v>
      </c>
      <c r="C38" s="15"/>
      <c r="D38" s="8"/>
      <c r="E38" s="8"/>
      <c r="F38" s="358"/>
    </row>
    <row r="39" spans="1:6" s="5" customFormat="1" ht="21.75" customHeight="1" hidden="1">
      <c r="A39" s="15" t="s">
        <v>156</v>
      </c>
      <c r="B39" s="358" t="s">
        <v>86</v>
      </c>
      <c r="C39" s="15"/>
      <c r="D39" s="8"/>
      <c r="E39" s="8"/>
      <c r="F39" s="358"/>
    </row>
    <row r="40" spans="1:6" s="6" customFormat="1" ht="21" customHeight="1">
      <c r="A40" s="14" t="s">
        <v>87</v>
      </c>
      <c r="B40" s="359" t="s">
        <v>88</v>
      </c>
      <c r="C40" s="443">
        <v>1024000</v>
      </c>
      <c r="D40" s="10">
        <v>1024000</v>
      </c>
      <c r="E40" s="10"/>
      <c r="F40" s="357">
        <v>1024000</v>
      </c>
    </row>
    <row r="41" spans="1:6" s="6" customFormat="1" ht="21.75" customHeight="1" hidden="1">
      <c r="A41" s="15" t="s">
        <v>158</v>
      </c>
      <c r="B41" s="358" t="s">
        <v>116</v>
      </c>
      <c r="C41" s="444"/>
      <c r="D41" s="11"/>
      <c r="E41" s="11"/>
      <c r="F41" s="354"/>
    </row>
    <row r="42" spans="1:6" s="6" customFormat="1" ht="32.25" customHeight="1" hidden="1">
      <c r="A42" s="15" t="s">
        <v>161</v>
      </c>
      <c r="B42" s="358" t="s">
        <v>162</v>
      </c>
      <c r="C42" s="15"/>
      <c r="D42" s="8"/>
      <c r="E42" s="8"/>
      <c r="F42" s="358"/>
    </row>
    <row r="43" spans="1:6" s="6" customFormat="1" ht="20.25" customHeight="1" hidden="1">
      <c r="A43" s="15" t="s">
        <v>163</v>
      </c>
      <c r="B43" s="358" t="s">
        <v>117</v>
      </c>
      <c r="C43" s="15"/>
      <c r="D43" s="8"/>
      <c r="E43" s="8"/>
      <c r="F43" s="358"/>
    </row>
    <row r="44" spans="1:6" s="6" customFormat="1" ht="24" customHeight="1" hidden="1">
      <c r="A44" s="15" t="s">
        <v>164</v>
      </c>
      <c r="B44" s="358" t="s">
        <v>118</v>
      </c>
      <c r="C44" s="15"/>
      <c r="D44" s="8"/>
      <c r="E44" s="8"/>
      <c r="F44" s="358"/>
    </row>
    <row r="45" spans="1:6" s="6" customFormat="1" ht="21.75" customHeight="1">
      <c r="A45" s="14" t="s">
        <v>89</v>
      </c>
      <c r="B45" s="359" t="s">
        <v>119</v>
      </c>
      <c r="C45" s="448">
        <f>SUM(C46:C50)</f>
        <v>800000</v>
      </c>
      <c r="D45" s="13">
        <f>SUM(D46:D50)</f>
        <v>867767</v>
      </c>
      <c r="E45" s="13">
        <f>SUM(E46:E50)</f>
        <v>284993</v>
      </c>
      <c r="F45" s="361">
        <f>SUM(F46:F50)</f>
        <v>1152760</v>
      </c>
    </row>
    <row r="46" spans="1:6" s="6" customFormat="1" ht="21.75" customHeight="1">
      <c r="A46" s="15" t="s">
        <v>165</v>
      </c>
      <c r="B46" s="358" t="s">
        <v>166</v>
      </c>
      <c r="C46" s="444">
        <v>0</v>
      </c>
      <c r="D46" s="11">
        <v>0</v>
      </c>
      <c r="E46" s="11">
        <v>0</v>
      </c>
      <c r="F46" s="354">
        <v>0</v>
      </c>
    </row>
    <row r="47" spans="1:6" s="6" customFormat="1" ht="21.75" customHeight="1">
      <c r="A47" s="15" t="s">
        <v>167</v>
      </c>
      <c r="B47" s="358" t="s">
        <v>193</v>
      </c>
      <c r="C47" s="444">
        <v>700000</v>
      </c>
      <c r="D47" s="11">
        <v>767767</v>
      </c>
      <c r="E47" s="11">
        <v>284993</v>
      </c>
      <c r="F47" s="354">
        <v>1052760</v>
      </c>
    </row>
    <row r="48" spans="1:6" s="6" customFormat="1" ht="30.75" customHeight="1">
      <c r="A48" s="15" t="s">
        <v>168</v>
      </c>
      <c r="B48" s="358" t="s">
        <v>170</v>
      </c>
      <c r="C48" s="444">
        <v>0</v>
      </c>
      <c r="D48" s="11">
        <v>0</v>
      </c>
      <c r="E48" s="11">
        <v>0</v>
      </c>
      <c r="F48" s="354">
        <v>0</v>
      </c>
    </row>
    <row r="49" spans="1:6" s="6" customFormat="1" ht="21.75" customHeight="1">
      <c r="A49" s="15" t="s">
        <v>169</v>
      </c>
      <c r="B49" s="358" t="s">
        <v>171</v>
      </c>
      <c r="C49" s="444">
        <v>100000</v>
      </c>
      <c r="D49" s="11">
        <v>100000</v>
      </c>
      <c r="E49" s="11">
        <v>0</v>
      </c>
      <c r="F49" s="354">
        <v>100000</v>
      </c>
    </row>
    <row r="50" spans="1:6" s="6" customFormat="1" ht="21.75" customHeight="1">
      <c r="A50" s="15" t="s">
        <v>284</v>
      </c>
      <c r="B50" s="358" t="s">
        <v>285</v>
      </c>
      <c r="C50" s="444">
        <v>0</v>
      </c>
      <c r="D50" s="11">
        <v>0</v>
      </c>
      <c r="E50" s="11">
        <v>0</v>
      </c>
      <c r="F50" s="354">
        <v>0</v>
      </c>
    </row>
    <row r="51" spans="1:6" s="6" customFormat="1" ht="21.75" customHeight="1">
      <c r="A51" s="14" t="s">
        <v>90</v>
      </c>
      <c r="B51" s="359" t="s">
        <v>91</v>
      </c>
      <c r="C51" s="448">
        <v>2500000</v>
      </c>
      <c r="D51" s="13">
        <v>2500000</v>
      </c>
      <c r="E51" s="13">
        <v>0</v>
      </c>
      <c r="F51" s="361">
        <v>2500000</v>
      </c>
    </row>
    <row r="52" spans="1:6" s="6" customFormat="1" ht="21.75" customHeight="1" hidden="1">
      <c r="A52" s="15" t="s">
        <v>286</v>
      </c>
      <c r="B52" s="358" t="s">
        <v>287</v>
      </c>
      <c r="C52" s="444"/>
      <c r="D52" s="11"/>
      <c r="E52" s="11"/>
      <c r="F52" s="354"/>
    </row>
    <row r="53" spans="1:6" s="6" customFormat="1" ht="21.75" customHeight="1" hidden="1">
      <c r="A53" s="15" t="s">
        <v>172</v>
      </c>
      <c r="B53" s="358" t="s">
        <v>175</v>
      </c>
      <c r="C53" s="444"/>
      <c r="D53" s="11"/>
      <c r="E53" s="11"/>
      <c r="F53" s="354"/>
    </row>
    <row r="54" spans="1:6" s="5" customFormat="1" ht="21.75" customHeight="1" hidden="1">
      <c r="A54" s="15" t="s">
        <v>173</v>
      </c>
      <c r="B54" s="358" t="s">
        <v>176</v>
      </c>
      <c r="C54" s="444"/>
      <c r="D54" s="11"/>
      <c r="E54" s="11"/>
      <c r="F54" s="354"/>
    </row>
    <row r="55" spans="1:6" s="6" customFormat="1" ht="21.75" customHeight="1" hidden="1">
      <c r="A55" s="15" t="s">
        <v>174</v>
      </c>
      <c r="B55" s="358" t="s">
        <v>177</v>
      </c>
      <c r="C55" s="444"/>
      <c r="D55" s="11"/>
      <c r="E55" s="11"/>
      <c r="F55" s="354"/>
    </row>
    <row r="56" spans="1:6" s="6" customFormat="1" ht="21.75" customHeight="1">
      <c r="A56" s="14" t="s">
        <v>92</v>
      </c>
      <c r="B56" s="359" t="s">
        <v>93</v>
      </c>
      <c r="C56" s="448">
        <v>1500000</v>
      </c>
      <c r="D56" s="13">
        <v>1500000</v>
      </c>
      <c r="E56" s="13">
        <v>0</v>
      </c>
      <c r="F56" s="361">
        <v>1500000</v>
      </c>
    </row>
    <row r="57" spans="1:6" s="6" customFormat="1" ht="21.75" customHeight="1" hidden="1">
      <c r="A57" s="15" t="s">
        <v>178</v>
      </c>
      <c r="B57" s="358" t="s">
        <v>180</v>
      </c>
      <c r="C57" s="444"/>
      <c r="D57" s="11"/>
      <c r="E57" s="11"/>
      <c r="F57" s="354"/>
    </row>
    <row r="58" spans="1:6" s="6" customFormat="1" ht="21.75" customHeight="1" hidden="1">
      <c r="A58" s="15" t="s">
        <v>294</v>
      </c>
      <c r="B58" s="358" t="s">
        <v>295</v>
      </c>
      <c r="C58" s="444"/>
      <c r="D58" s="11"/>
      <c r="E58" s="11"/>
      <c r="F58" s="354"/>
    </row>
    <row r="59" spans="1:6" s="6" customFormat="1" ht="21.75" customHeight="1" hidden="1">
      <c r="A59" s="15" t="s">
        <v>179</v>
      </c>
      <c r="B59" s="358" t="s">
        <v>181</v>
      </c>
      <c r="C59" s="444"/>
      <c r="D59" s="11"/>
      <c r="E59" s="11"/>
      <c r="F59" s="354"/>
    </row>
    <row r="60" spans="1:6" s="6" customFormat="1" ht="21.75" customHeight="1">
      <c r="A60" s="14" t="s">
        <v>94</v>
      </c>
      <c r="B60" s="359" t="s">
        <v>183</v>
      </c>
      <c r="C60" s="443">
        <v>0</v>
      </c>
      <c r="D60" s="10">
        <v>0</v>
      </c>
      <c r="E60" s="10">
        <v>0</v>
      </c>
      <c r="F60" s="357">
        <v>0</v>
      </c>
    </row>
    <row r="61" spans="1:6" s="7" customFormat="1" ht="36" customHeight="1">
      <c r="A61" s="16" t="s">
        <v>185</v>
      </c>
      <c r="B61" s="524" t="s">
        <v>95</v>
      </c>
      <c r="C61" s="526">
        <f>C7+C20+C21+C40+C45+C51+C56+C60</f>
        <v>17184927</v>
      </c>
      <c r="D61" s="527">
        <f>D7+D20+D21+D40+D45+D51+D56+D60</f>
        <v>17184927</v>
      </c>
      <c r="E61" s="527">
        <f>E7+E20+E21+E40+E45+E51+E56+E60</f>
        <v>1085274</v>
      </c>
      <c r="F61" s="365">
        <f>F7+F20+F21+F40+F45+F51+F56+F60</f>
        <v>18270201</v>
      </c>
    </row>
    <row r="62" spans="1:6" s="5" customFormat="1" ht="21.75" customHeight="1">
      <c r="A62" s="16" t="s">
        <v>96</v>
      </c>
      <c r="B62" s="524" t="s">
        <v>97</v>
      </c>
      <c r="C62" s="448">
        <f>SUM(C63:C65)</f>
        <v>375602</v>
      </c>
      <c r="D62" s="13">
        <f>SUM(D63:D65)</f>
        <v>375602</v>
      </c>
      <c r="E62" s="13">
        <f>SUM(E63:E65)</f>
        <v>0</v>
      </c>
      <c r="F62" s="361">
        <f>SUM(F63:F65)</f>
        <v>375602</v>
      </c>
    </row>
    <row r="63" spans="1:6" s="5" customFormat="1" ht="27.75" customHeight="1">
      <c r="A63" s="15" t="s">
        <v>194</v>
      </c>
      <c r="B63" s="358" t="s">
        <v>473</v>
      </c>
      <c r="C63" s="444">
        <v>0</v>
      </c>
      <c r="D63" s="11">
        <v>0</v>
      </c>
      <c r="E63" s="11">
        <v>0</v>
      </c>
      <c r="F63" s="354">
        <v>0</v>
      </c>
    </row>
    <row r="64" spans="1:6" s="5" customFormat="1" ht="21.75" customHeight="1">
      <c r="A64" s="15" t="s">
        <v>194</v>
      </c>
      <c r="B64" s="358" t="s">
        <v>195</v>
      </c>
      <c r="C64" s="444">
        <v>375602</v>
      </c>
      <c r="D64" s="11">
        <v>375602</v>
      </c>
      <c r="E64" s="11">
        <v>0</v>
      </c>
      <c r="F64" s="354">
        <v>375602</v>
      </c>
    </row>
    <row r="65" spans="1:6" s="7" customFormat="1" ht="21.75" customHeight="1">
      <c r="A65" s="15" t="s">
        <v>182</v>
      </c>
      <c r="B65" s="358" t="s">
        <v>98</v>
      </c>
      <c r="C65" s="444">
        <v>0</v>
      </c>
      <c r="D65" s="11">
        <v>0</v>
      </c>
      <c r="E65" s="11">
        <v>0</v>
      </c>
      <c r="F65" s="354">
        <v>0</v>
      </c>
    </row>
    <row r="66" spans="1:6" ht="30" thickBot="1">
      <c r="A66" s="423" t="s">
        <v>187</v>
      </c>
      <c r="B66" s="525" t="s">
        <v>99</v>
      </c>
      <c r="C66" s="528">
        <f>C61+C62</f>
        <v>17560529</v>
      </c>
      <c r="D66" s="529">
        <f>D61+D62</f>
        <v>17560529</v>
      </c>
      <c r="E66" s="529">
        <f>E61+E62</f>
        <v>1085274</v>
      </c>
      <c r="F66" s="451">
        <f>F61+F62</f>
        <v>18645803</v>
      </c>
    </row>
    <row r="67" spans="1:6" ht="15">
      <c r="A67" s="562" t="s">
        <v>514</v>
      </c>
      <c r="B67" s="563"/>
      <c r="C67" s="426">
        <v>4</v>
      </c>
      <c r="D67" s="511"/>
      <c r="E67" s="429"/>
      <c r="F67" s="430">
        <v>4</v>
      </c>
    </row>
    <row r="68" spans="1:6" ht="15">
      <c r="A68" s="424"/>
      <c r="B68" s="425" t="s">
        <v>516</v>
      </c>
      <c r="C68" s="427">
        <v>1</v>
      </c>
      <c r="D68" s="512"/>
      <c r="E68" s="431"/>
      <c r="F68" s="432">
        <v>1</v>
      </c>
    </row>
    <row r="69" spans="1:6" ht="15.75" thickBot="1">
      <c r="A69" s="564" t="s">
        <v>515</v>
      </c>
      <c r="B69" s="565"/>
      <c r="C69" s="428">
        <v>0</v>
      </c>
      <c r="D69" s="513"/>
      <c r="E69" s="433"/>
      <c r="F69" s="434">
        <v>0</v>
      </c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/>
  <pageMargins left="0.5511811023622047" right="0.35433070866141736" top="0.984251968503937" bottom="0.984251968503937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J44"/>
  <sheetViews>
    <sheetView view="pageBreakPreview" zoomScaleSheetLayoutView="100" zoomScalePageLayoutView="0" workbookViewId="0" topLeftCell="A1">
      <selection activeCell="A2" sqref="A2:A3"/>
    </sheetView>
  </sheetViews>
  <sheetFormatPr defaultColWidth="9.140625" defaultRowHeight="12.75"/>
  <cols>
    <col min="1" max="1" width="87.8515625" style="178" customWidth="1"/>
    <col min="2" max="2" width="9.28125" style="178" bestFit="1" customWidth="1"/>
    <col min="3" max="3" width="11.8515625" style="178" customWidth="1"/>
    <col min="4" max="7" width="13.421875" style="178" customWidth="1"/>
    <col min="8" max="8" width="10.421875" style="178" customWidth="1"/>
    <col min="9" max="9" width="11.28125" style="178" customWidth="1"/>
    <col min="10" max="10" width="13.00390625" style="178" customWidth="1"/>
    <col min="11" max="16384" width="9.140625" style="129" customWidth="1"/>
  </cols>
  <sheetData>
    <row r="1" spans="1:10" ht="23.25" customHeight="1">
      <c r="A1" s="571" t="s">
        <v>523</v>
      </c>
      <c r="B1" s="571"/>
      <c r="C1" s="571"/>
      <c r="D1" s="571"/>
      <c r="E1" s="571"/>
      <c r="F1" s="571"/>
      <c r="G1" s="571"/>
      <c r="H1" s="571"/>
      <c r="I1" s="571"/>
      <c r="J1" s="571"/>
    </row>
    <row r="2" spans="1:10" ht="12.75" customHeight="1">
      <c r="A2" s="638" t="s">
        <v>558</v>
      </c>
      <c r="B2" s="315"/>
      <c r="C2" s="315"/>
      <c r="D2" s="366"/>
      <c r="E2" s="366"/>
      <c r="F2" s="366"/>
      <c r="G2" s="366"/>
      <c r="H2" s="315"/>
      <c r="I2" s="315"/>
      <c r="J2" s="316"/>
    </row>
    <row r="3" spans="1:10" ht="15.75">
      <c r="A3" s="638" t="s">
        <v>559</v>
      </c>
      <c r="D3" s="367"/>
      <c r="E3" s="367"/>
      <c r="F3" s="367"/>
      <c r="G3" s="367"/>
      <c r="I3" s="572" t="s">
        <v>465</v>
      </c>
      <c r="J3" s="572"/>
    </row>
    <row r="4" spans="1:10" ht="14.25">
      <c r="A4" s="566" t="s">
        <v>345</v>
      </c>
      <c r="B4" s="568" t="s">
        <v>549</v>
      </c>
      <c r="C4" s="569"/>
      <c r="D4" s="570"/>
      <c r="E4" s="568" t="s">
        <v>550</v>
      </c>
      <c r="F4" s="569"/>
      <c r="G4" s="570"/>
      <c r="H4" s="568" t="s">
        <v>551</v>
      </c>
      <c r="I4" s="569"/>
      <c r="J4" s="570"/>
    </row>
    <row r="5" spans="1:10" s="130" customFormat="1" ht="28.5">
      <c r="A5" s="567"/>
      <c r="B5" s="132" t="s">
        <v>346</v>
      </c>
      <c r="C5" s="132" t="s">
        <v>347</v>
      </c>
      <c r="D5" s="133" t="s">
        <v>384</v>
      </c>
      <c r="E5" s="132" t="s">
        <v>346</v>
      </c>
      <c r="F5" s="132" t="s">
        <v>347</v>
      </c>
      <c r="G5" s="133" t="s">
        <v>384</v>
      </c>
      <c r="H5" s="132" t="s">
        <v>346</v>
      </c>
      <c r="I5" s="132" t="s">
        <v>347</v>
      </c>
      <c r="J5" s="133" t="s">
        <v>384</v>
      </c>
    </row>
    <row r="6" spans="1:10" ht="14.25">
      <c r="A6" s="134"/>
      <c r="B6" s="135"/>
      <c r="C6" s="136" t="s">
        <v>348</v>
      </c>
      <c r="D6" s="137" t="s">
        <v>468</v>
      </c>
      <c r="E6" s="135"/>
      <c r="F6" s="136" t="s">
        <v>348</v>
      </c>
      <c r="G6" s="137" t="s">
        <v>468</v>
      </c>
      <c r="H6" s="135"/>
      <c r="I6" s="136" t="s">
        <v>348</v>
      </c>
      <c r="J6" s="137" t="s">
        <v>468</v>
      </c>
    </row>
    <row r="7" spans="1:10" ht="14.25">
      <c r="A7" s="138" t="s">
        <v>371</v>
      </c>
      <c r="B7" s="139"/>
      <c r="C7" s="139"/>
      <c r="D7" s="139"/>
      <c r="E7" s="139"/>
      <c r="F7" s="139"/>
      <c r="G7" s="139"/>
      <c r="H7" s="139"/>
      <c r="I7" s="139"/>
      <c r="J7" s="140"/>
    </row>
    <row r="8" spans="1:7" ht="15">
      <c r="A8" s="141" t="s">
        <v>363</v>
      </c>
      <c r="B8" s="142">
        <v>0</v>
      </c>
      <c r="C8" s="143">
        <v>0</v>
      </c>
      <c r="D8" s="143">
        <f>B8*C8</f>
        <v>0</v>
      </c>
      <c r="E8" s="142">
        <v>0</v>
      </c>
      <c r="F8" s="143">
        <v>0</v>
      </c>
      <c r="G8" s="144">
        <v>0</v>
      </c>
    </row>
    <row r="9" spans="1:10" ht="15.75">
      <c r="A9" s="141" t="s">
        <v>368</v>
      </c>
      <c r="B9" s="142"/>
      <c r="C9" s="143"/>
      <c r="D9" s="188">
        <v>0</v>
      </c>
      <c r="E9" s="188"/>
      <c r="F9" s="188"/>
      <c r="G9" s="188"/>
      <c r="H9" s="142"/>
      <c r="I9" s="143"/>
      <c r="J9" s="179"/>
    </row>
    <row r="10" spans="1:10" ht="14.25">
      <c r="A10" s="141" t="s">
        <v>349</v>
      </c>
      <c r="B10" s="143"/>
      <c r="C10" s="143"/>
      <c r="D10" s="143">
        <v>1396270</v>
      </c>
      <c r="E10" s="143"/>
      <c r="F10" s="143"/>
      <c r="G10" s="143"/>
      <c r="H10" s="143"/>
      <c r="I10" s="143"/>
      <c r="J10" s="144">
        <v>1396270</v>
      </c>
    </row>
    <row r="11" spans="1:10" ht="15.75">
      <c r="A11" s="141" t="s">
        <v>369</v>
      </c>
      <c r="B11" s="143"/>
      <c r="C11" s="143"/>
      <c r="D11" s="188">
        <v>0</v>
      </c>
      <c r="E11" s="188"/>
      <c r="F11" s="188"/>
      <c r="G11" s="188"/>
      <c r="H11" s="143"/>
      <c r="I11" s="143"/>
      <c r="J11" s="179">
        <v>0</v>
      </c>
    </row>
    <row r="12" spans="1:10" ht="15">
      <c r="A12" s="145" t="s">
        <v>350</v>
      </c>
      <c r="B12" s="146"/>
      <c r="C12" s="147"/>
      <c r="D12" s="148">
        <v>635550</v>
      </c>
      <c r="E12" s="148"/>
      <c r="F12" s="148"/>
      <c r="G12" s="148"/>
      <c r="H12" s="146"/>
      <c r="I12" s="147"/>
      <c r="J12" s="149">
        <v>635550</v>
      </c>
    </row>
    <row r="13" spans="1:10" ht="15">
      <c r="A13" s="145" t="s">
        <v>364</v>
      </c>
      <c r="B13" s="146"/>
      <c r="C13" s="147"/>
      <c r="D13" s="148">
        <v>0</v>
      </c>
      <c r="E13" s="148"/>
      <c r="F13" s="148"/>
      <c r="G13" s="148"/>
      <c r="H13" s="146"/>
      <c r="I13" s="147"/>
      <c r="J13" s="149">
        <v>0</v>
      </c>
    </row>
    <row r="14" spans="1:10" ht="15">
      <c r="A14" s="145" t="s">
        <v>351</v>
      </c>
      <c r="B14" s="148"/>
      <c r="C14" s="148"/>
      <c r="D14" s="148">
        <v>352000</v>
      </c>
      <c r="E14" s="148"/>
      <c r="F14" s="148"/>
      <c r="G14" s="148"/>
      <c r="H14" s="148"/>
      <c r="I14" s="148"/>
      <c r="J14" s="149">
        <v>352000</v>
      </c>
    </row>
    <row r="15" spans="1:10" ht="15">
      <c r="A15" s="145" t="s">
        <v>365</v>
      </c>
      <c r="B15" s="148"/>
      <c r="C15" s="148"/>
      <c r="D15" s="148">
        <v>0</v>
      </c>
      <c r="E15" s="148"/>
      <c r="F15" s="148"/>
      <c r="G15" s="148"/>
      <c r="H15" s="148"/>
      <c r="I15" s="148"/>
      <c r="J15" s="149">
        <v>0</v>
      </c>
    </row>
    <row r="16" spans="1:10" ht="15">
      <c r="A16" s="145" t="s">
        <v>352</v>
      </c>
      <c r="B16" s="148"/>
      <c r="C16" s="148"/>
      <c r="D16" s="148">
        <v>100000</v>
      </c>
      <c r="E16" s="148"/>
      <c r="F16" s="148"/>
      <c r="G16" s="148"/>
      <c r="H16" s="148"/>
      <c r="I16" s="148"/>
      <c r="J16" s="149">
        <v>100000</v>
      </c>
    </row>
    <row r="17" spans="1:10" ht="15">
      <c r="A17" s="145" t="s">
        <v>366</v>
      </c>
      <c r="B17" s="148"/>
      <c r="C17" s="148"/>
      <c r="D17" s="148">
        <v>0</v>
      </c>
      <c r="E17" s="148"/>
      <c r="F17" s="148"/>
      <c r="G17" s="148"/>
      <c r="H17" s="148"/>
      <c r="I17" s="148"/>
      <c r="J17" s="149">
        <v>0</v>
      </c>
    </row>
    <row r="18" spans="1:10" ht="15">
      <c r="A18" s="145" t="s">
        <v>353</v>
      </c>
      <c r="B18" s="148"/>
      <c r="C18" s="148"/>
      <c r="D18" s="148">
        <v>308720</v>
      </c>
      <c r="E18" s="148"/>
      <c r="F18" s="148"/>
      <c r="G18" s="148"/>
      <c r="H18" s="148"/>
      <c r="I18" s="148"/>
      <c r="J18" s="149">
        <v>308720</v>
      </c>
    </row>
    <row r="19" spans="1:10" ht="15">
      <c r="A19" s="145" t="s">
        <v>367</v>
      </c>
      <c r="B19" s="148"/>
      <c r="C19" s="148"/>
      <c r="D19" s="148">
        <v>0</v>
      </c>
      <c r="E19" s="148"/>
      <c r="F19" s="148"/>
      <c r="G19" s="148"/>
      <c r="H19" s="148"/>
      <c r="I19" s="148"/>
      <c r="J19" s="149">
        <v>0</v>
      </c>
    </row>
    <row r="20" spans="1:10" ht="14.25">
      <c r="A20" s="141" t="s">
        <v>354</v>
      </c>
      <c r="B20" s="150"/>
      <c r="C20" s="150"/>
      <c r="D20" s="150">
        <v>5000000</v>
      </c>
      <c r="E20" s="150"/>
      <c r="F20" s="150"/>
      <c r="G20" s="150"/>
      <c r="H20" s="150"/>
      <c r="I20" s="150"/>
      <c r="J20" s="151">
        <v>5000000</v>
      </c>
    </row>
    <row r="21" spans="1:10" ht="14.25" customHeight="1">
      <c r="A21" s="141" t="s">
        <v>370</v>
      </c>
      <c r="B21" s="150"/>
      <c r="C21" s="150"/>
      <c r="D21" s="189">
        <v>5000000</v>
      </c>
      <c r="E21" s="189"/>
      <c r="F21" s="189"/>
      <c r="G21" s="189"/>
      <c r="H21" s="150"/>
      <c r="I21" s="150"/>
      <c r="J21" s="180">
        <v>5000000</v>
      </c>
    </row>
    <row r="22" spans="1:10" ht="14.25" customHeight="1">
      <c r="A22" s="141" t="s">
        <v>355</v>
      </c>
      <c r="B22" s="150"/>
      <c r="C22" s="150"/>
      <c r="D22" s="150">
        <v>0</v>
      </c>
      <c r="E22" s="150"/>
      <c r="F22" s="150"/>
      <c r="G22" s="150"/>
      <c r="H22" s="150"/>
      <c r="I22" s="150"/>
      <c r="J22" s="151">
        <v>0</v>
      </c>
    </row>
    <row r="23" spans="1:10" ht="14.25" customHeight="1">
      <c r="A23" s="141" t="s">
        <v>356</v>
      </c>
      <c r="B23" s="150"/>
      <c r="C23" s="150"/>
      <c r="D23" s="150">
        <v>0</v>
      </c>
      <c r="E23" s="150"/>
      <c r="F23" s="150"/>
      <c r="G23" s="150"/>
      <c r="H23" s="150"/>
      <c r="I23" s="150"/>
      <c r="J23" s="180">
        <v>0</v>
      </c>
    </row>
    <row r="24" spans="1:10" ht="14.25" customHeight="1">
      <c r="A24" s="141" t="s">
        <v>519</v>
      </c>
      <c r="B24" s="150"/>
      <c r="C24" s="150"/>
      <c r="D24" s="150">
        <v>1151329</v>
      </c>
      <c r="E24" s="150"/>
      <c r="F24" s="150"/>
      <c r="G24" s="150"/>
      <c r="H24" s="150"/>
      <c r="I24" s="150"/>
      <c r="J24" s="180">
        <v>1151329</v>
      </c>
    </row>
    <row r="25" spans="1:10" ht="14.25" customHeight="1">
      <c r="A25" s="141" t="s">
        <v>357</v>
      </c>
      <c r="B25" s="150"/>
      <c r="C25" s="150"/>
      <c r="D25" s="150">
        <v>0</v>
      </c>
      <c r="E25" s="150"/>
      <c r="F25" s="150"/>
      <c r="G25" s="150"/>
      <c r="H25" s="150"/>
      <c r="I25" s="150"/>
      <c r="J25" s="151"/>
    </row>
    <row r="26" spans="1:10" ht="14.25">
      <c r="A26" s="181" t="s">
        <v>381</v>
      </c>
      <c r="B26" s="152"/>
      <c r="C26" s="152"/>
      <c r="D26" s="152">
        <f>D10+D21+D24</f>
        <v>7547599</v>
      </c>
      <c r="E26" s="152">
        <f>E10+E21+E24</f>
        <v>0</v>
      </c>
      <c r="F26" s="152">
        <f>F10+F21+F24</f>
        <v>0</v>
      </c>
      <c r="G26" s="152">
        <f>G10+G21+G24</f>
        <v>0</v>
      </c>
      <c r="H26" s="152">
        <f>H10+H21</f>
        <v>0</v>
      </c>
      <c r="I26" s="152">
        <f>I10+I21</f>
        <v>0</v>
      </c>
      <c r="J26" s="152">
        <f>J10+J21+J24</f>
        <v>7547599</v>
      </c>
    </row>
    <row r="27" spans="1:10" ht="14.25">
      <c r="A27" s="141" t="s">
        <v>358</v>
      </c>
      <c r="B27" s="143"/>
      <c r="C27" s="143"/>
      <c r="D27" s="143"/>
      <c r="E27" s="143"/>
      <c r="F27" s="143"/>
      <c r="G27" s="143"/>
      <c r="H27" s="143"/>
      <c r="I27" s="143"/>
      <c r="J27" s="144"/>
    </row>
    <row r="28" spans="1:10" ht="15">
      <c r="A28" s="145" t="s">
        <v>372</v>
      </c>
      <c r="B28" s="153"/>
      <c r="C28" s="154"/>
      <c r="D28" s="154"/>
      <c r="E28" s="154"/>
      <c r="F28" s="154"/>
      <c r="G28" s="154"/>
      <c r="H28" s="153"/>
      <c r="I28" s="154"/>
      <c r="J28" s="155"/>
    </row>
    <row r="29" spans="1:10" ht="15">
      <c r="A29" s="156" t="s">
        <v>373</v>
      </c>
      <c r="B29" s="148"/>
      <c r="C29" s="154"/>
      <c r="D29" s="154"/>
      <c r="E29" s="154"/>
      <c r="F29" s="154"/>
      <c r="G29" s="154"/>
      <c r="H29" s="148"/>
      <c r="I29" s="154"/>
      <c r="J29" s="155"/>
    </row>
    <row r="30" spans="1:10" ht="15">
      <c r="A30" s="145" t="s">
        <v>374</v>
      </c>
      <c r="B30" s="153"/>
      <c r="C30" s="154"/>
      <c r="D30" s="154"/>
      <c r="E30" s="154"/>
      <c r="F30" s="154"/>
      <c r="G30" s="154"/>
      <c r="H30" s="153"/>
      <c r="I30" s="154"/>
      <c r="J30" s="155"/>
    </row>
    <row r="31" spans="1:10" ht="15">
      <c r="A31" s="157" t="s">
        <v>359</v>
      </c>
      <c r="B31" s="158"/>
      <c r="C31" s="159"/>
      <c r="D31" s="160"/>
      <c r="E31" s="160"/>
      <c r="F31" s="160"/>
      <c r="G31" s="160"/>
      <c r="H31" s="158"/>
      <c r="I31" s="158"/>
      <c r="J31" s="161"/>
    </row>
    <row r="32" spans="1:10" ht="15">
      <c r="A32" s="170" t="s">
        <v>375</v>
      </c>
      <c r="B32" s="172"/>
      <c r="C32" s="182"/>
      <c r="D32" s="165"/>
      <c r="E32" s="165"/>
      <c r="F32" s="165"/>
      <c r="G32" s="165"/>
      <c r="H32" s="172"/>
      <c r="I32" s="172"/>
      <c r="J32" s="165"/>
    </row>
    <row r="33" spans="1:10" ht="15">
      <c r="A33" s="170" t="s">
        <v>376</v>
      </c>
      <c r="B33" s="172"/>
      <c r="C33" s="182"/>
      <c r="D33" s="165"/>
      <c r="E33" s="165"/>
      <c r="F33" s="165"/>
      <c r="G33" s="165"/>
      <c r="H33" s="172"/>
      <c r="I33" s="172"/>
      <c r="J33" s="165"/>
    </row>
    <row r="34" spans="1:10" ht="14.25">
      <c r="A34" s="187" t="s">
        <v>380</v>
      </c>
      <c r="B34" s="162"/>
      <c r="C34" s="162"/>
      <c r="D34" s="162">
        <f aca="true" t="shared" si="0" ref="D34:J34">SUM(D28:D33)</f>
        <v>0</v>
      </c>
      <c r="E34" s="162">
        <f t="shared" si="0"/>
        <v>0</v>
      </c>
      <c r="F34" s="162">
        <f t="shared" si="0"/>
        <v>0</v>
      </c>
      <c r="G34" s="162">
        <f t="shared" si="0"/>
        <v>0</v>
      </c>
      <c r="H34" s="162">
        <f t="shared" si="0"/>
        <v>0</v>
      </c>
      <c r="I34" s="162">
        <f t="shared" si="0"/>
        <v>0</v>
      </c>
      <c r="J34" s="162">
        <f t="shared" si="0"/>
        <v>0</v>
      </c>
    </row>
    <row r="35" spans="1:10" ht="14.25">
      <c r="A35" s="163" t="s">
        <v>360</v>
      </c>
      <c r="B35" s="164"/>
      <c r="C35" s="164"/>
      <c r="D35" s="164"/>
      <c r="E35" s="164"/>
      <c r="F35" s="164"/>
      <c r="G35" s="164"/>
      <c r="H35" s="164"/>
      <c r="I35" s="164"/>
      <c r="J35" s="164"/>
    </row>
    <row r="36" spans="1:10" ht="15">
      <c r="A36" s="145" t="s">
        <v>361</v>
      </c>
      <c r="B36" s="165"/>
      <c r="C36" s="165"/>
      <c r="D36" s="530">
        <v>421000</v>
      </c>
      <c r="E36" s="165"/>
      <c r="F36" s="165"/>
      <c r="G36" s="165"/>
      <c r="H36" s="532"/>
      <c r="I36" s="165"/>
      <c r="J36" s="165">
        <v>421000</v>
      </c>
    </row>
    <row r="37" spans="1:10" ht="15">
      <c r="A37" s="145" t="s">
        <v>377</v>
      </c>
      <c r="B37" s="166">
        <v>4</v>
      </c>
      <c r="C37" s="167">
        <v>55360</v>
      </c>
      <c r="D37" s="531">
        <f>B37*C37</f>
        <v>221440</v>
      </c>
      <c r="E37" s="172"/>
      <c r="F37" s="172"/>
      <c r="G37" s="172"/>
      <c r="H37" s="533">
        <v>4</v>
      </c>
      <c r="I37" s="167">
        <v>55360</v>
      </c>
      <c r="J37" s="168">
        <f>H37*I37</f>
        <v>221440</v>
      </c>
    </row>
    <row r="38" spans="1:10" ht="15">
      <c r="A38" s="170" t="s">
        <v>378</v>
      </c>
      <c r="B38" s="171"/>
      <c r="C38" s="169"/>
      <c r="D38" s="531"/>
      <c r="E38" s="172"/>
      <c r="F38" s="172"/>
      <c r="G38" s="172"/>
      <c r="H38" s="534"/>
      <c r="I38" s="169"/>
      <c r="J38" s="168"/>
    </row>
    <row r="39" spans="1:10" ht="15">
      <c r="A39" s="170" t="s">
        <v>379</v>
      </c>
      <c r="B39" s="171"/>
      <c r="C39" s="169"/>
      <c r="D39" s="172"/>
      <c r="E39" s="510"/>
      <c r="F39" s="510"/>
      <c r="G39" s="510"/>
      <c r="H39" s="171"/>
      <c r="I39" s="169"/>
      <c r="J39" s="172"/>
    </row>
    <row r="40" spans="1:10" ht="14.25">
      <c r="A40" s="187" t="s">
        <v>382</v>
      </c>
      <c r="B40" s="173"/>
      <c r="C40" s="174"/>
      <c r="D40" s="175">
        <f>SUM(D36:D39)</f>
        <v>642440</v>
      </c>
      <c r="E40" s="175"/>
      <c r="F40" s="175"/>
      <c r="G40" s="175"/>
      <c r="H40" s="175"/>
      <c r="I40" s="175"/>
      <c r="J40" s="175">
        <f>SUM(J36:J39)</f>
        <v>642440</v>
      </c>
    </row>
    <row r="41" spans="1:10" s="131" customFormat="1" ht="14.25">
      <c r="A41" s="187" t="s">
        <v>383</v>
      </c>
      <c r="B41" s="162"/>
      <c r="C41" s="174"/>
      <c r="D41" s="175">
        <v>1200000</v>
      </c>
      <c r="E41" s="175"/>
      <c r="F41" s="175"/>
      <c r="G41" s="175"/>
      <c r="H41" s="162"/>
      <c r="I41" s="174"/>
      <c r="J41" s="175">
        <v>1200000</v>
      </c>
    </row>
    <row r="42" spans="1:10" s="131" customFormat="1" ht="14.25">
      <c r="A42" s="187" t="s">
        <v>548</v>
      </c>
      <c r="B42" s="162"/>
      <c r="C42" s="174"/>
      <c r="D42" s="175"/>
      <c r="E42" s="175"/>
      <c r="F42" s="175"/>
      <c r="G42" s="175">
        <v>882500</v>
      </c>
      <c r="H42" s="162"/>
      <c r="I42" s="174"/>
      <c r="J42" s="175">
        <v>882500</v>
      </c>
    </row>
    <row r="43" spans="1:10" ht="25.5" customHeight="1">
      <c r="A43" s="183" t="s">
        <v>362</v>
      </c>
      <c r="B43" s="184"/>
      <c r="C43" s="185"/>
      <c r="D43" s="186">
        <f>D26+D34+D40+D41+D42</f>
        <v>9390039</v>
      </c>
      <c r="E43" s="186">
        <f>E26+E34+E40+E41</f>
        <v>0</v>
      </c>
      <c r="F43" s="186">
        <f>F26+F34+F40+F41</f>
        <v>0</v>
      </c>
      <c r="G43" s="186">
        <f>G26+G34+G40+G41+G42</f>
        <v>882500</v>
      </c>
      <c r="H43" s="186">
        <f>H26+H34+H40+H41</f>
        <v>0</v>
      </c>
      <c r="I43" s="186">
        <f>I26+I34+I40+I41</f>
        <v>0</v>
      </c>
      <c r="J43" s="186">
        <f>J26+J34+J40+J41+J42</f>
        <v>10272539</v>
      </c>
    </row>
    <row r="44" spans="1:2" ht="15">
      <c r="A44" s="176"/>
      <c r="B44" s="177"/>
    </row>
  </sheetData>
  <sheetProtection/>
  <mergeCells count="6">
    <mergeCell ref="A4:A5"/>
    <mergeCell ref="B4:D4"/>
    <mergeCell ref="H4:J4"/>
    <mergeCell ref="A1:J1"/>
    <mergeCell ref="I3:J3"/>
    <mergeCell ref="E4:G4"/>
  </mergeCells>
  <printOptions horizontalCentered="1"/>
  <pageMargins left="0.2362204724409449" right="0.2362204724409449" top="0.3937007874015748" bottom="0.1968503937007874" header="0.2755905511811024" footer="0.1968503937007874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31"/>
  <sheetViews>
    <sheetView zoomScale="110" zoomScaleNormal="110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21" customWidth="1"/>
    <col min="2" max="2" width="47.28125" style="24" customWidth="1"/>
    <col min="3" max="5" width="14.28125" style="24" customWidth="1"/>
    <col min="6" max="6" width="14.00390625" style="21" customWidth="1"/>
    <col min="7" max="7" width="47.28125" style="21" customWidth="1"/>
    <col min="8" max="11" width="14.00390625" style="21" customWidth="1"/>
    <col min="12" max="12" width="4.140625" style="21" customWidth="1"/>
    <col min="13" max="16384" width="8.00390625" style="21" customWidth="1"/>
  </cols>
  <sheetData>
    <row r="1" spans="2:12" ht="39.75" customHeight="1">
      <c r="B1" s="22" t="s">
        <v>196</v>
      </c>
      <c r="C1" s="22"/>
      <c r="D1" s="22"/>
      <c r="E1" s="22"/>
      <c r="F1" s="23"/>
      <c r="G1" s="23"/>
      <c r="H1" s="23"/>
      <c r="I1" s="23"/>
      <c r="J1" s="23"/>
      <c r="K1" s="23"/>
      <c r="L1" s="575"/>
    </row>
    <row r="2" spans="1:12" ht="19.5" customHeight="1">
      <c r="A2" s="638" t="s">
        <v>560</v>
      </c>
      <c r="B2" s="22"/>
      <c r="C2" s="22"/>
      <c r="D2" s="22"/>
      <c r="E2" s="22"/>
      <c r="F2" s="23"/>
      <c r="G2" s="23"/>
      <c r="H2" s="23"/>
      <c r="I2" s="23"/>
      <c r="J2" s="23"/>
      <c r="K2" s="368"/>
      <c r="L2" s="575"/>
    </row>
    <row r="3" spans="1:12" ht="16.5" thickBot="1">
      <c r="A3" s="638" t="s">
        <v>561</v>
      </c>
      <c r="K3" s="317" t="s">
        <v>465</v>
      </c>
      <c r="L3" s="575"/>
    </row>
    <row r="4" spans="1:12" ht="18" customHeight="1" thickBot="1">
      <c r="A4" s="573" t="s">
        <v>197</v>
      </c>
      <c r="B4" s="25" t="s">
        <v>105</v>
      </c>
      <c r="C4" s="453"/>
      <c r="D4" s="453"/>
      <c r="E4" s="453"/>
      <c r="F4" s="26"/>
      <c r="G4" s="25" t="s">
        <v>106</v>
      </c>
      <c r="H4" s="460"/>
      <c r="I4" s="460"/>
      <c r="J4" s="460"/>
      <c r="K4" s="27"/>
      <c r="L4" s="575"/>
    </row>
    <row r="5" spans="1:12" s="30" customFormat="1" ht="35.25" customHeight="1" thickBot="1">
      <c r="A5" s="574"/>
      <c r="B5" s="28" t="s">
        <v>198</v>
      </c>
      <c r="C5" s="454" t="s">
        <v>518</v>
      </c>
      <c r="D5" s="454" t="s">
        <v>539</v>
      </c>
      <c r="E5" s="29" t="s">
        <v>544</v>
      </c>
      <c r="F5" s="454" t="s">
        <v>545</v>
      </c>
      <c r="G5" s="28" t="s">
        <v>198</v>
      </c>
      <c r="H5" s="29" t="s">
        <v>518</v>
      </c>
      <c r="I5" s="454" t="s">
        <v>539</v>
      </c>
      <c r="J5" s="29" t="s">
        <v>544</v>
      </c>
      <c r="K5" s="468" t="s">
        <v>545</v>
      </c>
      <c r="L5" s="575"/>
    </row>
    <row r="6" spans="1:12" s="34" customFormat="1" ht="12" customHeight="1" thickBot="1">
      <c r="A6" s="31" t="s">
        <v>100</v>
      </c>
      <c r="B6" s="32" t="s">
        <v>101</v>
      </c>
      <c r="C6" s="455" t="s">
        <v>102</v>
      </c>
      <c r="D6" s="455" t="s">
        <v>103</v>
      </c>
      <c r="E6" s="33" t="s">
        <v>104</v>
      </c>
      <c r="F6" s="455" t="s">
        <v>412</v>
      </c>
      <c r="G6" s="32" t="s">
        <v>429</v>
      </c>
      <c r="H6" s="33" t="s">
        <v>541</v>
      </c>
      <c r="I6" s="33" t="s">
        <v>542</v>
      </c>
      <c r="J6" s="33" t="s">
        <v>546</v>
      </c>
      <c r="K6" s="469" t="s">
        <v>547</v>
      </c>
      <c r="L6" s="575"/>
    </row>
    <row r="7" spans="1:12" ht="12.75" customHeight="1">
      <c r="A7" s="35" t="s">
        <v>107</v>
      </c>
      <c r="B7" s="36" t="s">
        <v>199</v>
      </c>
      <c r="C7" s="498">
        <v>9390039</v>
      </c>
      <c r="D7" s="477">
        <v>9390039</v>
      </c>
      <c r="E7" s="503">
        <v>882500</v>
      </c>
      <c r="F7" s="477">
        <v>10272539</v>
      </c>
      <c r="G7" s="36" t="s">
        <v>57</v>
      </c>
      <c r="H7" s="462">
        <v>4014000</v>
      </c>
      <c r="I7" s="470">
        <v>4014000</v>
      </c>
      <c r="J7" s="503">
        <v>787109</v>
      </c>
      <c r="K7" s="470">
        <v>4801109</v>
      </c>
      <c r="L7" s="575"/>
    </row>
    <row r="8" spans="1:12" ht="12.75" customHeight="1">
      <c r="A8" s="37" t="s">
        <v>108</v>
      </c>
      <c r="B8" s="38" t="s">
        <v>200</v>
      </c>
      <c r="C8" s="499">
        <v>24000</v>
      </c>
      <c r="D8" s="478">
        <v>24000</v>
      </c>
      <c r="E8" s="497">
        <v>77774</v>
      </c>
      <c r="F8" s="478">
        <v>101774</v>
      </c>
      <c r="G8" s="38" t="s">
        <v>201</v>
      </c>
      <c r="H8" s="463">
        <v>905000</v>
      </c>
      <c r="I8" s="471">
        <v>905000</v>
      </c>
      <c r="J8" s="497">
        <v>173165</v>
      </c>
      <c r="K8" s="471">
        <v>1078165</v>
      </c>
      <c r="L8" s="575"/>
    </row>
    <row r="9" spans="1:12" ht="12.75" customHeight="1">
      <c r="A9" s="37" t="s">
        <v>109</v>
      </c>
      <c r="B9" s="38" t="s">
        <v>202</v>
      </c>
      <c r="C9" s="499">
        <v>0</v>
      </c>
      <c r="D9" s="478">
        <v>0</v>
      </c>
      <c r="E9" s="497"/>
      <c r="F9" s="478">
        <v>0</v>
      </c>
      <c r="G9" s="38" t="s">
        <v>203</v>
      </c>
      <c r="H9" s="463">
        <v>6441927</v>
      </c>
      <c r="I9" s="471">
        <v>6374160</v>
      </c>
      <c r="J9" s="497">
        <v>-159993</v>
      </c>
      <c r="K9" s="471">
        <v>6214167</v>
      </c>
      <c r="L9" s="575"/>
    </row>
    <row r="10" spans="1:12" ht="12.75" customHeight="1">
      <c r="A10" s="37" t="s">
        <v>110</v>
      </c>
      <c r="B10" s="38" t="s">
        <v>17</v>
      </c>
      <c r="C10" s="499">
        <v>590000</v>
      </c>
      <c r="D10" s="478">
        <v>590000</v>
      </c>
      <c r="E10" s="497"/>
      <c r="F10" s="478">
        <v>590000</v>
      </c>
      <c r="G10" s="38" t="s">
        <v>88</v>
      </c>
      <c r="H10" s="463">
        <v>1024000</v>
      </c>
      <c r="I10" s="471">
        <v>1024000</v>
      </c>
      <c r="J10" s="497"/>
      <c r="K10" s="471">
        <v>1024000</v>
      </c>
      <c r="L10" s="575"/>
    </row>
    <row r="11" spans="1:12" ht="12.75" customHeight="1">
      <c r="A11" s="37" t="s">
        <v>111</v>
      </c>
      <c r="B11" s="47" t="s">
        <v>30</v>
      </c>
      <c r="C11" s="500">
        <v>544000</v>
      </c>
      <c r="D11" s="478">
        <v>544000</v>
      </c>
      <c r="E11" s="507">
        <v>125000</v>
      </c>
      <c r="F11" s="478">
        <v>669000</v>
      </c>
      <c r="G11" s="38" t="s">
        <v>119</v>
      </c>
      <c r="H11" s="463">
        <v>800000</v>
      </c>
      <c r="I11" s="471">
        <v>867767</v>
      </c>
      <c r="J11" s="497">
        <v>284993</v>
      </c>
      <c r="K11" s="471">
        <v>1152760</v>
      </c>
      <c r="L11" s="575"/>
    </row>
    <row r="12" spans="1:12" ht="12.75" customHeight="1">
      <c r="A12" s="37" t="s">
        <v>112</v>
      </c>
      <c r="B12" s="38" t="s">
        <v>47</v>
      </c>
      <c r="C12" s="499"/>
      <c r="D12" s="479"/>
      <c r="E12" s="463"/>
      <c r="F12" s="479"/>
      <c r="G12" s="38" t="s">
        <v>204</v>
      </c>
      <c r="H12" s="463">
        <v>0</v>
      </c>
      <c r="I12" s="471">
        <v>0</v>
      </c>
      <c r="J12" s="497"/>
      <c r="K12" s="471">
        <v>0</v>
      </c>
      <c r="L12" s="575"/>
    </row>
    <row r="13" spans="1:12" ht="12.75" customHeight="1">
      <c r="A13" s="37" t="s">
        <v>113</v>
      </c>
      <c r="B13" s="38" t="s">
        <v>205</v>
      </c>
      <c r="C13" s="499"/>
      <c r="D13" s="478"/>
      <c r="E13" s="463"/>
      <c r="F13" s="478"/>
      <c r="G13" s="39"/>
      <c r="H13" s="297"/>
      <c r="I13" s="471"/>
      <c r="J13" s="504"/>
      <c r="K13" s="471"/>
      <c r="L13" s="575"/>
    </row>
    <row r="14" spans="1:12" ht="12.75" customHeight="1" thickBot="1">
      <c r="A14" s="37" t="s">
        <v>114</v>
      </c>
      <c r="B14" s="39"/>
      <c r="C14" s="478"/>
      <c r="D14" s="478"/>
      <c r="E14" s="297"/>
      <c r="F14" s="478"/>
      <c r="G14" s="39"/>
      <c r="H14" s="297"/>
      <c r="I14" s="471"/>
      <c r="J14" s="504"/>
      <c r="K14" s="471"/>
      <c r="L14" s="575"/>
    </row>
    <row r="15" spans="1:12" ht="15.75" customHeight="1" thickBot="1">
      <c r="A15" s="37" t="s">
        <v>115</v>
      </c>
      <c r="B15" s="41" t="s">
        <v>210</v>
      </c>
      <c r="C15" s="480">
        <f>SUM(C7:C14)</f>
        <v>10548039</v>
      </c>
      <c r="D15" s="480">
        <f>SUM(D7:D14)</f>
        <v>10548039</v>
      </c>
      <c r="E15" s="480">
        <f>SUM(E7:E14)</f>
        <v>1085274</v>
      </c>
      <c r="F15" s="480">
        <f>SUM(F7:F14)</f>
        <v>11633313</v>
      </c>
      <c r="G15" s="41" t="s">
        <v>211</v>
      </c>
      <c r="H15" s="472">
        <f>SUM(H7:H14)</f>
        <v>13184927</v>
      </c>
      <c r="I15" s="472">
        <f>SUM(I7:I14)</f>
        <v>13184927</v>
      </c>
      <c r="J15" s="472">
        <f>SUM(J7:J14)</f>
        <v>1085274</v>
      </c>
      <c r="K15" s="472">
        <f>SUM(K7:K14)</f>
        <v>14270201</v>
      </c>
      <c r="L15" s="575"/>
    </row>
    <row r="16" spans="1:12" ht="12.75" customHeight="1">
      <c r="A16" s="37" t="s">
        <v>206</v>
      </c>
      <c r="B16" s="42" t="s">
        <v>213</v>
      </c>
      <c r="C16" s="481">
        <f>+C17+C18+C19+C20</f>
        <v>4512490</v>
      </c>
      <c r="D16" s="481">
        <f>+D17+D18+D19+D20</f>
        <v>3012490</v>
      </c>
      <c r="E16" s="481"/>
      <c r="F16" s="481">
        <f>+F17+F18+F19+F20</f>
        <v>3012490</v>
      </c>
      <c r="G16" s="43" t="s">
        <v>214</v>
      </c>
      <c r="H16" s="464"/>
      <c r="I16" s="473"/>
      <c r="J16" s="505"/>
      <c r="K16" s="473"/>
      <c r="L16" s="575"/>
    </row>
    <row r="17" spans="1:12" ht="12.75" customHeight="1">
      <c r="A17" s="37" t="s">
        <v>207</v>
      </c>
      <c r="B17" s="43" t="s">
        <v>216</v>
      </c>
      <c r="C17" s="502">
        <v>4512490</v>
      </c>
      <c r="D17" s="482">
        <v>3012490</v>
      </c>
      <c r="E17" s="506"/>
      <c r="F17" s="482">
        <v>3012490</v>
      </c>
      <c r="G17" s="43" t="s">
        <v>217</v>
      </c>
      <c r="H17" s="465"/>
      <c r="I17" s="474"/>
      <c r="J17" s="506"/>
      <c r="K17" s="474"/>
      <c r="L17" s="575"/>
    </row>
    <row r="18" spans="1:12" ht="12.75" customHeight="1">
      <c r="A18" s="37" t="s">
        <v>208</v>
      </c>
      <c r="B18" s="43" t="s">
        <v>219</v>
      </c>
      <c r="C18" s="502"/>
      <c r="D18" s="482"/>
      <c r="E18" s="465"/>
      <c r="F18" s="482"/>
      <c r="G18" s="43" t="s">
        <v>220</v>
      </c>
      <c r="H18" s="465"/>
      <c r="I18" s="474"/>
      <c r="J18" s="506"/>
      <c r="K18" s="474"/>
      <c r="L18" s="575"/>
    </row>
    <row r="19" spans="1:12" ht="12.75" customHeight="1">
      <c r="A19" s="37" t="s">
        <v>209</v>
      </c>
      <c r="B19" s="43" t="s">
        <v>222</v>
      </c>
      <c r="C19" s="502"/>
      <c r="D19" s="482"/>
      <c r="E19" s="465"/>
      <c r="F19" s="482"/>
      <c r="G19" s="43" t="s">
        <v>223</v>
      </c>
      <c r="H19" s="465"/>
      <c r="I19" s="474"/>
      <c r="J19" s="506"/>
      <c r="K19" s="474"/>
      <c r="L19" s="575"/>
    </row>
    <row r="20" spans="1:12" ht="12.75" customHeight="1">
      <c r="A20" s="37" t="s">
        <v>212</v>
      </c>
      <c r="B20" s="43" t="s">
        <v>225</v>
      </c>
      <c r="C20" s="502"/>
      <c r="D20" s="482"/>
      <c r="E20" s="465"/>
      <c r="F20" s="482"/>
      <c r="G20" s="42" t="s">
        <v>226</v>
      </c>
      <c r="H20" s="464"/>
      <c r="I20" s="474"/>
      <c r="J20" s="505"/>
      <c r="K20" s="474"/>
      <c r="L20" s="575"/>
    </row>
    <row r="21" spans="1:12" ht="12.75" customHeight="1">
      <c r="A21" s="37" t="s">
        <v>215</v>
      </c>
      <c r="B21" s="43" t="s">
        <v>228</v>
      </c>
      <c r="C21" s="502">
        <v>0</v>
      </c>
      <c r="D21" s="483">
        <f>+D22+D23</f>
        <v>0</v>
      </c>
      <c r="E21" s="465"/>
      <c r="F21" s="483">
        <f>+F22+F23</f>
        <v>0</v>
      </c>
      <c r="G21" s="43" t="s">
        <v>229</v>
      </c>
      <c r="H21" s="465"/>
      <c r="I21" s="474"/>
      <c r="J21" s="506"/>
      <c r="K21" s="474"/>
      <c r="L21" s="575"/>
    </row>
    <row r="22" spans="1:12" ht="12.75" customHeight="1">
      <c r="A22" s="37" t="s">
        <v>218</v>
      </c>
      <c r="B22" s="42" t="s">
        <v>231</v>
      </c>
      <c r="C22" s="501"/>
      <c r="D22" s="484"/>
      <c r="E22" s="464"/>
      <c r="F22" s="484"/>
      <c r="G22" s="36" t="s">
        <v>232</v>
      </c>
      <c r="H22" s="466"/>
      <c r="I22" s="473"/>
      <c r="J22" s="507"/>
      <c r="K22" s="473"/>
      <c r="L22" s="575"/>
    </row>
    <row r="23" spans="1:12" ht="12.75" customHeight="1">
      <c r="A23" s="37" t="s">
        <v>221</v>
      </c>
      <c r="B23" s="43" t="s">
        <v>234</v>
      </c>
      <c r="C23" s="502"/>
      <c r="D23" s="482"/>
      <c r="E23" s="465"/>
      <c r="F23" s="482"/>
      <c r="G23" s="38" t="s">
        <v>235</v>
      </c>
      <c r="H23" s="463"/>
      <c r="I23" s="474"/>
      <c r="J23" s="497"/>
      <c r="K23" s="474"/>
      <c r="L23" s="575"/>
    </row>
    <row r="24" spans="1:12" ht="12.75" customHeight="1">
      <c r="A24" s="37" t="s">
        <v>224</v>
      </c>
      <c r="B24" s="43" t="s">
        <v>237</v>
      </c>
      <c r="C24" s="502"/>
      <c r="D24" s="474"/>
      <c r="E24" s="465"/>
      <c r="F24" s="474"/>
      <c r="G24" s="38" t="s">
        <v>238</v>
      </c>
      <c r="H24" s="463"/>
      <c r="I24" s="474"/>
      <c r="J24" s="497"/>
      <c r="K24" s="474"/>
      <c r="L24" s="575"/>
    </row>
    <row r="25" spans="1:12" ht="12.75" customHeight="1">
      <c r="A25" s="37" t="s">
        <v>227</v>
      </c>
      <c r="B25" s="43" t="s">
        <v>240</v>
      </c>
      <c r="C25" s="502"/>
      <c r="D25" s="474"/>
      <c r="E25" s="465"/>
      <c r="F25" s="474"/>
      <c r="G25" s="38" t="s">
        <v>306</v>
      </c>
      <c r="H25" s="497">
        <v>375602</v>
      </c>
      <c r="I25" s="474">
        <v>375602</v>
      </c>
      <c r="J25" s="497"/>
      <c r="K25" s="474">
        <v>375602</v>
      </c>
      <c r="L25" s="575"/>
    </row>
    <row r="26" spans="1:12" ht="12.75" customHeight="1" thickBot="1">
      <c r="A26" s="37" t="s">
        <v>230</v>
      </c>
      <c r="B26" s="43" t="s">
        <v>240</v>
      </c>
      <c r="C26" s="502"/>
      <c r="D26" s="474"/>
      <c r="E26" s="465"/>
      <c r="F26" s="474"/>
      <c r="G26" s="57" t="s">
        <v>184</v>
      </c>
      <c r="H26" s="467"/>
      <c r="I26" s="475"/>
      <c r="J26" s="508"/>
      <c r="K26" s="475"/>
      <c r="L26" s="575"/>
    </row>
    <row r="27" spans="1:12" ht="19.5" customHeight="1" thickBot="1">
      <c r="A27" s="37" t="s">
        <v>233</v>
      </c>
      <c r="B27" s="487" t="s">
        <v>242</v>
      </c>
      <c r="C27" s="485">
        <f>+C16+C21+C24+C26</f>
        <v>4512490</v>
      </c>
      <c r="D27" s="485">
        <f>+D16+D21+D24+D26</f>
        <v>3012490</v>
      </c>
      <c r="E27" s="485">
        <f>+E16+E21+E24+E26</f>
        <v>0</v>
      </c>
      <c r="F27" s="485">
        <f>+F16+F21+F24+F26</f>
        <v>3012490</v>
      </c>
      <c r="G27" s="41" t="s">
        <v>243</v>
      </c>
      <c r="H27" s="472">
        <f>SUM(H16:H26)</f>
        <v>375602</v>
      </c>
      <c r="I27" s="472">
        <f>SUM(I16:I26)</f>
        <v>375602</v>
      </c>
      <c r="J27" s="472">
        <f>SUM(J16:J26)</f>
        <v>0</v>
      </c>
      <c r="K27" s="472">
        <f>SUM(K16:K26)</f>
        <v>375602</v>
      </c>
      <c r="L27" s="575"/>
    </row>
    <row r="28" spans="1:12" ht="13.5" thickBot="1">
      <c r="A28" s="37" t="s">
        <v>236</v>
      </c>
      <c r="B28" s="44" t="s">
        <v>245</v>
      </c>
      <c r="C28" s="45">
        <f>+C15+C27</f>
        <v>15060529</v>
      </c>
      <c r="D28" s="45">
        <f>+D15+D27</f>
        <v>13560529</v>
      </c>
      <c r="E28" s="45">
        <f>+E15+E27</f>
        <v>1085274</v>
      </c>
      <c r="F28" s="45">
        <f>+F15+F27</f>
        <v>14645803</v>
      </c>
      <c r="G28" s="44" t="s">
        <v>246</v>
      </c>
      <c r="H28" s="45">
        <f>+H15+H27</f>
        <v>13560529</v>
      </c>
      <c r="I28" s="45">
        <f>+I15+I27</f>
        <v>13560529</v>
      </c>
      <c r="J28" s="45">
        <f>+J15+J27</f>
        <v>1085274</v>
      </c>
      <c r="K28" s="45">
        <f>+K15+K27</f>
        <v>14645803</v>
      </c>
      <c r="L28" s="575"/>
    </row>
    <row r="29" spans="1:12" ht="13.5" thickBot="1">
      <c r="A29" s="37" t="s">
        <v>239</v>
      </c>
      <c r="B29" s="44" t="s">
        <v>248</v>
      </c>
      <c r="C29" s="45">
        <f>IF(C15-H15&lt;0,H15-C15,"-")</f>
        <v>2636888</v>
      </c>
      <c r="D29" s="45">
        <f>IF(D15-I15&lt;0,I15-D15,"-")</f>
        <v>2636888</v>
      </c>
      <c r="E29" s="45" t="str">
        <f>IF(E15-J15&lt;0,J15-E15,"-")</f>
        <v>-</v>
      </c>
      <c r="F29" s="45">
        <f>IF(F15-K15&lt;0,K15-F15,"-")</f>
        <v>2636888</v>
      </c>
      <c r="G29" s="44" t="s">
        <v>249</v>
      </c>
      <c r="H29" s="45" t="str">
        <f>IF(C15-H15&gt;0,C15-H15,"-")</f>
        <v>-</v>
      </c>
      <c r="I29" s="45" t="str">
        <f>IF(D15-I15&gt;0,D15-I15,"-")</f>
        <v>-</v>
      </c>
      <c r="J29" s="45" t="str">
        <f>IF(E15-J15&gt;0,E15-J15,"-")</f>
        <v>-</v>
      </c>
      <c r="K29" s="45" t="str">
        <f>IF(F15-K15&gt;0,F15-K15,"-")</f>
        <v>-</v>
      </c>
      <c r="L29" s="575"/>
    </row>
    <row r="30" spans="1:12" ht="13.5" thickBot="1">
      <c r="A30" s="37" t="s">
        <v>241</v>
      </c>
      <c r="B30" s="44" t="s">
        <v>251</v>
      </c>
      <c r="C30" s="45" t="str">
        <f>IF(C15+C27-H28&lt;0,H28-(C15+C27),"-")</f>
        <v>-</v>
      </c>
      <c r="D30" s="45" t="str">
        <f>IF(D15+D27-I28&lt;0,I28-(D15+D27),"-")</f>
        <v>-</v>
      </c>
      <c r="E30" s="45" t="str">
        <f>IF(E15+E27-J28&lt;0,J28-(E15+E27),"-")</f>
        <v>-</v>
      </c>
      <c r="F30" s="45" t="str">
        <f>IF(F15+F27-K28&lt;0,K28-(F15+F27),"-")</f>
        <v>-</v>
      </c>
      <c r="G30" s="486" t="s">
        <v>252</v>
      </c>
      <c r="H30" s="45">
        <f>IF(C15+C27-H28&gt;0,C15+C27-H28,"-")</f>
        <v>1500000</v>
      </c>
      <c r="I30" s="45" t="str">
        <f>IF(D15+D27-I28&gt;0,D15+D27-I28,"-")</f>
        <v>-</v>
      </c>
      <c r="J30" s="45" t="str">
        <f>IF(E15+E27-J28&gt;0,E15+E27-J28,"-")</f>
        <v>-</v>
      </c>
      <c r="K30" s="45" t="str">
        <f>IF(F15+F27-K28&gt;0,F15+F27-K28,"-")</f>
        <v>-</v>
      </c>
      <c r="L30" s="575"/>
    </row>
    <row r="31" spans="2:10" ht="18.75">
      <c r="B31" s="576"/>
      <c r="C31" s="576"/>
      <c r="D31" s="576"/>
      <c r="E31" s="576"/>
      <c r="F31" s="576"/>
      <c r="G31" s="576"/>
      <c r="H31" s="461"/>
      <c r="I31" s="461"/>
      <c r="J31" s="461"/>
    </row>
  </sheetData>
  <sheetProtection/>
  <mergeCells count="3">
    <mergeCell ref="A4:A5"/>
    <mergeCell ref="L1:L30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0" fitToWidth="1" orientation="landscape" paperSize="9" scale="65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J30"/>
  <sheetViews>
    <sheetView zoomScale="110" zoomScaleNormal="110" zoomScaleSheetLayoutView="115" zoomScalePageLayoutView="0" workbookViewId="0" topLeftCell="A21">
      <selection activeCell="E20" sqref="E20"/>
    </sheetView>
  </sheetViews>
  <sheetFormatPr defaultColWidth="8.00390625" defaultRowHeight="12.75"/>
  <cols>
    <col min="1" max="1" width="5.8515625" style="21" customWidth="1"/>
    <col min="2" max="2" width="47.28125" style="24" customWidth="1"/>
    <col min="3" max="4" width="13.57421875" style="24" customWidth="1"/>
    <col min="5" max="5" width="13.28125" style="21" customWidth="1"/>
    <col min="6" max="6" width="47.28125" style="21" customWidth="1"/>
    <col min="7" max="8" width="13.7109375" style="21" customWidth="1"/>
    <col min="9" max="9" width="14.00390625" style="21" customWidth="1"/>
    <col min="10" max="10" width="4.140625" style="21" customWidth="1"/>
    <col min="11" max="16384" width="8.00390625" style="21" customWidth="1"/>
  </cols>
  <sheetData>
    <row r="1" spans="2:10" ht="31.5">
      <c r="B1" s="22" t="s">
        <v>253</v>
      </c>
      <c r="C1" s="22"/>
      <c r="D1" s="22"/>
      <c r="E1" s="23"/>
      <c r="F1" s="23"/>
      <c r="G1" s="23"/>
      <c r="H1" s="23"/>
      <c r="I1" s="23"/>
      <c r="J1" s="575"/>
    </row>
    <row r="2" spans="2:10" ht="19.5" customHeight="1">
      <c r="B2" s="22"/>
      <c r="C2" s="22"/>
      <c r="D2" s="22"/>
      <c r="E2" s="23"/>
      <c r="F2" s="23"/>
      <c r="G2" s="23"/>
      <c r="H2" s="23"/>
      <c r="I2" s="368" t="s">
        <v>543</v>
      </c>
      <c r="J2" s="575"/>
    </row>
    <row r="3" spans="9:10" ht="13.5" thickBot="1">
      <c r="I3" s="317" t="s">
        <v>465</v>
      </c>
      <c r="J3" s="575"/>
    </row>
    <row r="4" spans="1:10" ht="13.5" thickBot="1">
      <c r="A4" s="577" t="s">
        <v>197</v>
      </c>
      <c r="B4" s="25" t="s">
        <v>105</v>
      </c>
      <c r="C4" s="453"/>
      <c r="D4" s="453"/>
      <c r="E4" s="26"/>
      <c r="F4" s="25" t="s">
        <v>106</v>
      </c>
      <c r="G4" s="460"/>
      <c r="H4" s="460"/>
      <c r="I4" s="27"/>
      <c r="J4" s="575"/>
    </row>
    <row r="5" spans="1:10" s="30" customFormat="1" ht="36.75" thickBot="1">
      <c r="A5" s="578"/>
      <c r="B5" s="28" t="s">
        <v>198</v>
      </c>
      <c r="C5" s="29" t="s">
        <v>518</v>
      </c>
      <c r="D5" s="454" t="s">
        <v>538</v>
      </c>
      <c r="E5" s="29" t="s">
        <v>539</v>
      </c>
      <c r="F5" s="28" t="s">
        <v>198</v>
      </c>
      <c r="G5" s="29" t="s">
        <v>518</v>
      </c>
      <c r="H5" s="454" t="s">
        <v>538</v>
      </c>
      <c r="I5" s="454" t="s">
        <v>539</v>
      </c>
      <c r="J5" s="575"/>
    </row>
    <row r="6" spans="1:10" s="30" customFormat="1" ht="13.5" thickBot="1">
      <c r="A6" s="31" t="s">
        <v>100</v>
      </c>
      <c r="B6" s="32" t="s">
        <v>101</v>
      </c>
      <c r="C6" s="33" t="s">
        <v>102</v>
      </c>
      <c r="D6" s="33" t="s">
        <v>103</v>
      </c>
      <c r="E6" s="455" t="s">
        <v>104</v>
      </c>
      <c r="F6" s="32" t="s">
        <v>412</v>
      </c>
      <c r="G6" s="33" t="s">
        <v>429</v>
      </c>
      <c r="H6" s="455" t="s">
        <v>541</v>
      </c>
      <c r="I6" s="469" t="s">
        <v>542</v>
      </c>
      <c r="J6" s="575"/>
    </row>
    <row r="7" spans="1:10" ht="12.75" customHeight="1">
      <c r="A7" s="35" t="s">
        <v>107</v>
      </c>
      <c r="B7" s="36" t="s">
        <v>254</v>
      </c>
      <c r="C7" s="462"/>
      <c r="D7" s="462"/>
      <c r="E7" s="477"/>
      <c r="F7" s="36" t="s">
        <v>91</v>
      </c>
      <c r="G7" s="470">
        <v>2500000</v>
      </c>
      <c r="H7" s="456"/>
      <c r="I7" s="470">
        <v>2500000</v>
      </c>
      <c r="J7" s="575"/>
    </row>
    <row r="8" spans="1:10" ht="12.75">
      <c r="A8" s="37" t="s">
        <v>108</v>
      </c>
      <c r="B8" s="38" t="s">
        <v>255</v>
      </c>
      <c r="C8" s="463"/>
      <c r="D8" s="463"/>
      <c r="E8" s="478"/>
      <c r="F8" s="38" t="s">
        <v>256</v>
      </c>
      <c r="G8" s="471"/>
      <c r="H8" s="457"/>
      <c r="I8" s="471"/>
      <c r="J8" s="575"/>
    </row>
    <row r="9" spans="1:10" ht="12.75" customHeight="1">
      <c r="A9" s="37" t="s">
        <v>109</v>
      </c>
      <c r="B9" s="38" t="s">
        <v>45</v>
      </c>
      <c r="C9" s="497">
        <v>2500000</v>
      </c>
      <c r="D9" s="463"/>
      <c r="E9" s="478">
        <v>2500000</v>
      </c>
      <c r="F9" s="38" t="s">
        <v>93</v>
      </c>
      <c r="G9" s="471">
        <v>1500000</v>
      </c>
      <c r="H9" s="457"/>
      <c r="I9" s="471">
        <v>1500000</v>
      </c>
      <c r="J9" s="575"/>
    </row>
    <row r="10" spans="1:10" ht="12.75" customHeight="1">
      <c r="A10" s="37" t="s">
        <v>110</v>
      </c>
      <c r="B10" s="38" t="s">
        <v>257</v>
      </c>
      <c r="C10" s="463">
        <v>0</v>
      </c>
      <c r="D10" s="463"/>
      <c r="E10" s="478">
        <v>0</v>
      </c>
      <c r="F10" s="38" t="s">
        <v>258</v>
      </c>
      <c r="G10" s="471"/>
      <c r="H10" s="457"/>
      <c r="I10" s="471"/>
      <c r="J10" s="575"/>
    </row>
    <row r="11" spans="1:10" ht="12.75" customHeight="1">
      <c r="A11" s="37" t="s">
        <v>111</v>
      </c>
      <c r="B11" s="38" t="s">
        <v>259</v>
      </c>
      <c r="C11" s="463"/>
      <c r="D11" s="463"/>
      <c r="E11" s="478"/>
      <c r="F11" s="38" t="s">
        <v>260</v>
      </c>
      <c r="G11" s="471"/>
      <c r="H11" s="457"/>
      <c r="I11" s="471"/>
      <c r="J11" s="575"/>
    </row>
    <row r="12" spans="1:10" ht="12.75" customHeight="1">
      <c r="A12" s="37" t="s">
        <v>112</v>
      </c>
      <c r="B12" s="38" t="s">
        <v>261</v>
      </c>
      <c r="C12" s="463"/>
      <c r="D12" s="463"/>
      <c r="E12" s="479"/>
      <c r="F12" s="47" t="s">
        <v>204</v>
      </c>
      <c r="G12" s="488"/>
      <c r="H12" s="476"/>
      <c r="I12" s="488"/>
      <c r="J12" s="575"/>
    </row>
    <row r="13" spans="1:10" ht="13.5" thickBot="1">
      <c r="A13" s="37" t="s">
        <v>206</v>
      </c>
      <c r="B13" s="39"/>
      <c r="C13" s="297"/>
      <c r="D13" s="297"/>
      <c r="E13" s="479"/>
      <c r="F13" s="46"/>
      <c r="G13" s="471"/>
      <c r="H13" s="490"/>
      <c r="I13" s="471"/>
      <c r="J13" s="575"/>
    </row>
    <row r="14" spans="1:10" ht="15.75" customHeight="1" thickBot="1">
      <c r="A14" s="40" t="s">
        <v>208</v>
      </c>
      <c r="B14" s="41" t="s">
        <v>262</v>
      </c>
      <c r="C14" s="480">
        <f>+C7+C9+C10+C12+C13</f>
        <v>2500000</v>
      </c>
      <c r="D14" s="480">
        <f>+D7+D9+D10+D12+D13</f>
        <v>0</v>
      </c>
      <c r="E14" s="480">
        <f>+E7+E9+E10+E12+E13</f>
        <v>2500000</v>
      </c>
      <c r="F14" s="41" t="s">
        <v>263</v>
      </c>
      <c r="G14" s="472">
        <f>+G7+G9+G11+G12+G13</f>
        <v>4000000</v>
      </c>
      <c r="H14" s="472">
        <f>+H7+H9+H11+H12+H13</f>
        <v>0</v>
      </c>
      <c r="I14" s="472">
        <f>+I7+I9+I11+I12+I13</f>
        <v>4000000</v>
      </c>
      <c r="J14" s="575"/>
    </row>
    <row r="15" spans="1:10" ht="12.75" customHeight="1">
      <c r="A15" s="35" t="s">
        <v>209</v>
      </c>
      <c r="B15" s="48" t="s">
        <v>264</v>
      </c>
      <c r="C15" s="496">
        <f>+C16+C17+C18+C19+C20</f>
        <v>0</v>
      </c>
      <c r="D15" s="496">
        <f>+D16+D17+D18+D19+D20</f>
        <v>1500000</v>
      </c>
      <c r="E15" s="496">
        <f>+E16+E17+E18+E19+E20</f>
        <v>1500000</v>
      </c>
      <c r="F15" s="43" t="s">
        <v>214</v>
      </c>
      <c r="G15" s="489"/>
      <c r="H15" s="491"/>
      <c r="I15" s="489"/>
      <c r="J15" s="575"/>
    </row>
    <row r="16" spans="1:10" ht="12.75" customHeight="1">
      <c r="A16" s="37" t="s">
        <v>212</v>
      </c>
      <c r="B16" s="49" t="s">
        <v>265</v>
      </c>
      <c r="C16" s="50"/>
      <c r="D16" s="509">
        <v>1500000</v>
      </c>
      <c r="E16" s="482">
        <v>1500000</v>
      </c>
      <c r="F16" s="43" t="s">
        <v>266</v>
      </c>
      <c r="G16" s="474"/>
      <c r="H16" s="59"/>
      <c r="I16" s="474"/>
      <c r="J16" s="575"/>
    </row>
    <row r="17" spans="1:10" ht="12.75" customHeight="1">
      <c r="A17" s="35" t="s">
        <v>215</v>
      </c>
      <c r="B17" s="49" t="s">
        <v>267</v>
      </c>
      <c r="C17" s="50"/>
      <c r="D17" s="50"/>
      <c r="E17" s="482"/>
      <c r="F17" s="43" t="s">
        <v>220</v>
      </c>
      <c r="G17" s="474"/>
      <c r="H17" s="59"/>
      <c r="I17" s="474"/>
      <c r="J17" s="575"/>
    </row>
    <row r="18" spans="1:10" ht="12.75" customHeight="1">
      <c r="A18" s="37" t="s">
        <v>218</v>
      </c>
      <c r="B18" s="49" t="s">
        <v>268</v>
      </c>
      <c r="C18" s="50"/>
      <c r="D18" s="50"/>
      <c r="E18" s="482"/>
      <c r="F18" s="43" t="s">
        <v>223</v>
      </c>
      <c r="G18" s="474"/>
      <c r="H18" s="59"/>
      <c r="I18" s="474"/>
      <c r="J18" s="575"/>
    </row>
    <row r="19" spans="1:10" ht="12.75" customHeight="1">
      <c r="A19" s="35" t="s">
        <v>221</v>
      </c>
      <c r="B19" s="49" t="s">
        <v>269</v>
      </c>
      <c r="C19" s="50"/>
      <c r="D19" s="50"/>
      <c r="E19" s="482"/>
      <c r="F19" s="42" t="s">
        <v>226</v>
      </c>
      <c r="G19" s="474"/>
      <c r="H19" s="58"/>
      <c r="I19" s="474"/>
      <c r="J19" s="575"/>
    </row>
    <row r="20" spans="1:10" ht="12.75" customHeight="1">
      <c r="A20" s="37" t="s">
        <v>224</v>
      </c>
      <c r="B20" s="50" t="s">
        <v>270</v>
      </c>
      <c r="C20" s="50"/>
      <c r="D20" s="50"/>
      <c r="E20" s="482"/>
      <c r="F20" s="43" t="s">
        <v>271</v>
      </c>
      <c r="G20" s="474"/>
      <c r="H20" s="59"/>
      <c r="I20" s="474"/>
      <c r="J20" s="575"/>
    </row>
    <row r="21" spans="1:10" ht="12.75" customHeight="1">
      <c r="A21" s="35" t="s">
        <v>227</v>
      </c>
      <c r="B21" s="51" t="s">
        <v>272</v>
      </c>
      <c r="C21" s="51">
        <v>0</v>
      </c>
      <c r="D21" s="51"/>
      <c r="E21" s="483">
        <f>+E22+E23+E24+E25+E26</f>
        <v>0</v>
      </c>
      <c r="F21" s="52" t="s">
        <v>273</v>
      </c>
      <c r="G21" s="474"/>
      <c r="H21" s="491"/>
      <c r="I21" s="474"/>
      <c r="J21" s="575"/>
    </row>
    <row r="22" spans="1:10" ht="12.75" customHeight="1">
      <c r="A22" s="37" t="s">
        <v>230</v>
      </c>
      <c r="B22" s="50" t="s">
        <v>274</v>
      </c>
      <c r="C22" s="50"/>
      <c r="D22" s="50"/>
      <c r="E22" s="482"/>
      <c r="F22" s="52" t="s">
        <v>275</v>
      </c>
      <c r="G22" s="474"/>
      <c r="H22" s="491"/>
      <c r="I22" s="474"/>
      <c r="J22" s="575"/>
    </row>
    <row r="23" spans="1:10" ht="12.75" customHeight="1">
      <c r="A23" s="35" t="s">
        <v>233</v>
      </c>
      <c r="B23" s="50" t="s">
        <v>276</v>
      </c>
      <c r="C23" s="50"/>
      <c r="D23" s="50"/>
      <c r="E23" s="482"/>
      <c r="F23" s="53"/>
      <c r="G23" s="474"/>
      <c r="H23" s="492"/>
      <c r="I23" s="474"/>
      <c r="J23" s="575"/>
    </row>
    <row r="24" spans="1:10" ht="12.75" customHeight="1">
      <c r="A24" s="37" t="s">
        <v>236</v>
      </c>
      <c r="B24" s="49" t="s">
        <v>190</v>
      </c>
      <c r="C24" s="50"/>
      <c r="D24" s="50"/>
      <c r="E24" s="482"/>
      <c r="F24" s="54"/>
      <c r="G24" s="474"/>
      <c r="H24" s="493"/>
      <c r="I24" s="474"/>
      <c r="J24" s="575"/>
    </row>
    <row r="25" spans="1:10" ht="12.75" customHeight="1">
      <c r="A25" s="35" t="s">
        <v>239</v>
      </c>
      <c r="B25" s="55" t="s">
        <v>277</v>
      </c>
      <c r="C25" s="494"/>
      <c r="D25" s="494"/>
      <c r="E25" s="482"/>
      <c r="F25" s="39"/>
      <c r="G25" s="474"/>
      <c r="H25" s="458"/>
      <c r="I25" s="474"/>
      <c r="J25" s="575"/>
    </row>
    <row r="26" spans="1:10" ht="12.75" customHeight="1" thickBot="1">
      <c r="A26" s="37" t="s">
        <v>241</v>
      </c>
      <c r="B26" s="56" t="s">
        <v>278</v>
      </c>
      <c r="C26" s="495"/>
      <c r="D26" s="495"/>
      <c r="E26" s="482"/>
      <c r="F26" s="54"/>
      <c r="G26" s="474"/>
      <c r="H26" s="493"/>
      <c r="I26" s="474"/>
      <c r="J26" s="575"/>
    </row>
    <row r="27" spans="1:10" ht="21.75" customHeight="1" thickBot="1">
      <c r="A27" s="40" t="s">
        <v>244</v>
      </c>
      <c r="B27" s="41" t="s">
        <v>279</v>
      </c>
      <c r="C27" s="480">
        <f>+C15+C21</f>
        <v>0</v>
      </c>
      <c r="D27" s="480">
        <f>+D15+D21</f>
        <v>1500000</v>
      </c>
      <c r="E27" s="480">
        <f>+E15+E21</f>
        <v>1500000</v>
      </c>
      <c r="F27" s="41" t="s">
        <v>280</v>
      </c>
      <c r="G27" s="472">
        <f>SUM(G15:G26)</f>
        <v>0</v>
      </c>
      <c r="H27" s="459"/>
      <c r="I27" s="472">
        <f>SUM(I15:I26)</f>
        <v>0</v>
      </c>
      <c r="J27" s="575"/>
    </row>
    <row r="28" spans="1:10" ht="13.5" thickBot="1">
      <c r="A28" s="40" t="s">
        <v>247</v>
      </c>
      <c r="B28" s="44" t="s">
        <v>281</v>
      </c>
      <c r="C28" s="45">
        <f>+C14+C27</f>
        <v>2500000</v>
      </c>
      <c r="D28" s="45">
        <f>+D14+D27</f>
        <v>1500000</v>
      </c>
      <c r="E28" s="45">
        <f>+E14+E27</f>
        <v>4000000</v>
      </c>
      <c r="F28" s="44" t="s">
        <v>282</v>
      </c>
      <c r="G28" s="45">
        <f>+G14+G27</f>
        <v>4000000</v>
      </c>
      <c r="H28" s="45">
        <f>+H14+H27</f>
        <v>0</v>
      </c>
      <c r="I28" s="45">
        <f>+I14+I27</f>
        <v>4000000</v>
      </c>
      <c r="J28" s="575"/>
    </row>
    <row r="29" spans="1:10" ht="13.5" thickBot="1">
      <c r="A29" s="40" t="s">
        <v>250</v>
      </c>
      <c r="B29" s="44" t="s">
        <v>248</v>
      </c>
      <c r="C29" s="45">
        <f>IF(C14-G14&lt;0,G14-C14,"-")</f>
        <v>1500000</v>
      </c>
      <c r="D29" s="45" t="str">
        <f>IF(D14-H14&lt;0,H14-D14,"-")</f>
        <v>-</v>
      </c>
      <c r="E29" s="45">
        <f>IF(E14-I14&lt;0,I14-E14,"-")</f>
        <v>1500000</v>
      </c>
      <c r="F29" s="44" t="s">
        <v>249</v>
      </c>
      <c r="G29" s="45" t="str">
        <f>IF(C14-G14&gt;0,C14-G14,"-")</f>
        <v>-</v>
      </c>
      <c r="H29" s="45" t="str">
        <f>IF(D14-H14&gt;0,D14-H14,"-")</f>
        <v>-</v>
      </c>
      <c r="I29" s="45" t="str">
        <f>IF(E14-I14&gt;0,E14-I14,"-")</f>
        <v>-</v>
      </c>
      <c r="J29" s="575"/>
    </row>
    <row r="30" spans="1:10" ht="13.5" thickBot="1">
      <c r="A30" s="40" t="s">
        <v>283</v>
      </c>
      <c r="B30" s="44" t="s">
        <v>251</v>
      </c>
      <c r="C30" s="45">
        <f>IF(C28-G28&lt;0,G28-C28,"-")</f>
        <v>1500000</v>
      </c>
      <c r="D30" s="45" t="str">
        <f>IF(D28-H28&lt;0,H28-D28,"-")</f>
        <v>-</v>
      </c>
      <c r="E30" s="45" t="str">
        <f>IF(E28-I28&lt;0,I28-E28,"-")</f>
        <v>-</v>
      </c>
      <c r="F30" s="44" t="s">
        <v>252</v>
      </c>
      <c r="G30" s="45" t="str">
        <f>IF(C28-G28&gt;0,C28-G28,"-")</f>
        <v>-</v>
      </c>
      <c r="H30" s="45">
        <f>IF(D28-H28&gt;0,D28-H28,"-")</f>
        <v>1500000</v>
      </c>
      <c r="I30" s="45" t="str">
        <f>IF(E28-I28&gt;0,E28-I28,"-")</f>
        <v>-</v>
      </c>
      <c r="J30" s="575"/>
    </row>
  </sheetData>
  <sheetProtection/>
  <mergeCells count="2">
    <mergeCell ref="A4:A5"/>
    <mergeCell ref="J1:J30"/>
  </mergeCells>
  <printOptions horizontalCentered="1"/>
  <pageMargins left="0.3937007874015748" right="0.3937007874015748" top="0.4724409448818898" bottom="0.7874015748031497" header="0.4724409448818898" footer="0.7874015748031497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T31"/>
  <sheetViews>
    <sheetView zoomScale="80" zoomScaleNormal="80" zoomScaleSheetLayoutView="90" zoomScalePageLayoutView="0" workbookViewId="0" topLeftCell="A1">
      <selection activeCell="A4" sqref="A4"/>
    </sheetView>
  </sheetViews>
  <sheetFormatPr defaultColWidth="9.140625" defaultRowHeight="12.75"/>
  <cols>
    <col min="1" max="1" width="3.00390625" style="190" customWidth="1"/>
    <col min="2" max="2" width="33.57421875" style="190" customWidth="1"/>
    <col min="3" max="3" width="10.00390625" style="190" customWidth="1"/>
    <col min="4" max="4" width="10.421875" style="190" customWidth="1"/>
    <col min="5" max="5" width="11.421875" style="190" customWidth="1"/>
    <col min="6" max="6" width="10.00390625" style="190" customWidth="1"/>
    <col min="7" max="7" width="10.421875" style="190" customWidth="1"/>
    <col min="8" max="8" width="10.28125" style="190" customWidth="1"/>
    <col min="9" max="9" width="9.8515625" style="190" customWidth="1"/>
    <col min="10" max="10" width="10.421875" style="190" customWidth="1"/>
    <col min="11" max="11" width="10.28125" style="190" customWidth="1"/>
    <col min="12" max="12" width="10.57421875" style="190" customWidth="1"/>
    <col min="13" max="13" width="10.421875" style="190" customWidth="1"/>
    <col min="14" max="14" width="11.28125" style="190" customWidth="1"/>
    <col min="15" max="15" width="14.00390625" style="190" customWidth="1"/>
    <col min="16" max="16384" width="9.140625" style="190" customWidth="1"/>
  </cols>
  <sheetData>
    <row r="1" spans="1:20" s="311" customFormat="1" ht="15.75">
      <c r="A1" s="571" t="s">
        <v>529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319"/>
      <c r="Q1" s="319"/>
      <c r="R1" s="319"/>
      <c r="S1" s="319"/>
      <c r="T1" s="319"/>
    </row>
    <row r="2" spans="1:15" s="311" customFormat="1" ht="15.75">
      <c r="A2" s="638" t="s">
        <v>562</v>
      </c>
      <c r="C2" s="318"/>
      <c r="D2" s="318"/>
      <c r="O2" s="320"/>
    </row>
    <row r="3" spans="1:15" s="311" customFormat="1" ht="15.75">
      <c r="A3" s="638" t="s">
        <v>563</v>
      </c>
      <c r="C3" s="318"/>
      <c r="D3" s="318"/>
      <c r="N3" s="579" t="s">
        <v>465</v>
      </c>
      <c r="O3" s="579"/>
    </row>
    <row r="4" spans="1:15" ht="27.75" customHeight="1">
      <c r="A4" s="272" t="s">
        <v>387</v>
      </c>
      <c r="B4" s="273" t="s">
        <v>198</v>
      </c>
      <c r="C4" s="273" t="s">
        <v>388</v>
      </c>
      <c r="D4" s="273" t="s">
        <v>389</v>
      </c>
      <c r="E4" s="273" t="s">
        <v>390</v>
      </c>
      <c r="F4" s="273" t="s">
        <v>391</v>
      </c>
      <c r="G4" s="273" t="s">
        <v>392</v>
      </c>
      <c r="H4" s="273" t="s">
        <v>393</v>
      </c>
      <c r="I4" s="273" t="s">
        <v>394</v>
      </c>
      <c r="J4" s="273" t="s">
        <v>395</v>
      </c>
      <c r="K4" s="273" t="s">
        <v>396</v>
      </c>
      <c r="L4" s="273" t="s">
        <v>397</v>
      </c>
      <c r="M4" s="273" t="s">
        <v>398</v>
      </c>
      <c r="N4" s="273" t="s">
        <v>399</v>
      </c>
      <c r="O4" s="273" t="s">
        <v>385</v>
      </c>
    </row>
    <row r="5" spans="1:15" ht="27.75" customHeight="1">
      <c r="A5" s="274"/>
      <c r="B5" s="275" t="s">
        <v>400</v>
      </c>
      <c r="C5" s="276"/>
      <c r="D5" s="277">
        <f>C27</f>
        <v>4019888</v>
      </c>
      <c r="E5" s="277">
        <f aca="true" t="shared" si="0" ref="E5:N5">D27</f>
        <v>3920888</v>
      </c>
      <c r="F5" s="277">
        <f t="shared" si="0"/>
        <v>5671888</v>
      </c>
      <c r="G5" s="277">
        <f t="shared" si="0"/>
        <v>5376888</v>
      </c>
      <c r="H5" s="277">
        <f t="shared" si="0"/>
        <v>4500888</v>
      </c>
      <c r="I5" s="277">
        <f t="shared" si="0"/>
        <v>2700888</v>
      </c>
      <c r="J5" s="277">
        <f t="shared" si="0"/>
        <v>2429888</v>
      </c>
      <c r="K5" s="277">
        <f t="shared" si="0"/>
        <v>2681888</v>
      </c>
      <c r="L5" s="277">
        <f t="shared" si="0"/>
        <v>1995888</v>
      </c>
      <c r="M5" s="277">
        <f t="shared" si="0"/>
        <v>1324888</v>
      </c>
      <c r="N5" s="277">
        <f t="shared" si="0"/>
        <v>235888</v>
      </c>
      <c r="O5" s="276"/>
    </row>
    <row r="6" spans="1:15" ht="22.5" customHeight="1">
      <c r="A6" s="278" t="s">
        <v>107</v>
      </c>
      <c r="B6" s="279" t="s">
        <v>30</v>
      </c>
      <c r="C6" s="280">
        <v>49000</v>
      </c>
      <c r="D6" s="280">
        <v>45000</v>
      </c>
      <c r="E6" s="280">
        <v>45000</v>
      </c>
      <c r="F6" s="280">
        <v>49000</v>
      </c>
      <c r="G6" s="280">
        <v>45000</v>
      </c>
      <c r="H6" s="280">
        <v>45000</v>
      </c>
      <c r="I6" s="280">
        <v>174000</v>
      </c>
      <c r="J6" s="280">
        <v>40000</v>
      </c>
      <c r="K6" s="280">
        <v>45000</v>
      </c>
      <c r="L6" s="280">
        <v>48000</v>
      </c>
      <c r="M6" s="280">
        <v>40000</v>
      </c>
      <c r="N6" s="280">
        <v>44000</v>
      </c>
      <c r="O6" s="281">
        <f aca="true" t="shared" si="1" ref="O6:O14">SUM(C6:N6)</f>
        <v>669000</v>
      </c>
    </row>
    <row r="7" spans="1:15" ht="21.75" customHeight="1">
      <c r="A7" s="278" t="s">
        <v>108</v>
      </c>
      <c r="B7" s="279" t="s">
        <v>17</v>
      </c>
      <c r="C7" s="280">
        <v>50000</v>
      </c>
      <c r="D7" s="280"/>
      <c r="E7" s="280">
        <v>50000</v>
      </c>
      <c r="F7" s="280">
        <v>100000</v>
      </c>
      <c r="G7" s="280">
        <v>0</v>
      </c>
      <c r="H7" s="280">
        <v>100000</v>
      </c>
      <c r="I7" s="280">
        <v>0</v>
      </c>
      <c r="J7" s="280">
        <v>50000</v>
      </c>
      <c r="K7" s="280">
        <v>100000</v>
      </c>
      <c r="L7" s="280">
        <v>0</v>
      </c>
      <c r="M7" s="280">
        <v>90000</v>
      </c>
      <c r="N7" s="280">
        <v>50000</v>
      </c>
      <c r="O7" s="281">
        <f t="shared" si="1"/>
        <v>590000</v>
      </c>
    </row>
    <row r="8" spans="1:15" ht="34.5" customHeight="1">
      <c r="A8" s="278" t="s">
        <v>109</v>
      </c>
      <c r="B8" s="279" t="s">
        <v>459</v>
      </c>
      <c r="C8" s="280">
        <v>782000</v>
      </c>
      <c r="D8" s="280">
        <v>782000</v>
      </c>
      <c r="E8" s="280">
        <v>782000</v>
      </c>
      <c r="F8" s="280">
        <v>782000</v>
      </c>
      <c r="G8" s="280">
        <v>782000</v>
      </c>
      <c r="H8" s="280">
        <v>782000</v>
      </c>
      <c r="I8" s="280">
        <v>782000</v>
      </c>
      <c r="J8" s="280">
        <v>1664500</v>
      </c>
      <c r="K8" s="280">
        <v>782000</v>
      </c>
      <c r="L8" s="280">
        <v>782000</v>
      </c>
      <c r="M8" s="280">
        <v>782000</v>
      </c>
      <c r="N8" s="280">
        <v>788039</v>
      </c>
      <c r="O8" s="281">
        <f t="shared" si="1"/>
        <v>10272539</v>
      </c>
    </row>
    <row r="9" spans="1:15" ht="27.75" customHeight="1">
      <c r="A9" s="278" t="s">
        <v>110</v>
      </c>
      <c r="B9" s="338" t="s">
        <v>461</v>
      </c>
      <c r="C9" s="280"/>
      <c r="D9" s="280"/>
      <c r="E9" s="280"/>
      <c r="F9" s="280"/>
      <c r="G9" s="280">
        <v>24000</v>
      </c>
      <c r="H9" s="280"/>
      <c r="I9" s="280"/>
      <c r="J9" s="280">
        <v>77774</v>
      </c>
      <c r="K9" s="280"/>
      <c r="L9" s="280"/>
      <c r="M9" s="280"/>
      <c r="N9" s="280"/>
      <c r="O9" s="281">
        <f t="shared" si="1"/>
        <v>101774</v>
      </c>
    </row>
    <row r="10" spans="1:15" ht="45.75" customHeight="1">
      <c r="A10" s="278" t="s">
        <v>111</v>
      </c>
      <c r="B10" s="338" t="s">
        <v>458</v>
      </c>
      <c r="C10" s="280">
        <v>0</v>
      </c>
      <c r="D10" s="280">
        <v>0</v>
      </c>
      <c r="E10" s="280">
        <v>0</v>
      </c>
      <c r="F10" s="280">
        <v>0</v>
      </c>
      <c r="G10" s="280">
        <v>0</v>
      </c>
      <c r="H10" s="280">
        <v>0</v>
      </c>
      <c r="I10" s="280">
        <v>0</v>
      </c>
      <c r="J10" s="280">
        <v>0</v>
      </c>
      <c r="K10" s="280">
        <v>0</v>
      </c>
      <c r="L10" s="280">
        <v>0</v>
      </c>
      <c r="M10" s="280">
        <v>0</v>
      </c>
      <c r="N10" s="280">
        <v>0</v>
      </c>
      <c r="O10" s="281">
        <f t="shared" si="1"/>
        <v>0</v>
      </c>
    </row>
    <row r="11" spans="1:15" ht="17.25" customHeight="1">
      <c r="A11" s="278">
        <v>6</v>
      </c>
      <c r="B11" s="338" t="s">
        <v>45</v>
      </c>
      <c r="C11" s="280">
        <v>0</v>
      </c>
      <c r="D11" s="280"/>
      <c r="E11" s="280">
        <v>2500000</v>
      </c>
      <c r="F11" s="280"/>
      <c r="G11" s="280">
        <v>0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0</v>
      </c>
      <c r="O11" s="281">
        <f t="shared" si="1"/>
        <v>2500000</v>
      </c>
    </row>
    <row r="12" spans="1:15" ht="19.5" customHeight="1">
      <c r="A12" s="278">
        <v>7</v>
      </c>
      <c r="B12" s="338" t="s">
        <v>462</v>
      </c>
      <c r="C12" s="280">
        <v>0</v>
      </c>
      <c r="D12" s="280">
        <v>0</v>
      </c>
      <c r="E12" s="280">
        <v>0</v>
      </c>
      <c r="F12" s="280"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v>0</v>
      </c>
      <c r="N12" s="280">
        <v>0</v>
      </c>
      <c r="O12" s="281">
        <f>SUM(C12:N12)</f>
        <v>0</v>
      </c>
    </row>
    <row r="13" spans="1:15" ht="33.75" customHeight="1">
      <c r="A13" s="278">
        <v>8</v>
      </c>
      <c r="B13" s="339" t="s">
        <v>472</v>
      </c>
      <c r="C13" s="280"/>
      <c r="D13" s="280">
        <v>0</v>
      </c>
      <c r="E13" s="280">
        <v>0</v>
      </c>
      <c r="F13" s="280"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v>0</v>
      </c>
      <c r="N13" s="280">
        <v>0</v>
      </c>
      <c r="O13" s="281">
        <f>SUM(C13:N13)</f>
        <v>0</v>
      </c>
    </row>
    <row r="14" spans="1:15" ht="23.25" customHeight="1">
      <c r="A14" s="278">
        <v>9</v>
      </c>
      <c r="B14" s="338" t="s">
        <v>401</v>
      </c>
      <c r="C14" s="280">
        <v>4512490</v>
      </c>
      <c r="D14" s="280">
        <v>0</v>
      </c>
      <c r="E14" s="280">
        <v>0</v>
      </c>
      <c r="F14" s="280"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0</v>
      </c>
      <c r="O14" s="281">
        <f t="shared" si="1"/>
        <v>4512490</v>
      </c>
    </row>
    <row r="15" spans="1:15" s="309" customFormat="1" ht="27.75" customHeight="1">
      <c r="A15" s="305"/>
      <c r="B15" s="306" t="s">
        <v>402</v>
      </c>
      <c r="C15" s="307">
        <f aca="true" t="shared" si="2" ref="C15:O15">SUM(C6:C14)</f>
        <v>5393490</v>
      </c>
      <c r="D15" s="307">
        <f t="shared" si="2"/>
        <v>827000</v>
      </c>
      <c r="E15" s="307">
        <f t="shared" si="2"/>
        <v>3377000</v>
      </c>
      <c r="F15" s="307">
        <f t="shared" si="2"/>
        <v>931000</v>
      </c>
      <c r="G15" s="307">
        <f t="shared" si="2"/>
        <v>851000</v>
      </c>
      <c r="H15" s="307">
        <f t="shared" si="2"/>
        <v>927000</v>
      </c>
      <c r="I15" s="307">
        <f t="shared" si="2"/>
        <v>956000</v>
      </c>
      <c r="J15" s="307">
        <f t="shared" si="2"/>
        <v>1832274</v>
      </c>
      <c r="K15" s="307">
        <f t="shared" si="2"/>
        <v>927000</v>
      </c>
      <c r="L15" s="307">
        <f t="shared" si="2"/>
        <v>830000</v>
      </c>
      <c r="M15" s="307">
        <f t="shared" si="2"/>
        <v>912000</v>
      </c>
      <c r="N15" s="307">
        <f t="shared" si="2"/>
        <v>882039</v>
      </c>
      <c r="O15" s="308">
        <f t="shared" si="2"/>
        <v>18645803</v>
      </c>
    </row>
    <row r="16" spans="1:15" ht="27.75" customHeight="1">
      <c r="A16" s="274"/>
      <c r="B16" s="275" t="s">
        <v>106</v>
      </c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76"/>
    </row>
    <row r="17" spans="1:15" ht="19.5" customHeight="1">
      <c r="A17" s="278">
        <v>10</v>
      </c>
      <c r="B17" s="283" t="s">
        <v>57</v>
      </c>
      <c r="C17" s="280">
        <v>188000</v>
      </c>
      <c r="D17" s="280">
        <v>377000</v>
      </c>
      <c r="E17" s="280">
        <v>457000</v>
      </c>
      <c r="F17" s="280">
        <v>457000</v>
      </c>
      <c r="G17" s="280">
        <v>457000</v>
      </c>
      <c r="H17" s="280">
        <v>457000</v>
      </c>
      <c r="I17" s="280">
        <v>457000</v>
      </c>
      <c r="J17" s="280">
        <v>523109</v>
      </c>
      <c r="K17" s="280">
        <v>354000</v>
      </c>
      <c r="L17" s="280">
        <v>354000</v>
      </c>
      <c r="M17" s="280">
        <v>354000</v>
      </c>
      <c r="N17" s="280">
        <v>366000</v>
      </c>
      <c r="O17" s="281">
        <f aca="true" t="shared" si="3" ref="O17:O24">SUM(C17:N17)</f>
        <v>4801109</v>
      </c>
    </row>
    <row r="18" spans="1:15" ht="21.75" customHeight="1">
      <c r="A18" s="278">
        <v>11</v>
      </c>
      <c r="B18" s="283" t="s">
        <v>403</v>
      </c>
      <c r="C18" s="280">
        <v>44000</v>
      </c>
      <c r="D18" s="280">
        <v>83000</v>
      </c>
      <c r="E18" s="280">
        <v>103000</v>
      </c>
      <c r="F18" s="280">
        <v>103000</v>
      </c>
      <c r="G18" s="280">
        <v>103000</v>
      </c>
      <c r="H18" s="280">
        <v>103000</v>
      </c>
      <c r="I18" s="280">
        <v>103000</v>
      </c>
      <c r="J18" s="280">
        <v>115165</v>
      </c>
      <c r="K18" s="280">
        <v>80000</v>
      </c>
      <c r="L18" s="280">
        <v>80000</v>
      </c>
      <c r="M18" s="280">
        <v>80000</v>
      </c>
      <c r="N18" s="280">
        <v>81000</v>
      </c>
      <c r="O18" s="281">
        <f t="shared" si="3"/>
        <v>1078165</v>
      </c>
    </row>
    <row r="19" spans="1:15" ht="20.25" customHeight="1">
      <c r="A19" s="278">
        <v>12</v>
      </c>
      <c r="B19" s="284" t="s">
        <v>72</v>
      </c>
      <c r="C19" s="280">
        <v>500000</v>
      </c>
      <c r="D19" s="280">
        <v>400000</v>
      </c>
      <c r="E19" s="280">
        <v>500000</v>
      </c>
      <c r="F19" s="280">
        <v>600000</v>
      </c>
      <c r="G19" s="280">
        <v>532233</v>
      </c>
      <c r="H19" s="280">
        <v>600000</v>
      </c>
      <c r="I19" s="280">
        <v>600000</v>
      </c>
      <c r="J19" s="280">
        <v>440007</v>
      </c>
      <c r="K19" s="280">
        <v>600000</v>
      </c>
      <c r="L19" s="280">
        <v>500000</v>
      </c>
      <c r="M19" s="280">
        <v>500000</v>
      </c>
      <c r="N19" s="280">
        <v>441927</v>
      </c>
      <c r="O19" s="281">
        <f t="shared" si="3"/>
        <v>6214167</v>
      </c>
    </row>
    <row r="20" spans="1:15" ht="21.75" customHeight="1">
      <c r="A20" s="278">
        <v>13</v>
      </c>
      <c r="B20" s="285" t="s">
        <v>88</v>
      </c>
      <c r="C20" s="280">
        <v>200000</v>
      </c>
      <c r="D20" s="280">
        <v>0</v>
      </c>
      <c r="E20" s="280">
        <v>500000</v>
      </c>
      <c r="F20" s="280">
        <v>0</v>
      </c>
      <c r="G20" s="280">
        <v>0</v>
      </c>
      <c r="H20" s="280">
        <v>0</v>
      </c>
      <c r="I20" s="280">
        <v>0</v>
      </c>
      <c r="J20" s="280">
        <v>150000</v>
      </c>
      <c r="K20" s="280">
        <v>12000</v>
      </c>
      <c r="L20" s="280">
        <v>0</v>
      </c>
      <c r="M20" s="280">
        <v>0</v>
      </c>
      <c r="N20" s="280">
        <v>162000</v>
      </c>
      <c r="O20" s="281">
        <f t="shared" si="3"/>
        <v>1024000</v>
      </c>
    </row>
    <row r="21" spans="1:15" ht="30" customHeight="1">
      <c r="A21" s="278">
        <v>14</v>
      </c>
      <c r="B21" s="285" t="s">
        <v>305</v>
      </c>
      <c r="C21" s="280">
        <v>66000</v>
      </c>
      <c r="D21" s="280">
        <v>66000</v>
      </c>
      <c r="E21" s="280">
        <v>66000</v>
      </c>
      <c r="F21" s="280">
        <v>66000</v>
      </c>
      <c r="G21" s="280">
        <v>134767</v>
      </c>
      <c r="H21" s="280">
        <v>67000</v>
      </c>
      <c r="I21" s="280">
        <v>67000</v>
      </c>
      <c r="J21" s="280">
        <v>351993</v>
      </c>
      <c r="K21" s="280">
        <v>67000</v>
      </c>
      <c r="L21" s="280">
        <v>67000</v>
      </c>
      <c r="M21" s="280">
        <v>67000</v>
      </c>
      <c r="N21" s="280">
        <v>67000</v>
      </c>
      <c r="O21" s="281">
        <f t="shared" si="3"/>
        <v>1152760</v>
      </c>
    </row>
    <row r="22" spans="1:15" ht="24" customHeight="1">
      <c r="A22" s="278">
        <v>15</v>
      </c>
      <c r="B22" s="284" t="s">
        <v>404</v>
      </c>
      <c r="C22" s="280">
        <v>0</v>
      </c>
      <c r="D22" s="280">
        <v>0</v>
      </c>
      <c r="E22" s="280">
        <v>0</v>
      </c>
      <c r="F22" s="280">
        <v>0</v>
      </c>
      <c r="G22" s="280">
        <v>0</v>
      </c>
      <c r="H22" s="280">
        <v>1500000</v>
      </c>
      <c r="I22" s="280">
        <v>0</v>
      </c>
      <c r="J22" s="280">
        <v>0</v>
      </c>
      <c r="K22" s="280"/>
      <c r="L22" s="280">
        <v>0</v>
      </c>
      <c r="M22" s="280">
        <v>0</v>
      </c>
      <c r="N22" s="280">
        <v>0</v>
      </c>
      <c r="O22" s="281">
        <f t="shared" si="3"/>
        <v>1500000</v>
      </c>
    </row>
    <row r="23" spans="1:15" ht="16.5" customHeight="1">
      <c r="A23" s="278">
        <v>16</v>
      </c>
      <c r="B23" s="284" t="s">
        <v>405</v>
      </c>
      <c r="C23" s="280">
        <v>0</v>
      </c>
      <c r="D23" s="280">
        <v>0</v>
      </c>
      <c r="E23" s="280">
        <v>0</v>
      </c>
      <c r="F23" s="280">
        <v>0</v>
      </c>
      <c r="G23" s="280">
        <v>500000</v>
      </c>
      <c r="H23" s="280">
        <v>0</v>
      </c>
      <c r="I23" s="280">
        <v>0</v>
      </c>
      <c r="J23" s="280">
        <v>0</v>
      </c>
      <c r="K23" s="280">
        <v>500000</v>
      </c>
      <c r="L23" s="280">
        <v>500000</v>
      </c>
      <c r="M23" s="280">
        <v>1000000</v>
      </c>
      <c r="N23" s="280">
        <v>0</v>
      </c>
      <c r="O23" s="281">
        <f t="shared" si="3"/>
        <v>2500000</v>
      </c>
    </row>
    <row r="24" spans="1:15" ht="27.75" customHeight="1">
      <c r="A24" s="278">
        <v>17</v>
      </c>
      <c r="B24" s="339" t="s">
        <v>473</v>
      </c>
      <c r="C24" s="280">
        <v>0</v>
      </c>
      <c r="D24" s="280">
        <v>0</v>
      </c>
      <c r="E24" s="280">
        <v>0</v>
      </c>
      <c r="F24" s="280"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v>0</v>
      </c>
      <c r="N24" s="280"/>
      <c r="O24" s="281">
        <f t="shared" si="3"/>
        <v>0</v>
      </c>
    </row>
    <row r="25" spans="1:15" ht="27.75" customHeight="1">
      <c r="A25" s="278">
        <v>18</v>
      </c>
      <c r="B25" s="338" t="s">
        <v>476</v>
      </c>
      <c r="C25" s="280">
        <v>375602</v>
      </c>
      <c r="D25" s="280">
        <v>0</v>
      </c>
      <c r="E25" s="280">
        <v>0</v>
      </c>
      <c r="F25" s="280">
        <v>0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0</v>
      </c>
      <c r="M25" s="280">
        <v>0</v>
      </c>
      <c r="N25" s="280">
        <v>0</v>
      </c>
      <c r="O25" s="281">
        <f>SUM(C25:N25)</f>
        <v>375602</v>
      </c>
    </row>
    <row r="26" spans="1:15" s="309" customFormat="1" ht="27.75" customHeight="1">
      <c r="A26" s="305"/>
      <c r="B26" s="306" t="s">
        <v>406</v>
      </c>
      <c r="C26" s="307">
        <f aca="true" t="shared" si="4" ref="C26:O26">SUM(C17:C25)</f>
        <v>1373602</v>
      </c>
      <c r="D26" s="307">
        <f t="shared" si="4"/>
        <v>926000</v>
      </c>
      <c r="E26" s="307">
        <f t="shared" si="4"/>
        <v>1626000</v>
      </c>
      <c r="F26" s="307">
        <f t="shared" si="4"/>
        <v>1226000</v>
      </c>
      <c r="G26" s="307">
        <f t="shared" si="4"/>
        <v>1727000</v>
      </c>
      <c r="H26" s="307">
        <f t="shared" si="4"/>
        <v>2727000</v>
      </c>
      <c r="I26" s="307">
        <f t="shared" si="4"/>
        <v>1227000</v>
      </c>
      <c r="J26" s="307">
        <f t="shared" si="4"/>
        <v>1580274</v>
      </c>
      <c r="K26" s="307">
        <f t="shared" si="4"/>
        <v>1613000</v>
      </c>
      <c r="L26" s="307">
        <f t="shared" si="4"/>
        <v>1501000</v>
      </c>
      <c r="M26" s="307">
        <f t="shared" si="4"/>
        <v>2001000</v>
      </c>
      <c r="N26" s="307">
        <f t="shared" si="4"/>
        <v>1117927</v>
      </c>
      <c r="O26" s="308">
        <f t="shared" si="4"/>
        <v>18645803</v>
      </c>
    </row>
    <row r="27" spans="1:15" ht="15.75">
      <c r="A27" s="274"/>
      <c r="B27" s="275" t="s">
        <v>407</v>
      </c>
      <c r="C27" s="286">
        <f>C15-C26</f>
        <v>4019888</v>
      </c>
      <c r="D27" s="286">
        <f aca="true" t="shared" si="5" ref="D27:N27">D5+D15-D26</f>
        <v>3920888</v>
      </c>
      <c r="E27" s="286">
        <f t="shared" si="5"/>
        <v>5671888</v>
      </c>
      <c r="F27" s="286">
        <f t="shared" si="5"/>
        <v>5376888</v>
      </c>
      <c r="G27" s="286">
        <f t="shared" si="5"/>
        <v>4500888</v>
      </c>
      <c r="H27" s="286">
        <f t="shared" si="5"/>
        <v>2700888</v>
      </c>
      <c r="I27" s="286">
        <f t="shared" si="5"/>
        <v>2429888</v>
      </c>
      <c r="J27" s="286">
        <f t="shared" si="5"/>
        <v>2681888</v>
      </c>
      <c r="K27" s="286">
        <f t="shared" si="5"/>
        <v>1995888</v>
      </c>
      <c r="L27" s="286">
        <f t="shared" si="5"/>
        <v>1324888</v>
      </c>
      <c r="M27" s="286">
        <f t="shared" si="5"/>
        <v>235888</v>
      </c>
      <c r="N27" s="286">
        <f t="shared" si="5"/>
        <v>0</v>
      </c>
      <c r="O27" s="274"/>
    </row>
    <row r="29" spans="3:14" ht="12.75">
      <c r="C29" s="310"/>
      <c r="E29" s="310"/>
      <c r="F29" s="310"/>
      <c r="I29" s="310"/>
      <c r="J29" s="310"/>
      <c r="K29" s="310"/>
      <c r="N29" s="310"/>
    </row>
    <row r="30" spans="5:13" ht="12.75">
      <c r="E30" s="310"/>
      <c r="F30" s="310"/>
      <c r="G30" s="310"/>
      <c r="H30" s="310"/>
      <c r="I30" s="310"/>
      <c r="K30" s="310"/>
      <c r="M30" s="310"/>
    </row>
    <row r="31" ht="22.5" customHeight="1">
      <c r="B31" s="191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D33"/>
  <sheetViews>
    <sheetView zoomScalePageLayoutView="0" workbookViewId="0" topLeftCell="A16">
      <selection activeCell="I25" sqref="I25"/>
    </sheetView>
  </sheetViews>
  <sheetFormatPr defaultColWidth="8.00390625" defaultRowHeight="12.75"/>
  <cols>
    <col min="1" max="1" width="5.00390625" style="215" customWidth="1"/>
    <col min="2" max="2" width="54.140625" style="217" customWidth="1"/>
    <col min="3" max="4" width="15.140625" style="217" customWidth="1"/>
    <col min="5" max="16384" width="8.00390625" style="217" customWidth="1"/>
  </cols>
  <sheetData>
    <row r="1" spans="1:4" ht="40.5" customHeight="1">
      <c r="A1" s="224"/>
      <c r="B1" s="581" t="s">
        <v>477</v>
      </c>
      <c r="C1" s="581"/>
      <c r="D1" s="581"/>
    </row>
    <row r="2" spans="1:4" ht="15.75" customHeight="1">
      <c r="A2" s="224"/>
      <c r="B2" s="216"/>
      <c r="C2" s="582" t="s">
        <v>478</v>
      </c>
      <c r="D2" s="582"/>
    </row>
    <row r="3" spans="1:4" s="218" customFormat="1" ht="15.75" thickBot="1">
      <c r="A3" s="225"/>
      <c r="B3" s="226"/>
      <c r="C3" s="227"/>
      <c r="D3" s="337" t="s">
        <v>479</v>
      </c>
    </row>
    <row r="4" spans="1:4" s="219" customFormat="1" ht="48" customHeight="1" thickBot="1">
      <c r="A4" s="228" t="s">
        <v>408</v>
      </c>
      <c r="B4" s="229" t="s">
        <v>436</v>
      </c>
      <c r="C4" s="229" t="s">
        <v>437</v>
      </c>
      <c r="D4" s="230" t="s">
        <v>438</v>
      </c>
    </row>
    <row r="5" spans="1:4" s="219" customFormat="1" ht="13.5" customHeight="1" thickBot="1">
      <c r="A5" s="228" t="s">
        <v>100</v>
      </c>
      <c r="B5" s="229" t="s">
        <v>101</v>
      </c>
      <c r="C5" s="229" t="s">
        <v>102</v>
      </c>
      <c r="D5" s="230" t="s">
        <v>103</v>
      </c>
    </row>
    <row r="6" spans="1:4" ht="18" customHeight="1">
      <c r="A6" s="231" t="s">
        <v>107</v>
      </c>
      <c r="B6" s="232" t="s">
        <v>439</v>
      </c>
      <c r="C6" s="270">
        <v>432000</v>
      </c>
      <c r="D6" s="269">
        <v>0</v>
      </c>
    </row>
    <row r="7" spans="1:4" ht="18" customHeight="1">
      <c r="A7" s="233" t="s">
        <v>108</v>
      </c>
      <c r="B7" s="234" t="s">
        <v>440</v>
      </c>
      <c r="C7" s="270">
        <v>0</v>
      </c>
      <c r="D7" s="271">
        <v>0</v>
      </c>
    </row>
    <row r="8" spans="1:4" ht="18" customHeight="1">
      <c r="A8" s="233" t="s">
        <v>109</v>
      </c>
      <c r="B8" s="234" t="s">
        <v>441</v>
      </c>
      <c r="C8" s="270">
        <v>0</v>
      </c>
      <c r="D8" s="271">
        <v>0</v>
      </c>
    </row>
    <row r="9" spans="1:4" ht="18" customHeight="1">
      <c r="A9" s="233" t="s">
        <v>110</v>
      </c>
      <c r="B9" s="234" t="s">
        <v>442</v>
      </c>
      <c r="C9" s="270">
        <v>0</v>
      </c>
      <c r="D9" s="271">
        <v>0</v>
      </c>
    </row>
    <row r="10" spans="1:4" ht="18" customHeight="1">
      <c r="A10" s="233" t="s">
        <v>111</v>
      </c>
      <c r="B10" s="234" t="s">
        <v>443</v>
      </c>
      <c r="C10" s="270">
        <v>492000</v>
      </c>
      <c r="D10" s="271">
        <v>0</v>
      </c>
    </row>
    <row r="11" spans="1:4" ht="18" customHeight="1">
      <c r="A11" s="233" t="s">
        <v>112</v>
      </c>
      <c r="B11" s="234" t="s">
        <v>444</v>
      </c>
      <c r="C11" s="270">
        <v>0</v>
      </c>
      <c r="D11" s="271">
        <v>0</v>
      </c>
    </row>
    <row r="12" spans="1:4" ht="18" customHeight="1">
      <c r="A12" s="233" t="s">
        <v>113</v>
      </c>
      <c r="B12" s="235" t="s">
        <v>445</v>
      </c>
      <c r="C12" s="270">
        <v>0</v>
      </c>
      <c r="D12" s="271">
        <v>0</v>
      </c>
    </row>
    <row r="13" spans="1:4" ht="18" customHeight="1">
      <c r="A13" s="233" t="s">
        <v>115</v>
      </c>
      <c r="B13" s="235" t="s">
        <v>446</v>
      </c>
      <c r="C13" s="270">
        <v>492000</v>
      </c>
      <c r="D13" s="271">
        <v>0</v>
      </c>
    </row>
    <row r="14" spans="1:4" ht="18" customHeight="1">
      <c r="A14" s="233" t="s">
        <v>206</v>
      </c>
      <c r="B14" s="235" t="s">
        <v>447</v>
      </c>
      <c r="C14" s="270">
        <v>0</v>
      </c>
      <c r="D14" s="271">
        <v>0</v>
      </c>
    </row>
    <row r="15" spans="1:4" ht="18" customHeight="1">
      <c r="A15" s="233" t="s">
        <v>207</v>
      </c>
      <c r="B15" s="235" t="s">
        <v>448</v>
      </c>
      <c r="C15" s="270">
        <v>0</v>
      </c>
      <c r="D15" s="271">
        <v>0</v>
      </c>
    </row>
    <row r="16" spans="1:4" ht="22.5" customHeight="1">
      <c r="A16" s="233" t="s">
        <v>208</v>
      </c>
      <c r="B16" s="235" t="s">
        <v>449</v>
      </c>
      <c r="C16" s="270">
        <v>0</v>
      </c>
      <c r="D16" s="271">
        <v>0</v>
      </c>
    </row>
    <row r="17" spans="1:4" ht="18" customHeight="1">
      <c r="A17" s="233" t="s">
        <v>209</v>
      </c>
      <c r="B17" s="234" t="s">
        <v>450</v>
      </c>
      <c r="C17" s="270">
        <v>96000</v>
      </c>
      <c r="D17" s="271">
        <v>0</v>
      </c>
    </row>
    <row r="18" spans="1:4" ht="18" customHeight="1">
      <c r="A18" s="233" t="s">
        <v>212</v>
      </c>
      <c r="B18" s="234" t="s">
        <v>451</v>
      </c>
      <c r="C18" s="270">
        <v>90000</v>
      </c>
      <c r="D18" s="271">
        <v>0</v>
      </c>
    </row>
    <row r="19" spans="1:4" ht="18" customHeight="1">
      <c r="A19" s="233" t="s">
        <v>215</v>
      </c>
      <c r="B19" s="234" t="s">
        <v>452</v>
      </c>
      <c r="C19" s="270">
        <v>2500000</v>
      </c>
      <c r="D19" s="271">
        <v>0</v>
      </c>
    </row>
    <row r="20" spans="1:4" ht="18" customHeight="1">
      <c r="A20" s="233" t="s">
        <v>218</v>
      </c>
      <c r="B20" s="234" t="s">
        <v>453</v>
      </c>
      <c r="C20" s="270">
        <v>0</v>
      </c>
      <c r="D20" s="271">
        <v>0</v>
      </c>
    </row>
    <row r="21" spans="1:4" ht="18" customHeight="1">
      <c r="A21" s="233" t="s">
        <v>221</v>
      </c>
      <c r="B21" s="234" t="s">
        <v>454</v>
      </c>
      <c r="C21" s="270">
        <v>0</v>
      </c>
      <c r="D21" s="271">
        <v>0</v>
      </c>
    </row>
    <row r="22" spans="1:4" ht="18" customHeight="1">
      <c r="A22" s="233" t="s">
        <v>224</v>
      </c>
      <c r="B22" s="236"/>
      <c r="C22" s="237"/>
      <c r="D22" s="238"/>
    </row>
    <row r="23" spans="1:4" ht="18" customHeight="1">
      <c r="A23" s="233" t="s">
        <v>227</v>
      </c>
      <c r="B23" s="239"/>
      <c r="C23" s="237"/>
      <c r="D23" s="238"/>
    </row>
    <row r="24" spans="1:4" ht="18" customHeight="1">
      <c r="A24" s="233" t="s">
        <v>230</v>
      </c>
      <c r="B24" s="239"/>
      <c r="C24" s="237"/>
      <c r="D24" s="238"/>
    </row>
    <row r="25" spans="1:4" ht="18" customHeight="1">
      <c r="A25" s="233" t="s">
        <v>233</v>
      </c>
      <c r="B25" s="239"/>
      <c r="C25" s="237"/>
      <c r="D25" s="238"/>
    </row>
    <row r="26" spans="1:4" ht="18" customHeight="1">
      <c r="A26" s="233" t="s">
        <v>236</v>
      </c>
      <c r="B26" s="239"/>
      <c r="C26" s="237"/>
      <c r="D26" s="238"/>
    </row>
    <row r="27" spans="1:4" ht="18" customHeight="1">
      <c r="A27" s="233" t="s">
        <v>239</v>
      </c>
      <c r="B27" s="239"/>
      <c r="C27" s="237"/>
      <c r="D27" s="238"/>
    </row>
    <row r="28" spans="1:4" ht="18" customHeight="1">
      <c r="A28" s="233" t="s">
        <v>241</v>
      </c>
      <c r="B28" s="239"/>
      <c r="C28" s="237"/>
      <c r="D28" s="238"/>
    </row>
    <row r="29" spans="1:4" ht="18" customHeight="1">
      <c r="A29" s="233" t="s">
        <v>244</v>
      </c>
      <c r="B29" s="239"/>
      <c r="C29" s="237"/>
      <c r="D29" s="238"/>
    </row>
    <row r="30" spans="1:4" ht="18" customHeight="1" thickBot="1">
      <c r="A30" s="240" t="s">
        <v>247</v>
      </c>
      <c r="B30" s="241"/>
      <c r="C30" s="242"/>
      <c r="D30" s="243"/>
    </row>
    <row r="31" spans="1:4" ht="18" customHeight="1" thickBot="1">
      <c r="A31" s="244" t="s">
        <v>250</v>
      </c>
      <c r="B31" s="245" t="s">
        <v>386</v>
      </c>
      <c r="C31" s="246">
        <f>+C6+C7+C8+C9+C10+C17+C18+C19+C20+C21+C22+C23+C24+C25+C26+C27+C28+C29+C30</f>
        <v>3610000</v>
      </c>
      <c r="D31" s="249">
        <f>SUM(D6:D21)</f>
        <v>0</v>
      </c>
    </row>
    <row r="32" spans="1:4" ht="8.25" customHeight="1">
      <c r="A32" s="247"/>
      <c r="B32" s="580"/>
      <c r="C32" s="580"/>
      <c r="D32" s="580"/>
    </row>
    <row r="33" spans="1:4" ht="12.75">
      <c r="A33" s="224"/>
      <c r="B33" s="248"/>
      <c r="C33" s="248"/>
      <c r="D33" s="248"/>
    </row>
  </sheetData>
  <sheetProtection/>
  <mergeCells count="3">
    <mergeCell ref="B32:D32"/>
    <mergeCell ref="B1:D1"/>
    <mergeCell ref="C2:D2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3">
      <selection activeCell="L19" sqref="L19"/>
    </sheetView>
  </sheetViews>
  <sheetFormatPr defaultColWidth="8.00390625" defaultRowHeight="12.75"/>
  <cols>
    <col min="1" max="1" width="5.8515625" style="24" customWidth="1"/>
    <col min="2" max="2" width="42.57421875" style="21" customWidth="1"/>
    <col min="3" max="7" width="11.00390625" style="21" customWidth="1"/>
    <col min="8" max="8" width="12.28125" style="21" customWidth="1"/>
    <col min="9" max="9" width="2.8515625" style="21" customWidth="1"/>
    <col min="10" max="16384" width="8.00390625" style="21" customWidth="1"/>
  </cols>
  <sheetData>
    <row r="2" spans="1:8" ht="39.75" customHeight="1">
      <c r="A2" s="590" t="s">
        <v>480</v>
      </c>
      <c r="B2" s="590"/>
      <c r="C2" s="590"/>
      <c r="D2" s="590"/>
      <c r="E2" s="590"/>
      <c r="F2" s="590"/>
      <c r="G2" s="590"/>
      <c r="H2" s="590"/>
    </row>
    <row r="3" spans="1:9" s="217" customFormat="1" ht="15.75" customHeight="1">
      <c r="A3" s="224"/>
      <c r="B3" s="216"/>
      <c r="C3" s="582"/>
      <c r="D3" s="582"/>
      <c r="G3" s="588" t="s">
        <v>463</v>
      </c>
      <c r="H3" s="588"/>
      <c r="I3" s="322"/>
    </row>
    <row r="4" spans="1:9" s="218" customFormat="1" ht="15.75" thickBot="1">
      <c r="A4" s="225"/>
      <c r="B4" s="226"/>
      <c r="C4" s="227"/>
      <c r="D4" s="321"/>
      <c r="G4" s="587" t="s">
        <v>479</v>
      </c>
      <c r="H4" s="587"/>
      <c r="I4" s="321"/>
    </row>
    <row r="5" spans="1:8" s="211" customFormat="1" ht="26.25" customHeight="1">
      <c r="A5" s="595" t="s">
        <v>197</v>
      </c>
      <c r="B5" s="583" t="s">
        <v>426</v>
      </c>
      <c r="C5" s="585" t="s">
        <v>427</v>
      </c>
      <c r="D5" s="585" t="s">
        <v>525</v>
      </c>
      <c r="E5" s="583" t="s">
        <v>428</v>
      </c>
      <c r="F5" s="583"/>
      <c r="G5" s="583"/>
      <c r="H5" s="593" t="s">
        <v>385</v>
      </c>
    </row>
    <row r="6" spans="1:8" s="212" customFormat="1" ht="32.25" customHeight="1">
      <c r="A6" s="596"/>
      <c r="B6" s="584"/>
      <c r="C6" s="584"/>
      <c r="D6" s="586"/>
      <c r="E6" s="287" t="s">
        <v>481</v>
      </c>
      <c r="F6" s="287" t="s">
        <v>482</v>
      </c>
      <c r="G6" s="287" t="s">
        <v>483</v>
      </c>
      <c r="H6" s="594"/>
    </row>
    <row r="7" spans="1:8" s="213" customFormat="1" ht="12.75" customHeight="1">
      <c r="A7" s="214" t="s">
        <v>100</v>
      </c>
      <c r="B7" s="288" t="s">
        <v>101</v>
      </c>
      <c r="C7" s="288" t="s">
        <v>102</v>
      </c>
      <c r="D7" s="288" t="s">
        <v>103</v>
      </c>
      <c r="E7" s="288" t="s">
        <v>104</v>
      </c>
      <c r="F7" s="288" t="s">
        <v>412</v>
      </c>
      <c r="G7" s="288" t="s">
        <v>429</v>
      </c>
      <c r="H7" s="289" t="s">
        <v>460</v>
      </c>
    </row>
    <row r="8" spans="1:8" ht="24.75" customHeight="1">
      <c r="A8" s="214" t="s">
        <v>107</v>
      </c>
      <c r="B8" s="290" t="s">
        <v>430</v>
      </c>
      <c r="C8" s="291"/>
      <c r="D8" s="292">
        <v>0</v>
      </c>
      <c r="E8" s="292">
        <v>0</v>
      </c>
      <c r="F8" s="292">
        <v>0</v>
      </c>
      <c r="G8" s="292">
        <v>0</v>
      </c>
      <c r="H8" s="293">
        <v>0</v>
      </c>
    </row>
    <row r="9" spans="1:9" ht="25.5" customHeight="1">
      <c r="A9" s="214" t="s">
        <v>108</v>
      </c>
      <c r="B9" s="290" t="s">
        <v>431</v>
      </c>
      <c r="C9" s="294" t="s">
        <v>481</v>
      </c>
      <c r="D9" s="292">
        <v>0</v>
      </c>
      <c r="E9" s="295"/>
      <c r="F9" s="292">
        <v>0</v>
      </c>
      <c r="G9" s="292">
        <v>0</v>
      </c>
      <c r="H9" s="296">
        <f>SUM(D9:G9)</f>
        <v>0</v>
      </c>
      <c r="I9" s="589"/>
    </row>
    <row r="10" spans="1:9" ht="19.5" customHeight="1">
      <c r="A10" s="214" t="s">
        <v>109</v>
      </c>
      <c r="B10" s="290" t="s">
        <v>432</v>
      </c>
      <c r="C10" s="294" t="s">
        <v>481</v>
      </c>
      <c r="D10" s="295">
        <f>+D11</f>
        <v>0</v>
      </c>
      <c r="E10" s="295">
        <v>2500000</v>
      </c>
      <c r="F10" s="295">
        <f>+F11</f>
        <v>0</v>
      </c>
      <c r="G10" s="295">
        <f>+G11</f>
        <v>0</v>
      </c>
      <c r="H10" s="296">
        <f>SUM(D10:G10)</f>
        <v>2500000</v>
      </c>
      <c r="I10" s="589"/>
    </row>
    <row r="11" spans="1:9" ht="19.5" customHeight="1">
      <c r="A11" s="214" t="s">
        <v>110</v>
      </c>
      <c r="B11" s="297"/>
      <c r="C11" s="251"/>
      <c r="D11" s="252"/>
      <c r="E11" s="252"/>
      <c r="F11" s="252"/>
      <c r="G11" s="252"/>
      <c r="H11" s="293">
        <f>SUM(D11:G11)</f>
        <v>0</v>
      </c>
      <c r="I11" s="589"/>
    </row>
    <row r="12" spans="1:9" ht="19.5" customHeight="1">
      <c r="A12" s="214" t="s">
        <v>111</v>
      </c>
      <c r="B12" s="290" t="s">
        <v>433</v>
      </c>
      <c r="C12" s="294" t="s">
        <v>481</v>
      </c>
      <c r="D12" s="295">
        <f>+D13</f>
        <v>0</v>
      </c>
      <c r="E12" s="295">
        <v>1500000</v>
      </c>
      <c r="F12" s="295">
        <f>+F13</f>
        <v>0</v>
      </c>
      <c r="G12" s="295">
        <f>+G13</f>
        <v>0</v>
      </c>
      <c r="H12" s="296">
        <f>SUM(D12:G12)</f>
        <v>1500000</v>
      </c>
      <c r="I12" s="589"/>
    </row>
    <row r="13" spans="1:9" ht="19.5" customHeight="1">
      <c r="A13" s="214" t="s">
        <v>112</v>
      </c>
      <c r="B13" s="297"/>
      <c r="C13" s="251"/>
      <c r="D13" s="252"/>
      <c r="E13" s="252"/>
      <c r="F13" s="252"/>
      <c r="G13" s="252"/>
      <c r="H13" s="293">
        <f>SUM(D13:G13)</f>
        <v>0</v>
      </c>
      <c r="I13" s="589"/>
    </row>
    <row r="14" spans="1:9" ht="19.5" customHeight="1">
      <c r="A14" s="214" t="s">
        <v>113</v>
      </c>
      <c r="B14" s="298" t="s">
        <v>434</v>
      </c>
      <c r="C14" s="294" t="s">
        <v>481</v>
      </c>
      <c r="D14" s="295">
        <f>SUM(D15:D16)</f>
        <v>0</v>
      </c>
      <c r="E14" s="295">
        <f>+E16+E15</f>
        <v>375602</v>
      </c>
      <c r="F14" s="295">
        <f>+F16+F15</f>
        <v>0</v>
      </c>
      <c r="G14" s="295">
        <f>+G16+G15</f>
        <v>0</v>
      </c>
      <c r="H14" s="296">
        <f>H15+H16</f>
        <v>375602</v>
      </c>
      <c r="I14" s="589"/>
    </row>
    <row r="15" spans="1:9" ht="19.5" customHeight="1">
      <c r="A15" s="214" t="s">
        <v>114</v>
      </c>
      <c r="B15" s="298"/>
      <c r="C15" s="299"/>
      <c r="D15" s="300"/>
      <c r="E15" s="300"/>
      <c r="F15" s="300"/>
      <c r="G15" s="300"/>
      <c r="H15" s="301">
        <f>SUM(D15:G15)</f>
        <v>0</v>
      </c>
      <c r="I15" s="589"/>
    </row>
    <row r="16" spans="1:9" ht="19.5" customHeight="1">
      <c r="A16" s="214" t="s">
        <v>115</v>
      </c>
      <c r="B16" s="297" t="s">
        <v>455</v>
      </c>
      <c r="C16" s="299" t="s">
        <v>481</v>
      </c>
      <c r="D16" s="300">
        <v>0</v>
      </c>
      <c r="E16" s="252">
        <v>375602</v>
      </c>
      <c r="F16" s="252"/>
      <c r="G16" s="252"/>
      <c r="H16" s="293">
        <f>SUM(D16:G16)</f>
        <v>375602</v>
      </c>
      <c r="I16" s="589"/>
    </row>
    <row r="17" spans="1:9" s="250" customFormat="1" ht="19.5" customHeight="1" thickBot="1">
      <c r="A17" s="591" t="s">
        <v>435</v>
      </c>
      <c r="B17" s="592"/>
      <c r="C17" s="302"/>
      <c r="D17" s="303">
        <f>+D8+D9+D10+D12+D14</f>
        <v>0</v>
      </c>
      <c r="E17" s="303">
        <f>+E8+E9+E10+E12+E14</f>
        <v>4375602</v>
      </c>
      <c r="F17" s="303">
        <f>+F8+F9+F10+F12+F14</f>
        <v>0</v>
      </c>
      <c r="G17" s="303">
        <f>+G8+G9+G10+G12+G14</f>
        <v>0</v>
      </c>
      <c r="H17" s="304">
        <f>+H8+H9+H10+H12+H14</f>
        <v>4375602</v>
      </c>
      <c r="I17" s="589"/>
    </row>
  </sheetData>
  <sheetProtection/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2017-10-02T09:58:05Z</cp:lastPrinted>
  <dcterms:created xsi:type="dcterms:W3CDTF">2014-10-28T13:28:45Z</dcterms:created>
  <dcterms:modified xsi:type="dcterms:W3CDTF">2017-10-02T09:58:29Z</dcterms:modified>
  <cp:category/>
  <cp:version/>
  <cp:contentType/>
  <cp:contentStatus/>
</cp:coreProperties>
</file>