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tabRatio="440" activeTab="2"/>
  </bookViews>
  <sheets>
    <sheet name="1" sheetId="1" r:id="rId1"/>
    <sheet name="2" sheetId="2" r:id="rId2"/>
    <sheet name="2,1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9a" sheetId="11" r:id="rId11"/>
    <sheet name="10" sheetId="12" r:id="rId12"/>
    <sheet name="11" sheetId="13" r:id="rId13"/>
    <sheet name="12" sheetId="14" r:id="rId14"/>
  </sheets>
  <definedNames>
    <definedName name="_xlfn.IFERROR" hidden="1">#NAME?</definedName>
    <definedName name="_xlnm.Print_Titles" localSheetId="0">'1'!$5:$6</definedName>
    <definedName name="_xlnm.Print_Titles" localSheetId="1">'2'!$6:$9</definedName>
    <definedName name="_xlnm.Print_Titles" localSheetId="3">'3'!$4:$7</definedName>
    <definedName name="_xlnm.Print_Titles" localSheetId="5">'5'!$4:$7</definedName>
    <definedName name="_xlnm.Print_Titles" localSheetId="6">'6'!$7:$7</definedName>
    <definedName name="_xlnm.Print_Titles" localSheetId="7">'7'!$7:$7</definedName>
    <definedName name="_xlnm.Print_Titles" localSheetId="9">'9'!$4:$6</definedName>
    <definedName name="_xlnm.Print_Titles" localSheetId="10">'9a'!$4:$6</definedName>
    <definedName name="_xlnm.Print_Area" localSheetId="0">'1'!$A$1:$AK$40</definedName>
    <definedName name="_xlnm.Print_Area" localSheetId="1">'2'!$A$2:$AW$99</definedName>
    <definedName name="_xlnm.Print_Area" localSheetId="3">'3'!$A$2:$AU$66</definedName>
    <definedName name="_xlnm.Print_Area" localSheetId="4">'4'!$A$2:$AL$31</definedName>
    <definedName name="_xlnm.Print_Area" localSheetId="5">'5'!$A$2:$AV$32</definedName>
    <definedName name="_xlnm.Print_Area" localSheetId="9">'9'!$A$2:$J$152</definedName>
    <definedName name="_xlnm.Print_Area" localSheetId="10">'9a'!$A$2:$G$75</definedName>
  </definedNames>
  <calcPr fullCalcOnLoad="1"/>
</workbook>
</file>

<file path=xl/sharedStrings.xml><?xml version="1.0" encoding="utf-8"?>
<sst xmlns="http://schemas.openxmlformats.org/spreadsheetml/2006/main" count="1473" uniqueCount="1054">
  <si>
    <t>01</t>
  </si>
  <si>
    <t>02</t>
  </si>
  <si>
    <t>03</t>
  </si>
  <si>
    <t>04</t>
  </si>
  <si>
    <t>08</t>
  </si>
  <si>
    <t>10</t>
  </si>
  <si>
    <t>#</t>
  </si>
  <si>
    <t>Megnevezés</t>
  </si>
  <si>
    <t>Teljesítés</t>
  </si>
  <si>
    <t>05</t>
  </si>
  <si>
    <t>06</t>
  </si>
  <si>
    <t>07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</si>
  <si>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</si>
  <si>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</si>
  <si>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</si>
  <si>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</si>
  <si>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</si>
  <si>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</si>
  <si>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</si>
  <si>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</si>
  <si>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</si>
  <si>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</si>
  <si>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</si>
  <si>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</si>
  <si>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</si>
  <si>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</si>
  <si>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</si>
  <si>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</si>
  <si>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</si>
  <si>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</si>
  <si>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</si>
  <si>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</si>
  <si>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</si>
  <si>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</si>
  <si>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</si>
  <si>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</si>
  <si>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</si>
  <si>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</si>
  <si>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</si>
  <si>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</si>
  <si>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</si>
  <si>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</si>
  <si>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</si>
  <si>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</si>
  <si>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</si>
  <si>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</si>
  <si>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</si>
  <si>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</si>
  <si>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</si>
  <si>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</si>
  <si>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</si>
  <si>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</si>
  <si>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</si>
  <si>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</si>
  <si>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</si>
  <si>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</si>
  <si>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</si>
  <si>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</si>
  <si>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</si>
  <si>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</si>
  <si>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</si>
  <si>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</si>
  <si>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</si>
  <si>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</si>
  <si>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</si>
  <si>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</si>
  <si>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</si>
  <si>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</si>
  <si>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</si>
  <si>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</si>
  <si>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</si>
  <si>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</si>
  <si>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</si>
  <si>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</si>
  <si>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</si>
  <si>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</si>
  <si>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</si>
  <si>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</si>
  <si>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</si>
  <si>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</si>
  <si>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</si>
  <si>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</si>
  <si>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</si>
  <si>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</si>
  <si>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</si>
  <si>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</si>
  <si>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</si>
  <si>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</si>
  <si>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</si>
  <si>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</si>
  <si>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</si>
  <si>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</si>
  <si>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</si>
  <si>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</si>
  <si>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</si>
  <si>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</si>
  <si>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</si>
  <si>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</si>
  <si>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</si>
  <si>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</si>
  <si>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</si>
  <si>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</si>
  <si>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</si>
  <si>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</si>
  <si>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</si>
  <si>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</si>
  <si>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</si>
  <si>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</si>
  <si>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</si>
  <si>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</si>
  <si>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</si>
  <si>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</si>
  <si>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</si>
  <si>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</si>
  <si>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</si>
  <si>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</si>
  <si>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</si>
  <si>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</si>
  <si>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</si>
  <si>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</si>
  <si>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</si>
  <si>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</si>
  <si>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</si>
  <si>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</si>
  <si>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</si>
  <si>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</si>
  <si>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</si>
  <si>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</si>
  <si>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</si>
  <si>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</si>
  <si>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</si>
  <si>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</si>
  <si>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</si>
  <si>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</si>
  <si>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</si>
  <si>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</si>
  <si>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</si>
  <si>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</si>
  <si>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</si>
  <si>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</si>
  <si>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</si>
  <si>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</si>
  <si>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</si>
  <si>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</si>
  <si>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</si>
  <si>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151</t>
  </si>
  <si>
    <t>152</t>
  </si>
  <si>
    <t>153</t>
  </si>
  <si>
    <t>154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</si>
  <si>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</si>
  <si>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</si>
  <si>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</si>
  <si>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</si>
  <si>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</si>
  <si>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</si>
  <si>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</si>
  <si>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</si>
  <si>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</si>
  <si>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</si>
  <si>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</si>
  <si>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</si>
  <si>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</si>
  <si>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</si>
  <si>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</si>
  <si>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</si>
  <si>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</si>
  <si>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F)        Vállalkozási tevékenységet terhelő befizetési kötelezettség (=B*0,1)</t>
  </si>
  <si>
    <t>G)        Vállalkozási tevékenység felhasználható maradványa (=B-F)</t>
  </si>
  <si>
    <t/>
  </si>
  <si>
    <t>Előző időszak</t>
  </si>
  <si>
    <t>Tárgyi időszak</t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</si>
  <si>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</si>
  <si>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</si>
  <si>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</si>
  <si>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</si>
  <si>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</si>
  <si>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</si>
  <si>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</si>
  <si>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</si>
  <si>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</si>
  <si>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</si>
  <si>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</si>
  <si>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</si>
  <si>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</si>
  <si>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</si>
  <si>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</si>
  <si>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</si>
  <si>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</si>
  <si>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</si>
  <si>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</si>
  <si>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</si>
  <si>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</si>
  <si>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</si>
  <si>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</si>
  <si>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</si>
  <si>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</si>
  <si>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</si>
  <si>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</si>
  <si>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</si>
  <si>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</si>
  <si>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</si>
  <si>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</si>
  <si>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</si>
  <si>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</si>
  <si>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</si>
  <si>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</si>
  <si>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</si>
  <si>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</si>
  <si>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</si>
  <si>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</si>
  <si>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</si>
  <si>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</si>
  <si>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</si>
  <si>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</si>
  <si>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</si>
  <si>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</si>
  <si>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</si>
  <si>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</si>
  <si>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</si>
  <si>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</si>
  <si>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</si>
  <si>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</si>
  <si>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</si>
  <si>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</si>
  <si>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</si>
  <si>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</si>
  <si>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</si>
  <si>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</si>
  <si>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</si>
  <si>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</si>
  <si>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</si>
  <si>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</si>
  <si>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</si>
  <si>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</si>
  <si>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</si>
  <si>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</si>
  <si>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</si>
  <si>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</si>
  <si>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</si>
  <si>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</si>
  <si>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</si>
  <si>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</si>
  <si>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</si>
  <si>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</si>
  <si>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</si>
  <si>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</si>
  <si>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</si>
  <si>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</si>
  <si>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</si>
  <si>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</si>
  <si>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</si>
  <si>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</si>
  <si>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</si>
  <si>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</si>
  <si>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</si>
  <si>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</si>
  <si>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</si>
  <si>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</si>
  <si>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</si>
  <si>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</si>
  <si>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</si>
  <si>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</si>
  <si>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</si>
  <si>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</si>
  <si>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</si>
  <si>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</si>
  <si>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</si>
  <si>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</si>
  <si>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</si>
  <si>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</si>
  <si>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</si>
  <si>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</si>
  <si>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</si>
  <si>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</si>
  <si>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</si>
  <si>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</si>
  <si>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</si>
  <si>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</si>
  <si>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</si>
  <si>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</si>
  <si>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</si>
  <si>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</si>
  <si>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</si>
  <si>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</si>
  <si>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</si>
  <si>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</si>
  <si>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</si>
  <si>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</si>
  <si>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</si>
  <si>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</si>
  <si>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</si>
  <si>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</si>
  <si>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</si>
  <si>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</si>
  <si>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</si>
  <si>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</si>
  <si>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</si>
  <si>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</si>
  <si>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</si>
  <si>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</si>
  <si>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</si>
  <si>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</si>
  <si>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</si>
  <si>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</si>
  <si>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</si>
  <si>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</si>
  <si>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</si>
  <si>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</si>
  <si>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</si>
  <si>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</si>
  <si>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Galamboki Közös Önkormányzati Hivatal</t>
  </si>
  <si>
    <t>Galambok Önkormányzat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</si>
  <si>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</si>
  <si>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</si>
  <si>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</si>
  <si>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</si>
  <si>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</si>
  <si>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</si>
  <si>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</si>
  <si>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</si>
  <si>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</si>
  <si>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</si>
  <si>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</si>
  <si>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Vagyonkimutatás</t>
  </si>
  <si>
    <t>Záró érték december 31-én</t>
  </si>
  <si>
    <t>Bruttó</t>
  </si>
  <si>
    <t>Nettó</t>
  </si>
  <si>
    <t>A)</t>
  </si>
  <si>
    <t>NEMZETI VAGYONBA TARTOZÓ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</si>
  <si>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</si>
  <si>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</si>
  <si>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</si>
  <si>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</si>
  <si>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kapcsolódó vagyoni értékű jgok</t>
  </si>
  <si>
    <t>1.1. Forgalomképtelen ingatlanok és a kapcsolódó vagyoni értékű jogok</t>
  </si>
  <si>
    <t>1.2. Korlátozottan forgalomképes ingatlanok és a kapcsolódó vagyoni értékű jogok</t>
  </si>
  <si>
    <t>1.3. Forgalomképes ingatlanok és a 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</si>
  <si>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</si>
  <si>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</si>
  <si>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</si>
  <si>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>2.3. Forgalomképes gépek, berendezések és felszerelések</t>
  </si>
  <si>
    <t>felújítások</t>
  </si>
  <si>
    <t>előlegek</t>
  </si>
  <si>
    <t>adott előlegek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</si>
  <si>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</si>
  <si>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</si>
  <si>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</si>
  <si>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</si>
  <si>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</si>
  <si>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3.Befektetett pénzügyi eszközök értékhelyesbítése</t>
  </si>
  <si>
    <t>IV. Koncesszióba, vagyonkezelésbe adott eszközök</t>
  </si>
  <si>
    <t>eszközök</t>
  </si>
  <si>
    <t>B)</t>
  </si>
  <si>
    <t>NEMZETI VAGYONBA TARTOZÓ FORGÓESZKÖZÖK</t>
  </si>
  <si>
    <t>I.    Készletek (forgalomképes)</t>
  </si>
  <si>
    <t>II.   Értékpapírok (forgalomképes)</t>
  </si>
  <si>
    <t>III.  Értékpapírok</t>
  </si>
  <si>
    <t>1. Egyéb részesedés (forgalomképes)</t>
  </si>
  <si>
    <t>2. Forgatási célú hitelviszonyt megtestesítő értékpapírok (forgalomképes)</t>
  </si>
  <si>
    <t>C)</t>
  </si>
  <si>
    <t xml:space="preserve"> PÉNZESZKÖZÖK (forgalomképes)</t>
  </si>
  <si>
    <t>D)</t>
  </si>
  <si>
    <t>KÖVETELÉSEK</t>
  </si>
  <si>
    <t>E)</t>
  </si>
  <si>
    <t xml:space="preserve"> Egyéb sajátos eszközoldali elszámolások (forgalomképes)</t>
  </si>
  <si>
    <t>F)</t>
  </si>
  <si>
    <t>AKTÍV IDŐBELI ELHATÁROLÁSOK</t>
  </si>
  <si>
    <t>G)</t>
  </si>
  <si>
    <t>SAJÁT TŐKE</t>
  </si>
  <si>
    <t>H)</t>
  </si>
  <si>
    <t>KÖTELEZETTSÉGEK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</si>
  <si>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</si>
  <si>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</si>
  <si>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</si>
  <si>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</si>
  <si>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</si>
  <si>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</si>
  <si>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KÖNYVVITELI MÉRLEGEN KÍVÜLI ESZKÖZÖK</t>
  </si>
  <si>
    <t xml:space="preserve"> -  "0"-ra leírt, de használatban lévő eszközök állománya</t>
  </si>
  <si>
    <t xml:space="preserve"> Mérleg</t>
  </si>
  <si>
    <t>3. Beruházások, felújítások</t>
  </si>
  <si>
    <t>3.1 Forgalomképtelen eszköz létesítésére irányuló beruházások, felújítások</t>
  </si>
  <si>
    <t>3.2. Korlátozttan forgalomképes eszköz létesítésére irányuló beruházások,</t>
  </si>
  <si>
    <t>3.3. Forgalomképes eszköz létesítésére irányuló beruházások, felújítások</t>
  </si>
  <si>
    <t>4. Beruházásra adott előlegek</t>
  </si>
  <si>
    <t>4.1. Forgalomképtelen tárgyi eszközök létesítésére irányuló beruházásra adott</t>
  </si>
  <si>
    <t>4.2. Korlátozottan forgalomképes tárgyi eszköz létesítésére irányuló beruházásra</t>
  </si>
  <si>
    <t>4.3. Forgalomképes tárgyi eszköz létesítésére irányuló beruházásra adott előlegek</t>
  </si>
  <si>
    <t>5. Tárgyi eszközök értékhelyesbítése (forgalomképes)</t>
  </si>
  <si>
    <t>I.Költségvetési évben esedékes követelések</t>
  </si>
  <si>
    <t>II.Költségvetési évet követő követelések</t>
  </si>
  <si>
    <t>III.Követelés jellegű sajátos elszámolások</t>
  </si>
  <si>
    <t>I.Nemzeti vagyon induláskori értéke</t>
  </si>
  <si>
    <t>II.Nemzeti vagyon változásai</t>
  </si>
  <si>
    <t>III.Egyéb eszközök induláskori értéke</t>
  </si>
  <si>
    <t>IV.Felhalmozott eredmény</t>
  </si>
  <si>
    <t>V. Eszközök értékhelyesbítésének forrása</t>
  </si>
  <si>
    <t>VI. Mérleg szerinti eredmény</t>
  </si>
  <si>
    <t>I. Költségvetési évben esedékes kötelezettség</t>
  </si>
  <si>
    <t>II.Költlségvetési évet követően esedékes kötelezettség</t>
  </si>
  <si>
    <t>III.Kötelezettség jellegű sajátos elszámolások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</si>
  <si>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</si>
  <si>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</si>
  <si>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</si>
  <si>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</si>
  <si>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</si>
  <si>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</si>
  <si>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</si>
  <si>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</si>
  <si>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</si>
  <si>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</si>
  <si>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</si>
  <si>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</si>
  <si>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</si>
  <si>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</si>
  <si>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</si>
  <si>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</si>
  <si>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</si>
  <si>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</si>
  <si>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</si>
  <si>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</si>
  <si>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</si>
  <si>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</si>
  <si>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</si>
  <si>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</si>
  <si>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</si>
  <si>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</si>
  <si>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</si>
  <si>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</si>
  <si>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Összesen:</t>
  </si>
  <si>
    <t>ssz.</t>
  </si>
  <si>
    <t>Gazdasági szervezet</t>
  </si>
  <si>
    <t>Önkormányzat részesedése</t>
  </si>
  <si>
    <t>%</t>
  </si>
  <si>
    <t>Délzalai Víz-és Csatornamű Zrt</t>
  </si>
  <si>
    <t>1.melléklet</t>
  </si>
  <si>
    <t>Galambok Község Önkormányzata és Intézménye</t>
  </si>
  <si>
    <t>Sor-
szám</t>
  </si>
  <si>
    <t>Rovat megnevezése</t>
  </si>
  <si>
    <t xml:space="preserve">Foglalkoztatottak személyi juttatásai </t>
  </si>
  <si>
    <t xml:space="preserve">Külső személyi juttatások </t>
  </si>
  <si>
    <t>Személyi juttatások (=1+2)</t>
  </si>
  <si>
    <t xml:space="preserve">Munkaadókat terhelő járulékok és szociális hozzájárulási adó                                                                            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</si>
  <si>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</si>
  <si>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</si>
  <si>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</si>
  <si>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</si>
  <si>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</si>
  <si>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</si>
  <si>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Költségvetési kiadások (=3+…+10)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</si>
  <si>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</si>
  <si>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</si>
  <si>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</si>
  <si>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</si>
  <si>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 (=12+…+15)</t>
  </si>
  <si>
    <t>Kiadások összesen (=11+16)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</si>
  <si>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</si>
  <si>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</si>
  <si>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</si>
  <si>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</si>
  <si>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</si>
  <si>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</si>
  <si>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 xml:space="preserve">Felhalmozási célú átvett pénzeszközök </t>
  </si>
  <si>
    <t>Költségvetési bevételek (=1+…+7)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</si>
  <si>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</si>
  <si>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</si>
  <si>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</si>
  <si>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Külföldi finanszírozás bevételei </t>
  </si>
  <si>
    <t>Finanszírozási bevételek (=9+…..+13)</t>
  </si>
  <si>
    <t>Bevételek összesen (=8+14)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</si>
  <si>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</si>
  <si>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</si>
  <si>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</si>
  <si>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</si>
  <si>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</si>
  <si>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</si>
  <si>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</si>
  <si>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</si>
  <si>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</si>
  <si>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</si>
  <si>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</si>
  <si>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</si>
  <si>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</si>
  <si>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</si>
  <si>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</si>
  <si>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</si>
  <si>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</si>
  <si>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</si>
  <si>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</si>
  <si>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kötelezettség</t>
  </si>
  <si>
    <t>Belföldi összesen:</t>
  </si>
  <si>
    <t>II. Külföldi hitelezők</t>
  </si>
  <si>
    <t>Külföldi szállítók</t>
  </si>
  <si>
    <t>Egyéb adósság</t>
  </si>
  <si>
    <t>Külföldi összesen:</t>
  </si>
  <si>
    <t>Adósságállomány mindösszesen:</t>
  </si>
  <si>
    <t>Kedvezmények</t>
  </si>
  <si>
    <t>Állami megelőlegezések</t>
  </si>
  <si>
    <t>K1-K8</t>
  </si>
  <si>
    <t>Költségvetési kiadások (=19+20+45+54+67+75+80+89)</t>
  </si>
  <si>
    <t>K8</t>
  </si>
  <si>
    <t>Egyéb felhalmozási célú kiadások (=81+…+88)</t>
  </si>
  <si>
    <t>K88</t>
  </si>
  <si>
    <t xml:space="preserve">Egyéb felhalmozási célú támogatások államháztartáson kívülre 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</si>
  <si>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</si>
  <si>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</si>
  <si>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</si>
  <si>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</si>
  <si>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</si>
  <si>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</si>
  <si>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</si>
  <si>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</si>
  <si>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</si>
  <si>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</si>
  <si>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</si>
  <si>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</si>
  <si>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</si>
  <si>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</si>
  <si>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</si>
  <si>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(=76+...+79)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</si>
  <si>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</si>
  <si>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</si>
  <si>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</si>
  <si>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</si>
  <si>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</si>
  <si>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</si>
  <si>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</si>
  <si>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</si>
  <si>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</si>
  <si>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>Beruházások (=68+…+74)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</si>
  <si>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</si>
  <si>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</si>
  <si>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</si>
  <si>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</si>
  <si>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</si>
  <si>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</si>
  <si>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</si>
  <si>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</si>
  <si>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</si>
  <si>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</si>
  <si>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</si>
  <si>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</si>
  <si>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</si>
  <si>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</si>
  <si>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K5</t>
  </si>
  <si>
    <t>Egyéb működési célú kiadások (=55+…+66)</t>
  </si>
  <si>
    <t>K512</t>
  </si>
  <si>
    <t>Tartalékok</t>
  </si>
  <si>
    <t>K511</t>
  </si>
  <si>
    <t>Egyéb működési célú támogatások államháztartáson kívülre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</si>
  <si>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</si>
  <si>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</si>
  <si>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</si>
  <si>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</si>
  <si>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</si>
  <si>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</si>
  <si>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</si>
  <si>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</si>
  <si>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</si>
  <si>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</si>
  <si>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</si>
  <si>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</si>
  <si>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</si>
  <si>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</si>
  <si>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</si>
  <si>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</si>
  <si>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</si>
  <si>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</t>
  </si>
  <si>
    <t>K501</t>
  </si>
  <si>
    <t>Nemzetközi kötelezettségek</t>
  </si>
  <si>
    <t>K4</t>
  </si>
  <si>
    <t>Ellátottak pénzbeli juttatásai (=46+...+53)</t>
  </si>
  <si>
    <t>K48</t>
  </si>
  <si>
    <t>Egyéb nem intézményi ellátások (települési támogatás)</t>
  </si>
  <si>
    <t>K47</t>
  </si>
  <si>
    <t>Intézményi ellátások</t>
  </si>
  <si>
    <t>K46</t>
  </si>
  <si>
    <t>Lakhatással kapcsolatos ellátások</t>
  </si>
  <si>
    <t>K45</t>
  </si>
  <si>
    <t>Foglalkoztatással, munkanélküliséggel kapcsolatos ellátások</t>
  </si>
  <si>
    <t>K44</t>
  </si>
  <si>
    <t>Betegséggel kapcsolatos (nem társadalombiztosítási) ellátások</t>
  </si>
  <si>
    <t>K43</t>
  </si>
  <si>
    <t>Pénzbeli kárpótlások, kártérítések</t>
  </si>
  <si>
    <t>K42</t>
  </si>
  <si>
    <t>Családi támogatások</t>
  </si>
  <si>
    <t>K41</t>
  </si>
  <si>
    <t>Társadalombiztosítási ellátások</t>
  </si>
  <si>
    <t>K3</t>
  </si>
  <si>
    <t>Dologi kiadások (=24+27+35+38+44)</t>
  </si>
  <si>
    <t>K35</t>
  </si>
  <si>
    <t>Különféle befizetések és egyéb dologi kiadások (=39+…+43)</t>
  </si>
  <si>
    <t>K355</t>
  </si>
  <si>
    <t>Egyéb dologi kiadások</t>
  </si>
  <si>
    <t>K354</t>
  </si>
  <si>
    <t>Egyéb pénzügyi műveletek kiadásai</t>
  </si>
  <si>
    <t>K353</t>
  </si>
  <si>
    <t xml:space="preserve">Kamatkiadások </t>
  </si>
  <si>
    <t>K352</t>
  </si>
  <si>
    <t xml:space="preserve">Fizetendő általános forgalmi adó </t>
  </si>
  <si>
    <t>K351</t>
  </si>
  <si>
    <t>Működési célú előzetesen felszámított általános forgalmi adó</t>
  </si>
  <si>
    <t>K34</t>
  </si>
  <si>
    <t>Kiküldetések, reklám- és propagandakiadások (=36+37)</t>
  </si>
  <si>
    <t>K342</t>
  </si>
  <si>
    <t>Reklám- és propagandakiadások</t>
  </si>
  <si>
    <t>K341</t>
  </si>
  <si>
    <t>Kiküldetések kiadásai</t>
  </si>
  <si>
    <t>K33</t>
  </si>
  <si>
    <t>Szolgáltatási kiadások (=28+…+34)</t>
  </si>
  <si>
    <t>K337</t>
  </si>
  <si>
    <t>Egyéb szolgáltatások</t>
  </si>
  <si>
    <t>K336</t>
  </si>
  <si>
    <t xml:space="preserve">Szakmai tevékenységet segítő szolgáltatások </t>
  </si>
  <si>
    <t>K335</t>
  </si>
  <si>
    <t>Közvetített szolgáltatások</t>
  </si>
  <si>
    <t>K334</t>
  </si>
  <si>
    <t>Karbantartási, kisjavítási szolgáltatások</t>
  </si>
  <si>
    <t>K333</t>
  </si>
  <si>
    <t>Bérleti és lízing díjak</t>
  </si>
  <si>
    <t>K332</t>
  </si>
  <si>
    <t>Vásárolt élelmezés</t>
  </si>
  <si>
    <t>K331</t>
  </si>
  <si>
    <t>Közüzemi díjak</t>
  </si>
  <si>
    <t>K32</t>
  </si>
  <si>
    <t>Kommunikációs szolgáltatások (=25+26)</t>
  </si>
  <si>
    <t>K322</t>
  </si>
  <si>
    <t>Egyéb kommunikációs szolgáltatások</t>
  </si>
  <si>
    <t>K321</t>
  </si>
  <si>
    <t>Informatikai szolgáltatások igénybevétele</t>
  </si>
  <si>
    <t>K31</t>
  </si>
  <si>
    <t>Készletbeszerzés (=21+22+23)</t>
  </si>
  <si>
    <t>K313</t>
  </si>
  <si>
    <t>Árubeszerzés</t>
  </si>
  <si>
    <t>K312</t>
  </si>
  <si>
    <t>Üzemeltetési anyagok beszerzése</t>
  </si>
  <si>
    <t>K311</t>
  </si>
  <si>
    <t>Szakmai anyagok beszerzése</t>
  </si>
  <si>
    <t>K2</t>
  </si>
  <si>
    <t>K1</t>
  </si>
  <si>
    <t>Személyi juttatások (=14+18)</t>
  </si>
  <si>
    <t>K12</t>
  </si>
  <si>
    <t>Külső személyi juttatások (=15+16+17)</t>
  </si>
  <si>
    <t>K123</t>
  </si>
  <si>
    <t>Egyéb külső személyi juttatások</t>
  </si>
  <si>
    <t>K122</t>
  </si>
  <si>
    <t>Munkavégzésre irányuló egyéb jogviszonyban nem saját foglalkoztatottnak fizetett juttatások</t>
  </si>
  <si>
    <t>K121</t>
  </si>
  <si>
    <t>Választott tisztségviselők juttatásai</t>
  </si>
  <si>
    <t>K11</t>
  </si>
  <si>
    <t>Foglalkoztatottak személyi juttatásai (=01+…+13)</t>
  </si>
  <si>
    <t>K1113</t>
  </si>
  <si>
    <t>Foglalkoztatottak egyéb személyi juttatásai</t>
  </si>
  <si>
    <t>K1112</t>
  </si>
  <si>
    <t>Szociális támogatások</t>
  </si>
  <si>
    <t>K1111</t>
  </si>
  <si>
    <t>Lakhatási támogatások</t>
  </si>
  <si>
    <t>K1110</t>
  </si>
  <si>
    <t>Egyéb költségtérítések</t>
  </si>
  <si>
    <t>K1109</t>
  </si>
  <si>
    <t>Közlekedési költségtérítés</t>
  </si>
  <si>
    <t>K1108</t>
  </si>
  <si>
    <t>Ruházati költségtérítés</t>
  </si>
  <si>
    <t>K1107</t>
  </si>
  <si>
    <t>Béren kívüli juttatások</t>
  </si>
  <si>
    <t>K1106</t>
  </si>
  <si>
    <t>Jubileumi jutalom</t>
  </si>
  <si>
    <t>K1105</t>
  </si>
  <si>
    <t>Végkielégítés</t>
  </si>
  <si>
    <t>K1104</t>
  </si>
  <si>
    <t>Készenléti, ügyeleti, helyettesítési díj, túlóra, túlszolgálat</t>
  </si>
  <si>
    <t>K1103</t>
  </si>
  <si>
    <t>Céljuttatás, projektprémium</t>
  </si>
  <si>
    <t>K1102</t>
  </si>
  <si>
    <t>Normatív jutalmak</t>
  </si>
  <si>
    <t>K1101</t>
  </si>
  <si>
    <t>Törvény szerinti illetmények, munkabérek</t>
  </si>
  <si>
    <t>Eredeti előirányzat</t>
  </si>
  <si>
    <t>Eredeti
előirányzat</t>
  </si>
  <si>
    <t>Rovat
száma</t>
  </si>
  <si>
    <t>KÖH</t>
  </si>
  <si>
    <t>Önkormányzat</t>
  </si>
  <si>
    <t xml:space="preserve">ezer forintban  </t>
  </si>
  <si>
    <t>K1-K8. Költségvetési kiadások</t>
  </si>
  <si>
    <t>2015. ÉVI KÖLTSÉGVETÉSÉNEK MÓDOSÍTÁSA</t>
  </si>
  <si>
    <t>B1-B7. Költségvetési bevételek</t>
  </si>
  <si>
    <t>ezer forintban</t>
  </si>
  <si>
    <t>Eredeti  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</si>
  <si>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</si>
  <si>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</si>
  <si>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</si>
  <si>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</si>
  <si>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</si>
  <si>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</si>
  <si>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</si>
  <si>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</si>
  <si>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Helyi önkormányzatok költségvetési és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</si>
  <si>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</si>
  <si>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</si>
  <si>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</si>
  <si>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</si>
  <si>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</si>
  <si>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</si>
  <si>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</si>
  <si>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</si>
  <si>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</si>
  <si>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</si>
  <si>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</si>
  <si>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</si>
  <si>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</si>
  <si>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</si>
  <si>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</si>
  <si>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</si>
  <si>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</si>
  <si>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</si>
  <si>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</si>
  <si>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</si>
  <si>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</si>
  <si>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</si>
  <si>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</si>
  <si>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</si>
  <si>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</si>
  <si>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</si>
  <si>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</si>
  <si>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</si>
  <si>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</si>
  <si>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</si>
  <si>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</si>
  <si>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</si>
  <si>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</si>
  <si>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</si>
  <si>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</si>
  <si>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</si>
  <si>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</si>
  <si>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</si>
  <si>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</si>
  <si>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</si>
  <si>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</si>
  <si>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</si>
  <si>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</si>
  <si>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</si>
  <si>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</si>
  <si>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</si>
  <si>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</si>
  <si>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</si>
  <si>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</si>
  <si>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</si>
  <si>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</si>
  <si>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</si>
  <si>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</si>
  <si>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</si>
  <si>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</si>
  <si>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</si>
  <si>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</si>
  <si>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</si>
  <si>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</si>
  <si>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</si>
  <si>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</si>
  <si>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</si>
  <si>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</si>
  <si>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</si>
  <si>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</si>
  <si>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</si>
  <si>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</si>
  <si>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</si>
  <si>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</si>
  <si>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</si>
  <si>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</si>
  <si>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</si>
  <si>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</si>
  <si>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</si>
  <si>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</si>
  <si>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</si>
  <si>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</si>
  <si>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</si>
  <si>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</si>
  <si>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</si>
  <si>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</si>
  <si>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</si>
  <si>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</si>
  <si>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</si>
  <si>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</si>
  <si>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</si>
  <si>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</si>
  <si>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</si>
  <si>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</si>
  <si>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</si>
  <si>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</si>
  <si>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</si>
  <si>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</si>
  <si>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</si>
  <si>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</si>
  <si>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</si>
  <si>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</si>
  <si>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</si>
  <si>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</si>
  <si>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</si>
  <si>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</si>
  <si>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</si>
  <si>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</si>
  <si>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</si>
  <si>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</si>
  <si>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</si>
  <si>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</si>
  <si>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K9</t>
  </si>
  <si>
    <t>Finanszírozási kiadások (=16+21+22)</t>
  </si>
  <si>
    <t>K93</t>
  </si>
  <si>
    <t>Adóssághoz nem kapcsolódó származékos ügyletek kiadásai</t>
  </si>
  <si>
    <t>K92</t>
  </si>
  <si>
    <t>Külföldi finanszírozás kiadásai (=17+…+20)</t>
  </si>
  <si>
    <t>K924</t>
  </si>
  <si>
    <t>Külföldi hitelek, kölcsönök törlesztése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</si>
  <si>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</si>
  <si>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</si>
  <si>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</si>
  <si>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</si>
  <si>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</si>
  <si>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</si>
  <si>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</si>
  <si>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(=04+09+…+15)</t>
  </si>
  <si>
    <t>K918</t>
  </si>
  <si>
    <t>Központi költségvetés sajátos finanszírozási kiadásai</t>
  </si>
  <si>
    <t>K917</t>
  </si>
  <si>
    <t>Pénzügyi lízing kiadásai</t>
  </si>
  <si>
    <t>K916</t>
  </si>
  <si>
    <t>Pénzeszközök 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</si>
  <si>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</si>
  <si>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</si>
  <si>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</si>
  <si>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</si>
  <si>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</si>
  <si>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</si>
  <si>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</si>
  <si>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(=05+…+08)</t>
  </si>
  <si>
    <t>K9124</t>
  </si>
  <si>
    <t>Befektetési célú belföldi értékpapírok beváltása</t>
  </si>
  <si>
    <t>K9123</t>
  </si>
  <si>
    <t>Befektetési célú belföldi értékpapírok vásárlása</t>
  </si>
  <si>
    <t>K9122</t>
  </si>
  <si>
    <t>Forgatási célú belföldi értékpapírok beváltása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</si>
  <si>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</si>
  <si>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</si>
  <si>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</si>
  <si>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</si>
  <si>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</si>
  <si>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 xml:space="preserve">Rövid lejáratú hitelek, kölcsönök törlesztése </t>
  </si>
  <si>
    <t>K9112</t>
  </si>
  <si>
    <t>Likviditási célú hitelek, kölcsönök törlesztése pénzügyi vállalkozásnak</t>
  </si>
  <si>
    <t>K9111</t>
  </si>
  <si>
    <t xml:space="preserve">Hosszú lejáratú hitelek, kölcsönök törlesztése </t>
  </si>
  <si>
    <t>Módosított előirányzat</t>
  </si>
  <si>
    <t>K9. Finanszírozási kiadások</t>
  </si>
  <si>
    <t>B8</t>
  </si>
  <si>
    <t>Finanszírozási bevételek (=18+23+24)</t>
  </si>
  <si>
    <t>B83</t>
  </si>
  <si>
    <t>Adóssághoz nem kapcsolódó származékos ügyletek bevételei</t>
  </si>
  <si>
    <t>B82</t>
  </si>
  <si>
    <t>Külföldi finanszírozás bevételei (=19+…+22)</t>
  </si>
  <si>
    <t>B824</t>
  </si>
  <si>
    <t xml:space="preserve">Külföldi hitelek, kölcsönök felvétele 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</si>
  <si>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</si>
  <si>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</si>
  <si>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</si>
  <si>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</si>
  <si>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</si>
  <si>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 értékesítése</t>
  </si>
  <si>
    <t>B81</t>
  </si>
  <si>
    <t>Belföldi finanszírozás bevételei (=04+09+12+…+17)</t>
  </si>
  <si>
    <t>B818</t>
  </si>
  <si>
    <t>Központi költségvetés sajátos finanszírozási bevételei</t>
  </si>
  <si>
    <t>B817</t>
  </si>
  <si>
    <t>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</si>
  <si>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</si>
  <si>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</si>
  <si>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</si>
  <si>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</si>
  <si>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</si>
  <si>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</si>
  <si>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</si>
  <si>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</si>
  <si>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</si>
  <si>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</si>
  <si>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</si>
  <si>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</si>
  <si>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</si>
  <si>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</si>
  <si>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</si>
  <si>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Befektetési célú belföldi értékpapírok kibocsátása</t>
  </si>
  <si>
    <t>B8123</t>
  </si>
  <si>
    <t>Befektetési célú belföldi értékpapírok beváltása,  értékesítése</t>
  </si>
  <si>
    <t>B8122</t>
  </si>
  <si>
    <t>Forgatási célú belföldi értékpapírok kibocsátása</t>
  </si>
  <si>
    <t>B8121</t>
  </si>
  <si>
    <t>Forgatási célú belföldi értékpapírok beváltása, értékesítése</t>
  </si>
  <si>
    <t>B811</t>
  </si>
  <si>
    <t>Hitel-, kölcsönfelvétel államháztartáson kívülről (=01+02+03)</t>
  </si>
  <si>
    <t>B8113</t>
  </si>
  <si>
    <t xml:space="preserve">Rövid lejáratú hitelek, kölcsönök felvétele  </t>
  </si>
  <si>
    <t>B8112</t>
  </si>
  <si>
    <t>Likviditási célú hitelek, kölcsönök felvétele pénzügyi vállalkozástól</t>
  </si>
  <si>
    <t>B8111</t>
  </si>
  <si>
    <t xml:space="preserve">Hosszú lejáratú hitelek, kölcsönök felvétele </t>
  </si>
  <si>
    <t>önkormányzat</t>
  </si>
  <si>
    <t>összesen</t>
  </si>
  <si>
    <t>B8. Finanszírozási bevételek</t>
  </si>
  <si>
    <t>Teljesített kiadások kormányzati funkciónként</t>
  </si>
  <si>
    <t>Kormányzati funkció</t>
  </si>
  <si>
    <t>Személyi juttatások</t>
  </si>
  <si>
    <t>Munkaadót terhelő járulékok</t>
  </si>
  <si>
    <t>Dologi kiadások</t>
  </si>
  <si>
    <t>Ellátottak pénzbeli juttatásai</t>
  </si>
  <si>
    <t>Egyéb működési célú támogatások</t>
  </si>
  <si>
    <t>Beruházok</t>
  </si>
  <si>
    <t>Felújítások</t>
  </si>
  <si>
    <t>Finanszírozási kiadások</t>
  </si>
  <si>
    <t>011130 Önkormányzatok és önkormányzati hivatalok jogalkotó és általános ig. tev.</t>
  </si>
  <si>
    <t>013320 Köztemető fenntartás- és működtetés</t>
  </si>
  <si>
    <t>018010 Önkormányzatok elszámolás központi költségvetéssel</t>
  </si>
  <si>
    <t>041233 Hosszabb időtartamú közfoglalkoztatás</t>
  </si>
  <si>
    <t>041237 Közfoglalkoztatási mintaprogram</t>
  </si>
  <si>
    <t>064010 Közvilágítás</t>
  </si>
  <si>
    <t>66010 Zöldterület kezelés</t>
  </si>
  <si>
    <t>066020  Város- és községgazdálkodási egyéb szolgáltatások</t>
  </si>
  <si>
    <t>072112 Háziorvosi ügyeleti ellátás</t>
  </si>
  <si>
    <t>072312 Fogorvosi ügyeleti ellátások</t>
  </si>
  <si>
    <t>081045 Szabadidősport-tevékenység és támogatása</t>
  </si>
  <si>
    <t>082091 Közművelődés-közösségi és társadalmi részvétel fejlesztése</t>
  </si>
  <si>
    <t>084031 Civil szervezetk működési támogatása</t>
  </si>
  <si>
    <t>091140 Óvodai nevelés, ellátás működtetési feladati</t>
  </si>
  <si>
    <t>104051 Gyermekvédelmi pénzbeli és természetbeni ellátások</t>
  </si>
  <si>
    <t>107060 Egyéb szociális pénzbeli és természetbeni ellátások, támogatások</t>
  </si>
  <si>
    <t xml:space="preserve">Módosított előirányzat </t>
  </si>
  <si>
    <t xml:space="preserve">Módosított előirányzat  </t>
  </si>
  <si>
    <t xml:space="preserve">módosított előirányzat </t>
  </si>
  <si>
    <t>Teljesített BEVÉTELEK kormányzati funkciónként</t>
  </si>
  <si>
    <t>Egyéb felhalmozási kiadás</t>
  </si>
  <si>
    <t>011220 Adó- vám és jövedéki igazgatás</t>
  </si>
  <si>
    <t>013350 Önkormányzati vagyonnal való gazdálkodás</t>
  </si>
  <si>
    <t>018030 Támogatási célú finanszírozási műveletek</t>
  </si>
  <si>
    <t>041236 Országos közfoglalkoztatási program</t>
  </si>
  <si>
    <t>042180 Állat eü feladatok</t>
  </si>
  <si>
    <t>045160 Közutak, hidak , alagutak üzemeltetése</t>
  </si>
  <si>
    <t>047410 Ár és belvízvédelemmel összefüggő tevékenység</t>
  </si>
  <si>
    <t>051030 Nem veszélyes hulladék szállítása, átrakása</t>
  </si>
  <si>
    <t>063080 Vízellátással kapcsolatos közmű építése, fenntartása</t>
  </si>
  <si>
    <t>072111 Háziorvosi alapellátás</t>
  </si>
  <si>
    <t>074031 Család és nővédelmi egészségügyi gondozás</t>
  </si>
  <si>
    <t>096015 Gyermekétkeztetés köznevelési intézményben</t>
  </si>
  <si>
    <t>107051 Szociális étkeztetés</t>
  </si>
  <si>
    <t>Működési célú támogatások ÁHT-n belül</t>
  </si>
  <si>
    <t>Felhalmo-zási célú támogatások ÁHT-n</t>
  </si>
  <si>
    <t>Működési bevételek</t>
  </si>
  <si>
    <t>Felhalmozási átvétel</t>
  </si>
  <si>
    <t>Finanszíro-zási bevétel</t>
  </si>
  <si>
    <t>018010 Önkormányzatok elszámolásai központi költségvetéssel</t>
  </si>
  <si>
    <t>051030 Nem veszélyes hulladék szállítás</t>
  </si>
  <si>
    <t>052020 Szennyvíz gyűjtés, tisztítás</t>
  </si>
  <si>
    <t>061030 Lakáshoz jutást segítő támogatás</t>
  </si>
  <si>
    <t>066010 Zöldterület kezelés</t>
  </si>
  <si>
    <t>066020 város és községgazdálkodás</t>
  </si>
  <si>
    <t>074032 Ifjuság egészségügyi gondozás</t>
  </si>
  <si>
    <t>106010 Lakóingatlan szociális célú bérbeadása</t>
  </si>
  <si>
    <t>900020 Önkormádnyzatok funkcióra nem sorolható bevételei államháztartáson kívülről</t>
  </si>
  <si>
    <t>H/III/8       Letétre, megőrzésre, fedezetkezelésre átvett pénzeszközök, biztosítékok</t>
  </si>
  <si>
    <t>KJ/2        Eredményszemléletű bevételek passzív időbeli elhatárolása</t>
  </si>
  <si>
    <t>(KLIK részére vagyonkezelési szerződésben átadott eszközök)</t>
  </si>
  <si>
    <t xml:space="preserve">KÖNYVVITELI MÉRLEGEN KÍVÜLI TÉTELEK 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</si>
  <si>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</si>
  <si>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</si>
  <si>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</si>
  <si>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</si>
  <si>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</si>
  <si>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</si>
  <si>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</si>
  <si>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</si>
  <si>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9/a melléklet</t>
  </si>
  <si>
    <t>10. melléklet</t>
  </si>
  <si>
    <t>11. melléklet</t>
  </si>
  <si>
    <t>12. melléklet</t>
  </si>
  <si>
    <t>Elszámolásból származó bevétel</t>
  </si>
  <si>
    <t>B115</t>
  </si>
  <si>
    <t>05020 Szennyvíz gyűjtés tisztítás</t>
  </si>
  <si>
    <t>063020 Víztermelés kezelés-, ellátás</t>
  </si>
  <si>
    <t>104037 Intézményen kívüli gyermekétkeztetés</t>
  </si>
  <si>
    <t>104042 Család és gyerekjóléti szolgálat</t>
  </si>
  <si>
    <t>063080 Vízellátással kapcsolatos közmű építés</t>
  </si>
  <si>
    <t>Felhjalmozási bev.</t>
  </si>
  <si>
    <t>Működési célú átvét. ÁHT-n kív.</t>
  </si>
  <si>
    <t>D/III/1e        - ebből: foglalkoztatottaknak adott előleg</t>
  </si>
  <si>
    <t>D/III/1d        - ebből: szolgáltatásokra adott előleg</t>
  </si>
  <si>
    <t>149</t>
  </si>
  <si>
    <t>155</t>
  </si>
  <si>
    <t>D/III/1f        - ebből: túléfizetések, visszajáró kifizetések</t>
  </si>
  <si>
    <t>ezer Ft-ban</t>
  </si>
  <si>
    <t>Galambok Község Önkormányzata és Intézményei</t>
  </si>
  <si>
    <t>Galamboki Szolgáltató Központ</t>
  </si>
  <si>
    <t>011140Országos és helyi nemzetiségi önkormányzatok igazg. tevékenysége</t>
  </si>
  <si>
    <t>042130 Növénytermesztés, állattenyésztés és kapcsolódó szolgáltatások</t>
  </si>
  <si>
    <t>045120 Útépítés</t>
  </si>
  <si>
    <t>062010 Településfejlesztés igazgatás</t>
  </si>
  <si>
    <t>082091 Közművelődés, közösséégi és társadalmi részvétel fejleszt</t>
  </si>
  <si>
    <t>104042 Család és gyermekjóléti szolgáltatás</t>
  </si>
  <si>
    <t>2018.  évi beszámolója</t>
  </si>
  <si>
    <t>2018.évi eredeti ei.</t>
  </si>
  <si>
    <t>2018.évi módosított</t>
  </si>
  <si>
    <t>Galambok Község Önkormányzat és Intézményei 2018. évi beszámolója</t>
  </si>
  <si>
    <t>2018. ÉVI KÖLTSÉGVETÉSI BESZÁMOLÓJA</t>
  </si>
  <si>
    <t>2018. ÉVI BESZÁMOLÓJA</t>
  </si>
  <si>
    <t>Galambok Község Önkormányzata és Intézménye 2018. évi  MARADVÁNYKIMUTATÁSA</t>
  </si>
  <si>
    <t>Galambok Község Önkormányzata és intézménye 2018. évi beszámolója</t>
  </si>
  <si>
    <t>Galambok Önkormányzat részesedéseinek alakulása 2018.évben</t>
  </si>
  <si>
    <t>Adósság állomány alakulása lejárat, eszközök, bel- és külföldi hitelezők szerinti bontásban 
2018. december 31-én</t>
  </si>
  <si>
    <t>013370 Informatikai fejlesztések szolgáltatások</t>
  </si>
  <si>
    <t>016010 Országgyűlési, önkormányzati, eu parlamenti képviselőválasztás</t>
  </si>
  <si>
    <t>074032 Ifjúság egészségügyi gondozás</t>
  </si>
  <si>
    <t>096025 Munkahelyi étkeztetés köznevelési intézményben</t>
  </si>
  <si>
    <t>016010 Országgyűlési, önkormányzati és eu parlamenti képviselőválasztás</t>
  </si>
  <si>
    <t>045160 Közutak, hidak, alagutak üzemeltetése, fenntartása</t>
  </si>
  <si>
    <t>049010 Máshova nem sorolt gazdasági ügyek</t>
  </si>
  <si>
    <t>063020 Víztermelés kezelés</t>
  </si>
  <si>
    <t>081045 Szabadidősport tevékenység támogatása</t>
  </si>
  <si>
    <t>A/III/1e        - ebből: egyéb tartós részesedés</t>
  </si>
  <si>
    <t>H/II/9e        - ebből: költségvetési évet követően esedékes kötelezettségek államháztartáson belüli megelőlegezések visszafizetésére</t>
  </si>
  <si>
    <t>Jegyzett tőke   Ft</t>
  </si>
  <si>
    <t>Ft</t>
  </si>
  <si>
    <t>Bekerülési érték  Ft</t>
  </si>
  <si>
    <t>Könyv szerinti érték  Ft</t>
  </si>
  <si>
    <t>E)        Alaptevékenység maradványa (=A-D)</t>
  </si>
  <si>
    <t>Ezer Ft-ban</t>
  </si>
  <si>
    <t>Feladat megnevezése</t>
  </si>
  <si>
    <t>Felhalmozási kiadások</t>
  </si>
  <si>
    <t>TOP-1.1.3-15-ZA1-2016-00005 GazdaságfejlesztésTermelői piac</t>
  </si>
  <si>
    <t>Homlokrakodó közmunka program</t>
  </si>
  <si>
    <t>Pótkocsi vásárlás közmunka program</t>
  </si>
  <si>
    <t>Kossuth 3 szolg lakás gáztűzhely, konyhabútor</t>
  </si>
  <si>
    <t>ASP pályázat keretén belül vásárolt számítástechnikai eszk</t>
  </si>
  <si>
    <t>Kamerarendszer bővíés</t>
  </si>
  <si>
    <t>Szolgáltató központ beruh.</t>
  </si>
  <si>
    <t>Fejes eke vásárlás közfoglalkoztatáshoz</t>
  </si>
  <si>
    <t>Sütő konyhához</t>
  </si>
  <si>
    <t>Kézi kocsi konyhához</t>
  </si>
  <si>
    <t>Mosógép konyhához</t>
  </si>
  <si>
    <t>Szolg. Központ összesen</t>
  </si>
  <si>
    <t>Beruházás összesen</t>
  </si>
  <si>
    <t>TOP-1.1.3-15-ZA1-2016-00005 Gazdaságfejlesztés  Zöldségelőkészítő, volt húsbolt felújítás</t>
  </si>
  <si>
    <t>Szabadság 14 épület felújítás (Kistelepüléses pály)</t>
  </si>
  <si>
    <t>Vis maior felújítás Galambok, 145/3 és 165/2 hrsz ing</t>
  </si>
  <si>
    <t xml:space="preserve">Önkormányzati fejlesztés pályázat 2017. évi Hegyalja, Ady, Kossuth u </t>
  </si>
  <si>
    <t>Sportöltöző felújítás</t>
  </si>
  <si>
    <t xml:space="preserve">Villámcsapás miatt önkormányzat épületében villamos hálózat, internet, telefon hálózat javítás </t>
  </si>
  <si>
    <t>Felújítás összesen</t>
  </si>
  <si>
    <t>Fejlesztés mindösszesen</t>
  </si>
  <si>
    <t>Galambok Önkormányzat fejlesztési kiadásainak 2018. évi teljesítése</t>
  </si>
  <si>
    <t>2018. évi teljesítés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</si>
</sst>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#,###"/>
    <numFmt numFmtId="174" formatCode="#,##0.000"/>
    <numFmt numFmtId="175" formatCode="00"/>
    <numFmt numFmtId="176" formatCode="\ ##########"/>
    <numFmt numFmtId="177" formatCode="0__"/>
  </numFmts>
  <fonts count="65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4"/>
      <name val="Arial CE"/>
      <family val="0"/>
    </font>
    <font>
      <sz val="12"/>
      <color indexed="62"/>
      <name val="Arial"/>
      <family val="2"/>
    </font>
    <font>
      <b/>
      <sz val="12"/>
      <name val="Arial"/>
      <family val="2"/>
    </font>
    <font>
      <sz val="10"/>
      <name val="Times New Roman CE"/>
      <family val="0"/>
    </font>
    <font>
      <i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14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0"/>
      <color indexed="8"/>
      <name val="Arial"/>
      <family val="2"/>
    </font>
    <font>
      <b/>
      <sz val="24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1" applyNumberFormat="0" applyAlignment="0" applyProtection="0"/>
    <xf numFmtId="0" fontId="3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55" fillId="19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1" fillId="20" borderId="7" applyNumberFormat="0" applyFont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8" applyNumberFormat="0" applyAlignment="0" applyProtection="0"/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61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2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6" borderId="1" applyNumberFormat="0" applyAlignment="0" applyProtection="0"/>
    <xf numFmtId="9" fontId="1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6" fillId="16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6" fillId="0" borderId="0" xfId="56" applyFont="1">
      <alignment/>
      <protection/>
    </xf>
    <xf numFmtId="0" fontId="8" fillId="26" borderId="10" xfId="56" applyFont="1" applyFill="1" applyBorder="1">
      <alignment/>
      <protection/>
    </xf>
    <xf numFmtId="0" fontId="6" fillId="0" borderId="10" xfId="56" applyFont="1" applyBorder="1">
      <alignment/>
      <protection/>
    </xf>
    <xf numFmtId="3" fontId="6" fillId="0" borderId="10" xfId="56" applyNumberFormat="1" applyFont="1" applyBorder="1">
      <alignment/>
      <protection/>
    </xf>
    <xf numFmtId="3" fontId="9" fillId="0" borderId="10" xfId="56" applyNumberFormat="1" applyFont="1" applyBorder="1">
      <alignment/>
      <protection/>
    </xf>
    <xf numFmtId="0" fontId="9" fillId="0" borderId="10" xfId="56" applyFont="1" applyBorder="1">
      <alignment/>
      <protection/>
    </xf>
    <xf numFmtId="0" fontId="10" fillId="0" borderId="0" xfId="60" applyFill="1" applyAlignment="1">
      <alignment vertical="center" wrapText="1"/>
      <protection/>
    </xf>
    <xf numFmtId="173" fontId="11" fillId="0" borderId="0" xfId="60" applyNumberFormat="1" applyFont="1" applyFill="1" applyAlignment="1">
      <alignment vertical="center" wrapText="1"/>
      <protection/>
    </xf>
    <xf numFmtId="0" fontId="13" fillId="0" borderId="0" xfId="60" applyFont="1" applyFill="1" applyAlignment="1">
      <alignment horizontal="center" vertical="center" wrapText="1"/>
      <protection/>
    </xf>
    <xf numFmtId="0" fontId="10" fillId="0" borderId="0" xfId="60" applyFill="1" applyAlignment="1">
      <alignment horizontal="right" vertical="center" wrapText="1"/>
      <protection/>
    </xf>
    <xf numFmtId="0" fontId="10" fillId="0" borderId="0" xfId="60" applyFill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12" fillId="0" borderId="10" xfId="60" applyFont="1" applyFill="1" applyBorder="1" applyAlignment="1">
      <alignment horizontal="center" vertical="center" wrapText="1"/>
      <protection/>
    </xf>
    <xf numFmtId="0" fontId="14" fillId="0" borderId="10" xfId="60" applyFont="1" applyFill="1" applyBorder="1" applyAlignment="1">
      <alignment horizontal="center" vertical="center" wrapText="1"/>
      <protection/>
    </xf>
    <xf numFmtId="0" fontId="15" fillId="0" borderId="10" xfId="60" applyFont="1" applyFill="1" applyBorder="1" applyAlignment="1">
      <alignment horizontal="center" vertical="center" wrapText="1"/>
      <protection/>
    </xf>
    <xf numFmtId="0" fontId="14" fillId="0" borderId="10" xfId="60" applyFont="1" applyFill="1" applyBorder="1" applyAlignment="1">
      <alignment horizontal="center" vertical="center" wrapText="1"/>
      <protection/>
    </xf>
    <xf numFmtId="0" fontId="4" fillId="0" borderId="0" xfId="56">
      <alignment/>
      <protection/>
    </xf>
    <xf numFmtId="0" fontId="17" fillId="0" borderId="10" xfId="56" applyFont="1" applyBorder="1" applyAlignment="1">
      <alignment horizontal="center" vertical="distributed"/>
      <protection/>
    </xf>
    <xf numFmtId="0" fontId="18" fillId="0" borderId="10" xfId="56" applyFont="1" applyBorder="1">
      <alignment/>
      <protection/>
    </xf>
    <xf numFmtId="3" fontId="18" fillId="0" borderId="10" xfId="56" applyNumberFormat="1" applyFont="1" applyBorder="1">
      <alignment/>
      <protection/>
    </xf>
    <xf numFmtId="174" fontId="18" fillId="0" borderId="10" xfId="56" applyNumberFormat="1" applyFont="1" applyBorder="1">
      <alignment/>
      <protection/>
    </xf>
    <xf numFmtId="0" fontId="17" fillId="0" borderId="10" xfId="56" applyFont="1" applyBorder="1">
      <alignment/>
      <protection/>
    </xf>
    <xf numFmtId="3" fontId="17" fillId="0" borderId="10" xfId="56" applyNumberFormat="1" applyFont="1" applyBorder="1">
      <alignment/>
      <protection/>
    </xf>
    <xf numFmtId="174" fontId="17" fillId="0" borderId="10" xfId="56" applyNumberFormat="1" applyFont="1" applyBorder="1">
      <alignment/>
      <protection/>
    </xf>
    <xf numFmtId="175" fontId="19" fillId="0" borderId="0" xfId="55" applyNumberFormat="1" applyFont="1" applyFill="1">
      <alignment/>
      <protection/>
    </xf>
    <xf numFmtId="0" fontId="19" fillId="0" borderId="0" xfId="55" applyFont="1" applyFill="1">
      <alignment/>
      <protection/>
    </xf>
    <xf numFmtId="3" fontId="19" fillId="0" borderId="0" xfId="55" applyNumberFormat="1" applyFont="1" applyFill="1">
      <alignment/>
      <protection/>
    </xf>
    <xf numFmtId="0" fontId="23" fillId="0" borderId="10" xfId="55" applyFont="1" applyBorder="1" applyAlignment="1">
      <alignment horizontal="center" vertical="center" wrapText="1"/>
      <protection/>
    </xf>
    <xf numFmtId="3" fontId="22" fillId="0" borderId="11" xfId="55" applyNumberFormat="1" applyFont="1" applyFill="1" applyBorder="1" applyAlignment="1">
      <alignment horizontal="right" vertical="center"/>
      <protection/>
    </xf>
    <xf numFmtId="3" fontId="22" fillId="0" borderId="12" xfId="55" applyNumberFormat="1" applyFont="1" applyFill="1" applyBorder="1" applyAlignment="1">
      <alignment horizontal="right" vertical="center"/>
      <protection/>
    </xf>
    <xf numFmtId="0" fontId="19" fillId="0" borderId="0" xfId="55" applyFont="1" applyFill="1" applyBorder="1">
      <alignment/>
      <protection/>
    </xf>
    <xf numFmtId="0" fontId="21" fillId="0" borderId="0" xfId="55" applyFont="1" applyFill="1">
      <alignment/>
      <protection/>
    </xf>
    <xf numFmtId="3" fontId="22" fillId="0" borderId="10" xfId="55" applyNumberFormat="1" applyFont="1" applyFill="1" applyBorder="1" applyAlignment="1">
      <alignment horizontal="right" vertical="center"/>
      <protection/>
    </xf>
    <xf numFmtId="3" fontId="22" fillId="0" borderId="10" xfId="55" applyNumberFormat="1" applyFont="1" applyFill="1" applyBorder="1" applyAlignment="1">
      <alignment horizontal="right" vertical="center" wrapText="1"/>
      <protection/>
    </xf>
    <xf numFmtId="0" fontId="24" fillId="0" borderId="0" xfId="55" applyFont="1" applyFill="1">
      <alignment/>
      <protection/>
    </xf>
    <xf numFmtId="175" fontId="25" fillId="0" borderId="0" xfId="55" applyNumberFormat="1" applyFont="1" applyFill="1">
      <alignment/>
      <protection/>
    </xf>
    <xf numFmtId="0" fontId="25" fillId="0" borderId="0" xfId="55" applyFont="1" applyFill="1">
      <alignment/>
      <protection/>
    </xf>
    <xf numFmtId="3" fontId="25" fillId="0" borderId="0" xfId="55" applyNumberFormat="1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10" fillId="0" borderId="0" xfId="58" applyFill="1">
      <alignment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12" fillId="0" borderId="14" xfId="58" applyFont="1" applyFill="1" applyBorder="1" applyAlignment="1">
      <alignment horizontal="center" vertical="center" wrapText="1"/>
      <protection/>
    </xf>
    <xf numFmtId="0" fontId="13" fillId="0" borderId="0" xfId="58" applyFont="1" applyFill="1" applyAlignment="1">
      <alignment horizontal="center" vertical="center" wrapText="1"/>
      <protection/>
    </xf>
    <xf numFmtId="0" fontId="14" fillId="0" borderId="15" xfId="58" applyFont="1" applyFill="1" applyBorder="1" applyAlignment="1">
      <alignment horizontal="center" vertical="center" wrapText="1"/>
      <protection/>
    </xf>
    <xf numFmtId="0" fontId="14" fillId="0" borderId="13" xfId="58" applyFont="1" applyFill="1" applyBorder="1" applyAlignment="1">
      <alignment horizontal="center" vertical="center" wrapText="1"/>
      <protection/>
    </xf>
    <xf numFmtId="0" fontId="14" fillId="0" borderId="16" xfId="58" applyFont="1" applyFill="1" applyBorder="1" applyAlignment="1">
      <alignment horizontal="center" vertical="center" wrapText="1"/>
      <protection/>
    </xf>
    <xf numFmtId="0" fontId="15" fillId="0" borderId="17" xfId="58" applyFont="1" applyFill="1" applyBorder="1" applyAlignment="1" applyProtection="1">
      <alignment horizontal="center" vertical="center"/>
      <protection/>
    </xf>
    <xf numFmtId="0" fontId="15" fillId="0" borderId="1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vertical="center" wrapText="1"/>
      <protection locked="0"/>
    </xf>
    <xf numFmtId="173" fontId="15" fillId="0" borderId="10" xfId="58" applyNumberFormat="1" applyFont="1" applyFill="1" applyBorder="1" applyAlignment="1" applyProtection="1">
      <alignment vertical="center"/>
      <protection locked="0"/>
    </xf>
    <xf numFmtId="173" fontId="15" fillId="0" borderId="11" xfId="58" applyNumberFormat="1" applyFont="1" applyFill="1" applyBorder="1" applyAlignment="1" applyProtection="1">
      <alignment vertical="center"/>
      <protection locked="0"/>
    </xf>
    <xf numFmtId="173" fontId="14" fillId="0" borderId="11" xfId="58" applyNumberFormat="1" applyFont="1" applyFill="1" applyBorder="1" applyAlignment="1" applyProtection="1">
      <alignment vertical="center"/>
      <protection/>
    </xf>
    <xf numFmtId="173" fontId="14" fillId="0" borderId="18" xfId="58" applyNumberFormat="1" applyFont="1" applyFill="1" applyBorder="1" applyAlignment="1" applyProtection="1">
      <alignment vertical="center"/>
      <protection/>
    </xf>
    <xf numFmtId="0" fontId="15" fillId="0" borderId="19" xfId="58" applyFont="1" applyFill="1" applyBorder="1" applyAlignment="1" applyProtection="1">
      <alignment horizontal="center" vertical="center"/>
      <protection/>
    </xf>
    <xf numFmtId="0" fontId="15" fillId="0" borderId="20" xfId="58" applyFont="1" applyFill="1" applyBorder="1" applyAlignment="1" applyProtection="1">
      <alignment vertical="center" wrapText="1"/>
      <protection/>
    </xf>
    <xf numFmtId="0" fontId="15" fillId="0" borderId="20" xfId="58" applyFont="1" applyFill="1" applyBorder="1" applyAlignment="1" applyProtection="1">
      <alignment vertical="center" wrapText="1"/>
      <protection locked="0"/>
    </xf>
    <xf numFmtId="173" fontId="15" fillId="0" borderId="20" xfId="58" applyNumberFormat="1" applyFont="1" applyFill="1" applyBorder="1" applyAlignment="1" applyProtection="1">
      <alignment vertical="center"/>
      <protection locked="0"/>
    </xf>
    <xf numFmtId="173" fontId="15" fillId="0" borderId="21" xfId="58" applyNumberFormat="1" applyFont="1" applyFill="1" applyBorder="1" applyAlignment="1" applyProtection="1">
      <alignment vertical="center"/>
      <protection locked="0"/>
    </xf>
    <xf numFmtId="0" fontId="15" fillId="0" borderId="22" xfId="58" applyFont="1" applyFill="1" applyBorder="1" applyAlignment="1" applyProtection="1">
      <alignment horizontal="center" vertical="center"/>
      <protection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3" xfId="58" applyFont="1" applyFill="1" applyBorder="1" applyAlignment="1" applyProtection="1">
      <alignment vertical="center" wrapText="1"/>
      <protection locked="0"/>
    </xf>
    <xf numFmtId="173" fontId="15" fillId="0" borderId="23" xfId="58" applyNumberFormat="1" applyFont="1" applyFill="1" applyBorder="1" applyAlignment="1" applyProtection="1">
      <alignment vertical="center"/>
      <protection locked="0"/>
    </xf>
    <xf numFmtId="173" fontId="15" fillId="0" borderId="24" xfId="58" applyNumberFormat="1" applyFont="1" applyFill="1" applyBorder="1" applyAlignment="1" applyProtection="1">
      <alignment vertical="center"/>
      <protection locked="0"/>
    </xf>
    <xf numFmtId="173" fontId="14" fillId="0" borderId="13" xfId="58" applyNumberFormat="1" applyFont="1" applyFill="1" applyBorder="1" applyAlignment="1" applyProtection="1">
      <alignment vertical="center"/>
      <protection/>
    </xf>
    <xf numFmtId="173" fontId="14" fillId="0" borderId="14" xfId="58" applyNumberFormat="1" applyFont="1" applyFill="1" applyBorder="1" applyAlignment="1" applyProtection="1">
      <alignment vertical="center"/>
      <protection/>
    </xf>
    <xf numFmtId="173" fontId="14" fillId="0" borderId="16" xfId="58" applyNumberFormat="1" applyFont="1" applyFill="1" applyBorder="1" applyAlignment="1" applyProtection="1">
      <alignment vertical="center"/>
      <protection/>
    </xf>
    <xf numFmtId="0" fontId="13" fillId="0" borderId="0" xfId="58" applyFont="1" applyFill="1">
      <alignment/>
      <protection/>
    </xf>
    <xf numFmtId="0" fontId="10" fillId="0" borderId="0" xfId="58" applyFill="1" applyProtection="1">
      <alignment/>
      <protection locked="0"/>
    </xf>
    <xf numFmtId="173" fontId="14" fillId="0" borderId="25" xfId="58" applyNumberFormat="1" applyFont="1" applyFill="1" applyBorder="1" applyAlignment="1" applyProtection="1">
      <alignment vertical="center"/>
      <protection/>
    </xf>
    <xf numFmtId="173" fontId="12" fillId="0" borderId="13" xfId="58" applyNumberFormat="1" applyFont="1" applyFill="1" applyBorder="1" applyAlignment="1" applyProtection="1">
      <alignment vertical="center"/>
      <protection/>
    </xf>
    <xf numFmtId="0" fontId="19" fillId="0" borderId="0" xfId="55" applyFont="1" applyFill="1" applyAlignment="1">
      <alignment vertical="center"/>
      <protection/>
    </xf>
    <xf numFmtId="3" fontId="21" fillId="29" borderId="10" xfId="55" applyNumberFormat="1" applyFont="1" applyFill="1" applyBorder="1" applyAlignment="1">
      <alignment vertical="center"/>
      <protection/>
    </xf>
    <xf numFmtId="3" fontId="21" fillId="0" borderId="10" xfId="55" applyNumberFormat="1" applyFont="1" applyFill="1" applyBorder="1" applyAlignment="1">
      <alignment vertical="center"/>
      <protection/>
    </xf>
    <xf numFmtId="3" fontId="19" fillId="0" borderId="10" xfId="55" applyNumberFormat="1" applyFont="1" applyFill="1" applyBorder="1" applyAlignment="1">
      <alignment vertical="center"/>
      <protection/>
    </xf>
    <xf numFmtId="3" fontId="19" fillId="29" borderId="10" xfId="55" applyNumberFormat="1" applyFont="1" applyFill="1" applyBorder="1" applyAlignment="1">
      <alignment horizontal="right" vertical="center"/>
      <protection/>
    </xf>
    <xf numFmtId="3" fontId="19" fillId="29" borderId="10" xfId="55" applyNumberFormat="1" applyFont="1" applyFill="1" applyBorder="1" applyAlignment="1">
      <alignment vertical="center"/>
      <protection/>
    </xf>
    <xf numFmtId="0" fontId="21" fillId="0" borderId="0" xfId="55" applyFont="1" applyFill="1" applyBorder="1">
      <alignment/>
      <protection/>
    </xf>
    <xf numFmtId="0" fontId="19" fillId="0" borderId="10" xfId="55" applyFont="1" applyFill="1" applyBorder="1" applyAlignment="1">
      <alignment vertical="center"/>
      <protection/>
    </xf>
    <xf numFmtId="3" fontId="19" fillId="0" borderId="10" xfId="55" applyNumberFormat="1" applyFont="1" applyFill="1" applyBorder="1">
      <alignment/>
      <protection/>
    </xf>
    <xf numFmtId="0" fontId="5" fillId="29" borderId="10" xfId="55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3" fontId="5" fillId="0" borderId="10" xfId="55" applyNumberFormat="1" applyFont="1" applyBorder="1" applyAlignment="1">
      <alignment horizontal="center" vertical="center" wrapText="1"/>
      <protection/>
    </xf>
    <xf numFmtId="175" fontId="20" fillId="0" borderId="0" xfId="55" applyNumberFormat="1" applyFont="1" applyFill="1" applyAlignment="1">
      <alignment/>
      <protection/>
    </xf>
    <xf numFmtId="0" fontId="19" fillId="0" borderId="0" xfId="55" applyFont="1" applyFill="1" applyAlignment="1">
      <alignment horizontal="left"/>
      <protection/>
    </xf>
    <xf numFmtId="0" fontId="4" fillId="0" borderId="10" xfId="55" applyFont="1" applyBorder="1" applyAlignment="1">
      <alignment horizontal="center" vertical="center" wrapText="1"/>
      <protection/>
    </xf>
    <xf numFmtId="3" fontId="19" fillId="0" borderId="10" xfId="55" applyNumberFormat="1" applyFont="1" applyFill="1" applyBorder="1" applyAlignment="1">
      <alignment horizontal="right" vertical="center"/>
      <protection/>
    </xf>
    <xf numFmtId="0" fontId="19" fillId="0" borderId="10" xfId="55" applyFont="1" applyFill="1" applyBorder="1" applyAlignment="1">
      <alignment horizontal="right" vertical="center"/>
      <protection/>
    </xf>
    <xf numFmtId="0" fontId="21" fillId="0" borderId="10" xfId="55" applyFont="1" applyFill="1" applyBorder="1" applyAlignment="1">
      <alignment horizontal="right" vertical="center"/>
      <protection/>
    </xf>
    <xf numFmtId="0" fontId="21" fillId="0" borderId="10" xfId="55" applyFont="1" applyFill="1" applyBorder="1">
      <alignment/>
      <protection/>
    </xf>
    <xf numFmtId="0" fontId="19" fillId="0" borderId="10" xfId="55" applyFont="1" applyFill="1" applyBorder="1">
      <alignment/>
      <protection/>
    </xf>
    <xf numFmtId="0" fontId="19" fillId="0" borderId="10" xfId="55" applyFont="1" applyFill="1" applyBorder="1" applyAlignment="1">
      <alignment horizontal="left"/>
      <protection/>
    </xf>
    <xf numFmtId="0" fontId="5" fillId="0" borderId="0" xfId="55" applyFont="1" applyBorder="1" applyAlignment="1">
      <alignment horizontal="center" vertical="center"/>
      <protection/>
    </xf>
    <xf numFmtId="0" fontId="19" fillId="0" borderId="0" xfId="55" applyFont="1" applyFill="1" applyAlignment="1">
      <alignment horizontal="right" vertical="center"/>
      <protection/>
    </xf>
    <xf numFmtId="0" fontId="29" fillId="0" borderId="10" xfId="55" applyFont="1" applyFill="1" applyBorder="1" applyAlignment="1">
      <alignment horizontal="right" vertical="center"/>
      <protection/>
    </xf>
    <xf numFmtId="0" fontId="19" fillId="0" borderId="26" xfId="55" applyFont="1" applyFill="1" applyBorder="1" applyAlignment="1">
      <alignment horizontal="right" vertical="center"/>
      <protection/>
    </xf>
    <xf numFmtId="0" fontId="21" fillId="0" borderId="10" xfId="55" applyFont="1" applyFill="1" applyBorder="1" applyAlignment="1">
      <alignment vertical="center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3" fontId="19" fillId="29" borderId="10" xfId="55" applyNumberFormat="1" applyFont="1" applyFill="1" applyBorder="1" applyAlignment="1">
      <alignment horizontal="right" vertical="center"/>
      <protection/>
    </xf>
    <xf numFmtId="0" fontId="19" fillId="0" borderId="10" xfId="55" applyFont="1" applyFill="1" applyBorder="1" applyAlignment="1">
      <alignment horizontal="center" vertical="center"/>
      <protection/>
    </xf>
    <xf numFmtId="175" fontId="28" fillId="0" borderId="0" xfId="55" applyNumberFormat="1" applyFont="1" applyFill="1" applyBorder="1" applyAlignment="1">
      <alignment horizontal="center" vertical="center"/>
      <protection/>
    </xf>
    <xf numFmtId="0" fontId="5" fillId="29" borderId="10" xfId="55" applyFont="1" applyFill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/>
      <protection/>
    </xf>
    <xf numFmtId="0" fontId="32" fillId="0" borderId="10" xfId="55" applyFont="1" applyFill="1" applyBorder="1" applyAlignment="1">
      <alignment horizontal="center" vertical="center" wrapText="1"/>
      <protection/>
    </xf>
    <xf numFmtId="3" fontId="19" fillId="0" borderId="10" xfId="55" applyNumberFormat="1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>
      <alignment/>
      <protection/>
    </xf>
    <xf numFmtId="0" fontId="6" fillId="0" borderId="0" xfId="56" applyFont="1" applyFill="1">
      <alignment/>
      <protection/>
    </xf>
    <xf numFmtId="0" fontId="6" fillId="0" borderId="10" xfId="56" applyFont="1" applyFill="1" applyBorder="1" applyAlignment="1">
      <alignment/>
      <protection/>
    </xf>
    <xf numFmtId="0" fontId="8" fillId="0" borderId="10" xfId="56" applyFont="1" applyFill="1" applyBorder="1" applyAlignment="1">
      <alignment/>
      <protection/>
    </xf>
    <xf numFmtId="175" fontId="20" fillId="0" borderId="27" xfId="55" applyNumberFormat="1" applyFont="1" applyFill="1" applyBorder="1" applyAlignment="1">
      <alignment horizontal="center"/>
      <protection/>
    </xf>
    <xf numFmtId="175" fontId="20" fillId="0" borderId="0" xfId="55" applyNumberFormat="1" applyFont="1" applyFill="1" applyBorder="1" applyAlignment="1">
      <alignment horizontal="center"/>
      <protection/>
    </xf>
    <xf numFmtId="175" fontId="30" fillId="0" borderId="0" xfId="55" applyNumberFormat="1" applyFont="1" applyFill="1" applyBorder="1" applyAlignment="1">
      <alignment horizontal="center"/>
      <protection/>
    </xf>
    <xf numFmtId="0" fontId="10" fillId="0" borderId="0" xfId="60" applyFont="1" applyFill="1" applyAlignment="1">
      <alignment horizontal="center" vertical="center" wrapText="1"/>
      <protection/>
    </xf>
    <xf numFmtId="0" fontId="52" fillId="0" borderId="0" xfId="57" applyAlignment="1">
      <alignment vertical="center" wrapText="1"/>
      <protection/>
    </xf>
    <xf numFmtId="0" fontId="34" fillId="0" borderId="0" xfId="56" applyFont="1">
      <alignment/>
      <protection/>
    </xf>
    <xf numFmtId="3" fontId="19" fillId="0" borderId="10" xfId="55" applyNumberFormat="1" applyFont="1" applyFill="1" applyBorder="1" applyAlignment="1">
      <alignment horizontal="center"/>
      <protection/>
    </xf>
    <xf numFmtId="3" fontId="19" fillId="29" borderId="10" xfId="55" applyNumberFormat="1" applyFont="1" applyFill="1" applyBorder="1" applyAlignment="1">
      <alignment horizontal="right" vertical="center"/>
      <protection/>
    </xf>
    <xf numFmtId="0" fontId="19" fillId="29" borderId="10" xfId="55" applyFont="1" applyFill="1" applyBorder="1" applyAlignment="1">
      <alignment horizontal="center" vertical="center"/>
      <protection/>
    </xf>
    <xf numFmtId="0" fontId="21" fillId="0" borderId="0" xfId="55" applyFont="1" applyFill="1" applyAlignment="1">
      <alignment horizontal="center" vertical="center"/>
      <protection/>
    </xf>
    <xf numFmtId="3" fontId="19" fillId="29" borderId="10" xfId="55" applyNumberFormat="1" applyFont="1" applyFill="1" applyBorder="1" applyAlignment="1">
      <alignment horizontal="right" vertical="center"/>
      <protection/>
    </xf>
    <xf numFmtId="0" fontId="19" fillId="29" borderId="10" xfId="55" applyFont="1" applyFill="1" applyBorder="1" applyAlignment="1">
      <alignment horizontal="center" vertical="center"/>
      <protection/>
    </xf>
    <xf numFmtId="0" fontId="5" fillId="29" borderId="10" xfId="55" applyFont="1" applyFill="1" applyBorder="1" applyAlignment="1">
      <alignment horizontal="center" vertical="center" wrapText="1"/>
      <protection/>
    </xf>
    <xf numFmtId="175" fontId="20" fillId="0" borderId="0" xfId="55" applyNumberFormat="1" applyFont="1" applyFill="1" applyAlignment="1">
      <alignment vertical="center"/>
      <protection/>
    </xf>
    <xf numFmtId="175" fontId="33" fillId="0" borderId="0" xfId="55" applyNumberFormat="1" applyFont="1" applyFill="1" applyAlignment="1">
      <alignment vertical="center"/>
      <protection/>
    </xf>
    <xf numFmtId="3" fontId="4" fillId="0" borderId="28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35" fillId="0" borderId="10" xfId="60" applyFont="1" applyFill="1" applyBorder="1" applyAlignment="1" applyProtection="1">
      <alignment horizontal="left" vertical="center" wrapText="1" indent="1"/>
      <protection locked="0"/>
    </xf>
    <xf numFmtId="173" fontId="36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10" xfId="60" applyFont="1" applyFill="1" applyBorder="1" applyAlignment="1" applyProtection="1">
      <alignment horizontal="left" vertical="center" wrapText="1" indent="8"/>
      <protection locked="0"/>
    </xf>
    <xf numFmtId="0" fontId="26" fillId="0" borderId="10" xfId="60" applyFont="1" applyFill="1" applyBorder="1" applyAlignment="1">
      <alignment vertical="center" wrapText="1"/>
      <protection/>
    </xf>
    <xf numFmtId="173" fontId="26" fillId="0" borderId="10" xfId="60" applyNumberFormat="1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left" vertical="top" wrapText="1"/>
    </xf>
    <xf numFmtId="0" fontId="4" fillId="0" borderId="0" xfId="59">
      <alignment/>
      <protection/>
    </xf>
    <xf numFmtId="0" fontId="6" fillId="0" borderId="0" xfId="59" applyFont="1">
      <alignment/>
      <protection/>
    </xf>
    <xf numFmtId="0" fontId="6" fillId="0" borderId="0" xfId="59" applyFont="1" applyAlignment="1">
      <alignment horizontal="center"/>
      <protection/>
    </xf>
    <xf numFmtId="0" fontId="4" fillId="0" borderId="0" xfId="59" applyBorder="1">
      <alignment/>
      <protection/>
    </xf>
    <xf numFmtId="0" fontId="6" fillId="0" borderId="10" xfId="59" applyFont="1" applyBorder="1">
      <alignment/>
      <protection/>
    </xf>
    <xf numFmtId="0" fontId="6" fillId="0" borderId="0" xfId="59" applyFont="1" applyBorder="1" applyAlignment="1">
      <alignment wrapText="1"/>
      <protection/>
    </xf>
    <xf numFmtId="0" fontId="6" fillId="0" borderId="10" xfId="59" applyFont="1" applyBorder="1" applyAlignment="1">
      <alignment wrapText="1"/>
      <protection/>
    </xf>
    <xf numFmtId="3" fontId="6" fillId="0" borderId="10" xfId="59" applyNumberFormat="1" applyFont="1" applyBorder="1">
      <alignment/>
      <protection/>
    </xf>
    <xf numFmtId="0" fontId="6" fillId="0" borderId="0" xfId="59" applyFont="1" applyBorder="1">
      <alignment/>
      <protection/>
    </xf>
    <xf numFmtId="3" fontId="6" fillId="0" borderId="0" xfId="59" applyNumberFormat="1" applyFont="1" applyBorder="1">
      <alignment/>
      <protection/>
    </xf>
    <xf numFmtId="0" fontId="9" fillId="0" borderId="10" xfId="59" applyFont="1" applyBorder="1">
      <alignment/>
      <protection/>
    </xf>
    <xf numFmtId="3" fontId="9" fillId="0" borderId="10" xfId="59" applyNumberFormat="1" applyFont="1" applyBorder="1">
      <alignment/>
      <protection/>
    </xf>
    <xf numFmtId="0" fontId="9" fillId="0" borderId="0" xfId="59" applyFont="1" applyBorder="1">
      <alignment/>
      <protection/>
    </xf>
    <xf numFmtId="0" fontId="6" fillId="0" borderId="10" xfId="59" applyFont="1" applyFill="1" applyBorder="1">
      <alignment/>
      <protection/>
    </xf>
    <xf numFmtId="3" fontId="6" fillId="0" borderId="10" xfId="59" applyNumberFormat="1" applyFont="1" applyFill="1" applyBorder="1">
      <alignment/>
      <protection/>
    </xf>
    <xf numFmtId="0" fontId="6" fillId="0" borderId="10" xfId="59" applyFont="1" applyFill="1" applyBorder="1" applyAlignment="1">
      <alignment wrapText="1"/>
      <protection/>
    </xf>
    <xf numFmtId="0" fontId="9" fillId="0" borderId="10" xfId="59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19" fillId="0" borderId="0" xfId="55" applyFont="1" applyFill="1" applyAlignment="1">
      <alignment horizontal="right"/>
      <protection/>
    </xf>
    <xf numFmtId="175" fontId="20" fillId="0" borderId="0" xfId="55" applyNumberFormat="1" applyFont="1" applyFill="1" applyAlignment="1">
      <alignment horizontal="center"/>
      <protection/>
    </xf>
    <xf numFmtId="175" fontId="19" fillId="0" borderId="29" xfId="55" applyNumberFormat="1" applyFont="1" applyFill="1" applyBorder="1" applyAlignment="1">
      <alignment horizontal="center"/>
      <protection/>
    </xf>
    <xf numFmtId="0" fontId="21" fillId="0" borderId="12" xfId="55" applyFont="1" applyFill="1" applyBorder="1" applyAlignment="1">
      <alignment horizontal="right"/>
      <protection/>
    </xf>
    <xf numFmtId="0" fontId="4" fillId="0" borderId="12" xfId="55" applyFont="1" applyBorder="1" applyAlignment="1">
      <alignment/>
      <protection/>
    </xf>
    <xf numFmtId="175" fontId="22" fillId="0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/>
      <protection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3" fontId="23" fillId="0" borderId="10" xfId="55" applyNumberFormat="1" applyFont="1" applyBorder="1" applyAlignment="1">
      <alignment horizontal="center" vertical="center"/>
      <protection/>
    </xf>
    <xf numFmtId="1" fontId="22" fillId="0" borderId="11" xfId="55" applyNumberFormat="1" applyFont="1" applyFill="1" applyBorder="1" applyAlignment="1" quotePrefix="1">
      <alignment horizontal="center" vertical="center"/>
      <protection/>
    </xf>
    <xf numFmtId="1" fontId="22" fillId="0" borderId="26" xfId="55" applyNumberFormat="1" applyFont="1" applyFill="1" applyBorder="1" applyAlignment="1" quotePrefix="1">
      <alignment horizontal="center" vertical="center"/>
      <protection/>
    </xf>
    <xf numFmtId="0" fontId="22" fillId="0" borderId="11" xfId="55" applyFont="1" applyFill="1" applyBorder="1" applyAlignment="1">
      <alignment vertical="center" wrapText="1"/>
      <protection/>
    </xf>
    <xf numFmtId="0" fontId="22" fillId="0" borderId="12" xfId="55" applyFont="1" applyFill="1" applyBorder="1" applyAlignment="1">
      <alignment vertical="center" wrapText="1"/>
      <protection/>
    </xf>
    <xf numFmtId="3" fontId="22" fillId="0" borderId="10" xfId="55" applyNumberFormat="1" applyFont="1" applyFill="1" applyBorder="1" applyAlignment="1">
      <alignment vertical="center"/>
      <protection/>
    </xf>
    <xf numFmtId="3" fontId="22" fillId="0" borderId="11" xfId="55" applyNumberFormat="1" applyFont="1" applyFill="1" applyBorder="1" applyAlignment="1">
      <alignment horizontal="right" vertical="center"/>
      <protection/>
    </xf>
    <xf numFmtId="3" fontId="22" fillId="0" borderId="12" xfId="55" applyNumberFormat="1" applyFont="1" applyFill="1" applyBorder="1" applyAlignment="1">
      <alignment horizontal="right" vertical="center"/>
      <protection/>
    </xf>
    <xf numFmtId="3" fontId="22" fillId="0" borderId="26" xfId="55" applyNumberFormat="1" applyFont="1" applyFill="1" applyBorder="1" applyAlignment="1">
      <alignment horizontal="right" vertical="center"/>
      <protection/>
    </xf>
    <xf numFmtId="0" fontId="22" fillId="0" borderId="11" xfId="55" applyFont="1" applyFill="1" applyBorder="1" applyAlignment="1">
      <alignment horizontal="left" vertical="center" wrapText="1"/>
      <protection/>
    </xf>
    <xf numFmtId="0" fontId="22" fillId="0" borderId="12" xfId="55" applyFont="1" applyFill="1" applyBorder="1" applyAlignment="1">
      <alignment horizontal="left" vertical="center" wrapText="1"/>
      <protection/>
    </xf>
    <xf numFmtId="0" fontId="23" fillId="0" borderId="11" xfId="55" applyFont="1" applyFill="1" applyBorder="1" applyAlignment="1">
      <alignment horizontal="left" vertical="center" wrapText="1"/>
      <protection/>
    </xf>
    <xf numFmtId="0" fontId="23" fillId="0" borderId="12" xfId="55" applyFont="1" applyFill="1" applyBorder="1" applyAlignment="1">
      <alignment horizontal="left" vertical="center" wrapText="1"/>
      <protection/>
    </xf>
    <xf numFmtId="0" fontId="22" fillId="0" borderId="11" xfId="55" applyFont="1" applyFill="1" applyBorder="1" applyAlignment="1">
      <alignment horizontal="left" vertical="center"/>
      <protection/>
    </xf>
    <xf numFmtId="0" fontId="22" fillId="0" borderId="12" xfId="55" applyFont="1" applyFill="1" applyBorder="1" applyAlignment="1">
      <alignment horizontal="left" vertical="center"/>
      <protection/>
    </xf>
    <xf numFmtId="3" fontId="22" fillId="0" borderId="11" xfId="55" applyNumberFormat="1" applyFont="1" applyFill="1" applyBorder="1" applyAlignment="1">
      <alignment vertical="center"/>
      <protection/>
    </xf>
    <xf numFmtId="3" fontId="22" fillId="0" borderId="12" xfId="55" applyNumberFormat="1" applyFont="1" applyFill="1" applyBorder="1" applyAlignment="1">
      <alignment vertical="center"/>
      <protection/>
    </xf>
    <xf numFmtId="0" fontId="22" fillId="0" borderId="11" xfId="55" applyFont="1" applyFill="1" applyBorder="1" applyAlignment="1" quotePrefix="1">
      <alignment horizontal="center" vertical="center"/>
      <protection/>
    </xf>
    <xf numFmtId="0" fontId="22" fillId="0" borderId="26" xfId="55" applyFont="1" applyFill="1" applyBorder="1" applyAlignment="1" quotePrefix="1">
      <alignment horizontal="center" vertical="center"/>
      <protection/>
    </xf>
    <xf numFmtId="0" fontId="23" fillId="0" borderId="26" xfId="55" applyFont="1" applyFill="1" applyBorder="1" applyAlignment="1">
      <alignment horizontal="left" vertical="center" wrapText="1"/>
      <protection/>
    </xf>
    <xf numFmtId="3" fontId="22" fillId="0" borderId="11" xfId="55" applyNumberFormat="1" applyFont="1" applyFill="1" applyBorder="1" applyAlignment="1">
      <alignment horizontal="left" vertical="center" wrapText="1"/>
      <protection/>
    </xf>
    <xf numFmtId="3" fontId="22" fillId="0" borderId="12" xfId="55" applyNumberFormat="1" applyFont="1" applyFill="1" applyBorder="1" applyAlignment="1">
      <alignment horizontal="left" vertical="center" wrapText="1"/>
      <protection/>
    </xf>
    <xf numFmtId="3" fontId="22" fillId="0" borderId="10" xfId="55" applyNumberFormat="1" applyFont="1" applyFill="1" applyBorder="1" applyAlignment="1">
      <alignment horizontal="center" vertical="center"/>
      <protection/>
    </xf>
    <xf numFmtId="0" fontId="23" fillId="0" borderId="11" xfId="55" applyFont="1" applyFill="1" applyBorder="1" applyAlignment="1">
      <alignment horizontal="left" vertical="center"/>
      <protection/>
    </xf>
    <xf numFmtId="0" fontId="23" fillId="0" borderId="12" xfId="55" applyFont="1" applyFill="1" applyBorder="1" applyAlignment="1">
      <alignment horizontal="left" vertical="center"/>
      <protection/>
    </xf>
    <xf numFmtId="0" fontId="23" fillId="0" borderId="26" xfId="55" applyFont="1" applyFill="1" applyBorder="1" applyAlignment="1">
      <alignment horizontal="left" vertical="center"/>
      <protection/>
    </xf>
    <xf numFmtId="3" fontId="22" fillId="0" borderId="11" xfId="55" applyNumberFormat="1" applyFont="1" applyFill="1" applyBorder="1" applyAlignment="1">
      <alignment horizontal="right" vertical="center" wrapText="1"/>
      <protection/>
    </xf>
    <xf numFmtId="3" fontId="22" fillId="0" borderId="12" xfId="55" applyNumberFormat="1" applyFont="1" applyFill="1" applyBorder="1" applyAlignment="1">
      <alignment horizontal="right" vertical="center" wrapText="1"/>
      <protection/>
    </xf>
    <xf numFmtId="3" fontId="22" fillId="0" borderId="10" xfId="55" applyNumberFormat="1" applyFont="1" applyFill="1" applyBorder="1" applyAlignment="1">
      <alignment horizontal="right" vertical="center"/>
      <protection/>
    </xf>
    <xf numFmtId="3" fontId="23" fillId="0" borderId="10" xfId="55" applyNumberFormat="1" applyFont="1" applyFill="1" applyBorder="1" applyAlignment="1">
      <alignment horizontal="right" vertical="center"/>
      <protection/>
    </xf>
    <xf numFmtId="0" fontId="22" fillId="0" borderId="26" xfId="55" applyFont="1" applyFill="1" applyBorder="1" applyAlignment="1">
      <alignment horizontal="center" vertical="center"/>
      <protection/>
    </xf>
    <xf numFmtId="0" fontId="22" fillId="0" borderId="26" xfId="55" applyFont="1" applyFill="1" applyBorder="1" applyAlignment="1">
      <alignment horizontal="left" vertical="center" wrapText="1"/>
      <protection/>
    </xf>
    <xf numFmtId="3" fontId="22" fillId="0" borderId="26" xfId="55" applyNumberFormat="1" applyFont="1" applyFill="1" applyBorder="1" applyAlignment="1">
      <alignment horizontal="right" vertical="center" wrapText="1"/>
      <protection/>
    </xf>
    <xf numFmtId="175" fontId="28" fillId="0" borderId="27" xfId="55" applyNumberFormat="1" applyFont="1" applyFill="1" applyBorder="1" applyAlignment="1">
      <alignment horizontal="center" vertical="center"/>
      <protection/>
    </xf>
    <xf numFmtId="175" fontId="28" fillId="0" borderId="0" xfId="55" applyNumberFormat="1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right"/>
      <protection/>
    </xf>
    <xf numFmtId="0" fontId="52" fillId="0" borderId="10" xfId="57" applyBorder="1" applyAlignment="1">
      <alignment/>
      <protection/>
    </xf>
    <xf numFmtId="175" fontId="21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5" fillId="29" borderId="10" xfId="55" applyFont="1" applyFill="1" applyBorder="1" applyAlignment="1">
      <alignment horizontal="center" vertical="center" wrapText="1"/>
      <protection/>
    </xf>
    <xf numFmtId="0" fontId="5" fillId="29" borderId="10" xfId="55" applyFont="1" applyFill="1" applyBorder="1" applyAlignment="1">
      <alignment horizontal="center" vertical="center"/>
      <protection/>
    </xf>
    <xf numFmtId="0" fontId="19" fillId="29" borderId="11" xfId="55" applyFont="1" applyFill="1" applyBorder="1" applyAlignment="1">
      <alignment horizontal="center" vertical="center"/>
      <protection/>
    </xf>
    <xf numFmtId="0" fontId="19" fillId="29" borderId="12" xfId="55" applyFont="1" applyFill="1" applyBorder="1" applyAlignment="1">
      <alignment horizontal="center" vertical="center"/>
      <protection/>
    </xf>
    <xf numFmtId="0" fontId="19" fillId="29" borderId="26" xfId="55" applyFont="1" applyFill="1" applyBorder="1" applyAlignment="1">
      <alignment horizontal="center" vertical="center"/>
      <protection/>
    </xf>
    <xf numFmtId="3" fontId="19" fillId="0" borderId="10" xfId="55" applyNumberFormat="1" applyFont="1" applyFill="1" applyBorder="1" applyAlignment="1">
      <alignment horizontal="center" vertical="center"/>
      <protection/>
    </xf>
    <xf numFmtId="0" fontId="4" fillId="29" borderId="11" xfId="55" applyFont="1" applyFill="1" applyBorder="1" applyAlignment="1">
      <alignment horizontal="center" vertical="center"/>
      <protection/>
    </xf>
    <xf numFmtId="0" fontId="4" fillId="29" borderId="12" xfId="55" applyFont="1" applyFill="1" applyBorder="1" applyAlignment="1">
      <alignment horizontal="center" vertical="center"/>
      <protection/>
    </xf>
    <xf numFmtId="0" fontId="4" fillId="29" borderId="26" xfId="55" applyFont="1" applyFill="1" applyBorder="1" applyAlignment="1">
      <alignment horizontal="center" vertical="center"/>
      <protection/>
    </xf>
    <xf numFmtId="1" fontId="19" fillId="0" borderId="10" xfId="55" applyNumberFormat="1" applyFont="1" applyFill="1" applyBorder="1" applyAlignment="1">
      <alignment horizontal="center" vertical="center"/>
      <protection/>
    </xf>
    <xf numFmtId="0" fontId="19" fillId="0" borderId="10" xfId="55" applyFont="1" applyFill="1" applyBorder="1" applyAlignment="1">
      <alignment horizontal="center" vertical="center"/>
      <protection/>
    </xf>
    <xf numFmtId="0" fontId="19" fillId="29" borderId="10" xfId="55" applyFont="1" applyFill="1" applyBorder="1" applyAlignment="1">
      <alignment horizontal="center" vertical="center"/>
      <protection/>
    </xf>
    <xf numFmtId="175" fontId="19" fillId="0" borderId="10" xfId="55" applyNumberFormat="1" applyFont="1" applyFill="1" applyBorder="1" applyAlignment="1" quotePrefix="1">
      <alignment horizontal="center" vertical="center"/>
      <protection/>
    </xf>
    <xf numFmtId="0" fontId="19" fillId="0" borderId="10" xfId="55" applyFont="1" applyFill="1" applyBorder="1" applyAlignment="1">
      <alignment vertical="center"/>
      <protection/>
    </xf>
    <xf numFmtId="176" fontId="19" fillId="0" borderId="10" xfId="55" applyNumberFormat="1" applyFont="1" applyFill="1" applyBorder="1" applyAlignment="1">
      <alignment vertical="center"/>
      <protection/>
    </xf>
    <xf numFmtId="3" fontId="19" fillId="29" borderId="10" xfId="55" applyNumberFormat="1" applyFont="1" applyFill="1" applyBorder="1" applyAlignment="1">
      <alignment horizontal="right" vertical="center"/>
      <protection/>
    </xf>
    <xf numFmtId="0" fontId="19" fillId="0" borderId="10" xfId="55" applyNumberFormat="1" applyFont="1" applyFill="1" applyBorder="1" applyAlignment="1">
      <alignment vertical="center"/>
      <protection/>
    </xf>
    <xf numFmtId="0" fontId="19" fillId="0" borderId="10" xfId="55" applyFont="1" applyFill="1" applyBorder="1" applyAlignment="1">
      <alignment vertical="center" wrapText="1"/>
      <protection/>
    </xf>
    <xf numFmtId="0" fontId="19" fillId="0" borderId="10" xfId="55" applyFont="1" applyFill="1" applyBorder="1" applyAlignment="1">
      <alignment horizontal="left" vertical="center" wrapText="1"/>
      <protection/>
    </xf>
    <xf numFmtId="175" fontId="21" fillId="0" borderId="10" xfId="55" applyNumberFormat="1" applyFont="1" applyFill="1" applyBorder="1" applyAlignment="1" quotePrefix="1">
      <alignment horizontal="center" vertical="center"/>
      <protection/>
    </xf>
    <xf numFmtId="0" fontId="21" fillId="0" borderId="10" xfId="55" applyFont="1" applyFill="1" applyBorder="1" applyAlignment="1">
      <alignment vertical="center" wrapText="1"/>
      <protection/>
    </xf>
    <xf numFmtId="176" fontId="21" fillId="0" borderId="10" xfId="55" applyNumberFormat="1" applyFont="1" applyFill="1" applyBorder="1" applyAlignment="1">
      <alignment vertical="center"/>
      <protection/>
    </xf>
    <xf numFmtId="0" fontId="19" fillId="0" borderId="10" xfId="55" applyFont="1" applyFill="1" applyBorder="1" applyAlignment="1">
      <alignment horizontal="left" vertical="center"/>
      <protection/>
    </xf>
    <xf numFmtId="0" fontId="21" fillId="0" borderId="10" xfId="55" applyFont="1" applyFill="1" applyBorder="1" applyAlignment="1">
      <alignment horizontal="left" vertical="center" wrapText="1"/>
      <protection/>
    </xf>
    <xf numFmtId="0" fontId="19" fillId="30" borderId="10" xfId="55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4" fillId="30" borderId="10" xfId="55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0" fontId="4" fillId="0" borderId="10" xfId="55" applyFont="1" applyFill="1" applyBorder="1" applyAlignment="1">
      <alignment vertical="center"/>
      <protection/>
    </xf>
    <xf numFmtId="177" fontId="19" fillId="0" borderId="10" xfId="55" applyNumberFormat="1" applyFont="1" applyFill="1" applyBorder="1" applyAlignment="1">
      <alignment horizontal="left" vertical="center"/>
      <protection/>
    </xf>
    <xf numFmtId="0" fontId="21" fillId="0" borderId="10" xfId="55" applyFont="1" applyFill="1" applyBorder="1" applyAlignment="1">
      <alignment horizontal="left" vertical="center"/>
      <protection/>
    </xf>
    <xf numFmtId="3" fontId="19" fillId="0" borderId="0" xfId="55" applyNumberFormat="1" applyFont="1" applyFill="1" applyBorder="1" applyAlignment="1">
      <alignment horizontal="right"/>
      <protection/>
    </xf>
    <xf numFmtId="0" fontId="52" fillId="0" borderId="0" xfId="57" applyBorder="1" applyAlignment="1">
      <alignment horizontal="right"/>
      <protection/>
    </xf>
    <xf numFmtId="175" fontId="20" fillId="0" borderId="27" xfId="55" applyNumberFormat="1" applyFont="1" applyFill="1" applyBorder="1" applyAlignment="1">
      <alignment horizontal="center"/>
      <protection/>
    </xf>
    <xf numFmtId="175" fontId="20" fillId="0" borderId="0" xfId="55" applyNumberFormat="1" applyFont="1" applyFill="1" applyBorder="1" applyAlignment="1">
      <alignment horizontal="center"/>
      <protection/>
    </xf>
    <xf numFmtId="175" fontId="20" fillId="0" borderId="11" xfId="55" applyNumberFormat="1" applyFont="1" applyFill="1" applyBorder="1" applyAlignment="1">
      <alignment horizontal="center"/>
      <protection/>
    </xf>
    <xf numFmtId="175" fontId="20" fillId="0" borderId="12" xfId="55" applyNumberFormat="1" applyFont="1" applyFill="1" applyBorder="1" applyAlignment="1">
      <alignment horizontal="center"/>
      <protection/>
    </xf>
    <xf numFmtId="0" fontId="9" fillId="0" borderId="0" xfId="59" applyFont="1" applyAlignment="1">
      <alignment horizontal="center" wrapText="1"/>
      <protection/>
    </xf>
    <xf numFmtId="0" fontId="4" fillId="0" borderId="27" xfId="55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52" fillId="0" borderId="0" xfId="57" applyAlignment="1">
      <alignment/>
      <protection/>
    </xf>
    <xf numFmtId="0" fontId="4" fillId="0" borderId="11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center"/>
      <protection/>
    </xf>
    <xf numFmtId="0" fontId="4" fillId="0" borderId="26" xfId="55" applyFont="1" applyBorder="1" applyAlignment="1">
      <alignment horizontal="center" vertical="center"/>
      <protection/>
    </xf>
    <xf numFmtId="0" fontId="19" fillId="0" borderId="11" xfId="55" applyFont="1" applyFill="1" applyBorder="1" applyAlignment="1">
      <alignment horizontal="center" vertical="center"/>
      <protection/>
    </xf>
    <xf numFmtId="0" fontId="19" fillId="0" borderId="12" xfId="55" applyFont="1" applyFill="1" applyBorder="1" applyAlignment="1">
      <alignment horizontal="center" vertical="center"/>
      <protection/>
    </xf>
    <xf numFmtId="0" fontId="19" fillId="0" borderId="26" xfId="55" applyFont="1" applyFill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19" fillId="0" borderId="10" xfId="55" applyFont="1" applyFill="1" applyBorder="1" applyAlignment="1" quotePrefix="1">
      <alignment horizontal="center" vertical="center"/>
      <protection/>
    </xf>
    <xf numFmtId="3" fontId="19" fillId="0" borderId="10" xfId="55" applyNumberFormat="1" applyFont="1" applyFill="1" applyBorder="1" applyAlignment="1">
      <alignment horizontal="right" vertical="center"/>
      <protection/>
    </xf>
    <xf numFmtId="0" fontId="19" fillId="0" borderId="11" xfId="55" applyFont="1" applyFill="1" applyBorder="1" applyAlignment="1">
      <alignment horizontal="left" vertical="center" wrapText="1"/>
      <protection/>
    </xf>
    <xf numFmtId="0" fontId="19" fillId="0" borderId="12" xfId="55" applyFont="1" applyFill="1" applyBorder="1" applyAlignment="1">
      <alignment horizontal="left" vertical="center" wrapText="1"/>
      <protection/>
    </xf>
    <xf numFmtId="0" fontId="19" fillId="0" borderId="26" xfId="55" applyFont="1" applyFill="1" applyBorder="1" applyAlignment="1">
      <alignment horizontal="left" vertical="center" wrapText="1"/>
      <protection/>
    </xf>
    <xf numFmtId="0" fontId="19" fillId="0" borderId="11" xfId="55" applyFont="1" applyFill="1" applyBorder="1" applyAlignment="1">
      <alignment horizontal="left" vertical="center"/>
      <protection/>
    </xf>
    <xf numFmtId="0" fontId="19" fillId="0" borderId="12" xfId="55" applyFont="1" applyFill="1" applyBorder="1" applyAlignment="1">
      <alignment horizontal="left" vertical="center"/>
      <protection/>
    </xf>
    <xf numFmtId="0" fontId="19" fillId="0" borderId="26" xfId="55" applyFont="1" applyFill="1" applyBorder="1" applyAlignment="1">
      <alignment horizontal="left" vertical="center"/>
      <protection/>
    </xf>
    <xf numFmtId="0" fontId="21" fillId="0" borderId="10" xfId="55" applyFont="1" applyFill="1" applyBorder="1" applyAlignment="1">
      <alignment horizontal="right" vertical="center"/>
      <protection/>
    </xf>
    <xf numFmtId="0" fontId="21" fillId="0" borderId="10" xfId="55" applyFont="1" applyFill="1" applyBorder="1" applyAlignment="1" quotePrefix="1">
      <alignment horizontal="center"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left" vertical="center"/>
      <protection/>
    </xf>
    <xf numFmtId="0" fontId="21" fillId="0" borderId="11" xfId="55" applyFont="1" applyFill="1" applyBorder="1" applyAlignment="1">
      <alignment horizontal="right" vertical="center"/>
      <protection/>
    </xf>
    <xf numFmtId="0" fontId="21" fillId="0" borderId="12" xfId="55" applyFont="1" applyFill="1" applyBorder="1" applyAlignment="1">
      <alignment horizontal="right" vertical="center"/>
      <protection/>
    </xf>
    <xf numFmtId="0" fontId="21" fillId="0" borderId="26" xfId="55" applyFont="1" applyFill="1" applyBorder="1" applyAlignment="1">
      <alignment horizontal="right" vertical="center"/>
      <protection/>
    </xf>
    <xf numFmtId="0" fontId="19" fillId="0" borderId="10" xfId="55" applyFont="1" applyFill="1" applyBorder="1" applyAlignment="1">
      <alignment horizontal="right" vertical="center"/>
      <protection/>
    </xf>
    <xf numFmtId="0" fontId="19" fillId="0" borderId="29" xfId="55" applyFont="1" applyFill="1" applyBorder="1" applyAlignment="1">
      <alignment horizontal="right"/>
      <protection/>
    </xf>
    <xf numFmtId="175" fontId="20" fillId="0" borderId="10" xfId="55" applyNumberFormat="1" applyFont="1" applyFill="1" applyBorder="1" applyAlignment="1">
      <alignment horizontal="center"/>
      <protection/>
    </xf>
    <xf numFmtId="175" fontId="28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/>
      <protection/>
    </xf>
    <xf numFmtId="0" fontId="4" fillId="0" borderId="10" xfId="55" applyFont="1" applyBorder="1" applyAlignment="1">
      <alignment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/>
      <protection/>
    </xf>
    <xf numFmtId="0" fontId="5" fillId="0" borderId="26" xfId="55" applyFont="1" applyBorder="1" applyAlignment="1">
      <alignment horizontal="center" vertical="center"/>
      <protection/>
    </xf>
    <xf numFmtId="0" fontId="19" fillId="0" borderId="11" xfId="55" applyFont="1" applyFill="1" applyBorder="1" applyAlignment="1">
      <alignment horizontal="right" vertical="center"/>
      <protection/>
    </xf>
    <xf numFmtId="0" fontId="19" fillId="0" borderId="12" xfId="55" applyFont="1" applyFill="1" applyBorder="1" applyAlignment="1">
      <alignment horizontal="right" vertical="center"/>
      <protection/>
    </xf>
    <xf numFmtId="0" fontId="19" fillId="0" borderId="26" xfId="55" applyFont="1" applyFill="1" applyBorder="1" applyAlignment="1">
      <alignment horizontal="right" vertical="center"/>
      <protection/>
    </xf>
    <xf numFmtId="0" fontId="4" fillId="0" borderId="11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0" fontId="19" fillId="0" borderId="29" xfId="55" applyFont="1" applyFill="1" applyBorder="1" applyAlignment="1">
      <alignment horizontal="center"/>
      <protection/>
    </xf>
    <xf numFmtId="0" fontId="19" fillId="0" borderId="0" xfId="55" applyFont="1" applyFill="1" applyAlignment="1">
      <alignment horizontal="right" vertical="center"/>
      <protection/>
    </xf>
    <xf numFmtId="0" fontId="52" fillId="0" borderId="0" xfId="57" applyAlignment="1">
      <alignment horizontal="right" vertical="center"/>
      <protection/>
    </xf>
    <xf numFmtId="0" fontId="19" fillId="0" borderId="11" xfId="55" applyFont="1" applyFill="1" applyBorder="1" applyAlignment="1" quotePrefix="1">
      <alignment horizontal="center" vertical="center"/>
      <protection/>
    </xf>
    <xf numFmtId="0" fontId="19" fillId="0" borderId="26" xfId="55" applyFont="1" applyFill="1" applyBorder="1" applyAlignment="1" quotePrefix="1">
      <alignment horizontal="center" vertical="center"/>
      <protection/>
    </xf>
    <xf numFmtId="3" fontId="19" fillId="0" borderId="11" xfId="55" applyNumberFormat="1" applyFont="1" applyFill="1" applyBorder="1" applyAlignment="1">
      <alignment horizontal="center" vertical="center" wrapText="1"/>
      <protection/>
    </xf>
    <xf numFmtId="3" fontId="19" fillId="0" borderId="12" xfId="55" applyNumberFormat="1" applyFont="1" applyFill="1" applyBorder="1" applyAlignment="1">
      <alignment horizontal="center" vertical="center" wrapText="1"/>
      <protection/>
    </xf>
    <xf numFmtId="3" fontId="19" fillId="0" borderId="26" xfId="55" applyNumberFormat="1" applyFont="1" applyFill="1" applyBorder="1" applyAlignment="1">
      <alignment horizontal="center" vertical="center" wrapText="1"/>
      <protection/>
    </xf>
    <xf numFmtId="3" fontId="19" fillId="0" borderId="11" xfId="55" applyNumberFormat="1" applyFont="1" applyFill="1" applyBorder="1" applyAlignment="1" quotePrefix="1">
      <alignment horizontal="center" vertical="center" wrapText="1"/>
      <protection/>
    </xf>
    <xf numFmtId="3" fontId="19" fillId="0" borderId="12" xfId="55" applyNumberFormat="1" applyFont="1" applyFill="1" applyBorder="1" applyAlignment="1" quotePrefix="1">
      <alignment horizontal="center" vertical="center" wrapText="1"/>
      <protection/>
    </xf>
    <xf numFmtId="3" fontId="19" fillId="0" borderId="26" xfId="55" applyNumberFormat="1" applyFont="1" applyFill="1" applyBorder="1" applyAlignment="1" quotePrefix="1">
      <alignment horizontal="center" vertical="center" wrapText="1"/>
      <protection/>
    </xf>
    <xf numFmtId="175" fontId="33" fillId="0" borderId="0" xfId="55" applyNumberFormat="1" applyFont="1" applyFill="1" applyBorder="1" applyAlignment="1">
      <alignment horizontal="center"/>
      <protection/>
    </xf>
    <xf numFmtId="175" fontId="30" fillId="0" borderId="0" xfId="55" applyNumberFormat="1" applyFont="1" applyFill="1" applyAlignment="1">
      <alignment horizontal="center"/>
      <protection/>
    </xf>
    <xf numFmtId="175" fontId="30" fillId="0" borderId="0" xfId="55" applyNumberFormat="1" applyFont="1" applyFill="1" applyBorder="1" applyAlignment="1">
      <alignment horizontal="center"/>
      <protection/>
    </xf>
    <xf numFmtId="0" fontId="21" fillId="0" borderId="29" xfId="55" applyFont="1" applyFill="1" applyBorder="1" applyAlignment="1">
      <alignment horizontal="right"/>
      <protection/>
    </xf>
    <xf numFmtId="0" fontId="4" fillId="0" borderId="29" xfId="55" applyFont="1" applyBorder="1" applyAlignment="1">
      <alignment/>
      <protection/>
    </xf>
    <xf numFmtId="0" fontId="31" fillId="0" borderId="11" xfId="55" applyFont="1" applyBorder="1" applyAlignment="1">
      <alignment horizontal="center" vertical="center" wrapText="1"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31" fillId="0" borderId="26" xfId="55" applyFont="1" applyBorder="1" applyAlignment="1">
      <alignment horizontal="center" vertical="center" wrapText="1"/>
      <protection/>
    </xf>
    <xf numFmtId="0" fontId="19" fillId="0" borderId="11" xfId="55" applyNumberFormat="1" applyFont="1" applyFill="1" applyBorder="1" applyAlignment="1">
      <alignment horizontal="center" vertical="center" wrapText="1"/>
      <protection/>
    </xf>
    <xf numFmtId="0" fontId="19" fillId="0" borderId="12" xfId="55" applyNumberFormat="1" applyFont="1" applyFill="1" applyBorder="1" applyAlignment="1">
      <alignment horizontal="center" vertical="center" wrapText="1"/>
      <protection/>
    </xf>
    <xf numFmtId="0" fontId="19" fillId="0" borderId="26" xfId="55" applyNumberFormat="1" applyFont="1" applyFill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vertical="center" wrapText="1"/>
      <protection/>
    </xf>
    <xf numFmtId="0" fontId="19" fillId="0" borderId="12" xfId="55" applyFont="1" applyFill="1" applyBorder="1" applyAlignment="1">
      <alignment vertical="center" wrapText="1"/>
      <protection/>
    </xf>
    <xf numFmtId="0" fontId="19" fillId="0" borderId="26" xfId="55" applyFont="1" applyFill="1" applyBorder="1" applyAlignment="1">
      <alignment vertical="center" wrapText="1"/>
      <protection/>
    </xf>
    <xf numFmtId="3" fontId="19" fillId="0" borderId="10" xfId="55" applyNumberFormat="1" applyFont="1" applyFill="1" applyBorder="1" applyAlignment="1" quotePrefix="1">
      <alignment horizontal="center" vertical="center" wrapText="1"/>
      <protection/>
    </xf>
    <xf numFmtId="3" fontId="19" fillId="0" borderId="10" xfId="55" applyNumberFormat="1" applyFont="1" applyFill="1" applyBorder="1" applyAlignment="1">
      <alignment horizontal="center" vertical="center" wrapText="1"/>
      <protection/>
    </xf>
    <xf numFmtId="3" fontId="19" fillId="0" borderId="10" xfId="55" applyNumberFormat="1" applyFont="1" applyFill="1" applyBorder="1" applyAlignment="1">
      <alignment horizontal="center"/>
      <protection/>
    </xf>
    <xf numFmtId="0" fontId="19" fillId="0" borderId="10" xfId="55" applyFont="1" applyFill="1" applyBorder="1" applyAlignment="1">
      <alignment horizontal="center"/>
      <protection/>
    </xf>
    <xf numFmtId="0" fontId="19" fillId="0" borderId="0" xfId="55" applyFont="1" applyFill="1" applyAlignment="1">
      <alignment horizontal="center"/>
      <protection/>
    </xf>
    <xf numFmtId="0" fontId="6" fillId="16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6" fillId="16" borderId="11" xfId="0" applyFont="1" applyFill="1" applyBorder="1" applyAlignment="1">
      <alignment horizontal="center" vertical="top" wrapText="1"/>
    </xf>
    <xf numFmtId="0" fontId="6" fillId="16" borderId="26" xfId="0" applyFont="1" applyFill="1" applyBorder="1" applyAlignment="1">
      <alignment horizontal="center" vertical="top" wrapText="1"/>
    </xf>
    <xf numFmtId="0" fontId="6" fillId="0" borderId="11" xfId="56" applyFont="1" applyBorder="1" applyAlignment="1">
      <alignment horizontal="center"/>
      <protection/>
    </xf>
    <xf numFmtId="0" fontId="6" fillId="0" borderId="12" xfId="56" applyFont="1" applyBorder="1" applyAlignment="1">
      <alignment horizontal="center"/>
      <protection/>
    </xf>
    <xf numFmtId="0" fontId="6" fillId="0" borderId="26" xfId="56" applyFont="1" applyBorder="1" applyAlignment="1">
      <alignment horizontal="center"/>
      <protection/>
    </xf>
    <xf numFmtId="0" fontId="6" fillId="0" borderId="11" xfId="56" applyFont="1" applyBorder="1" applyAlignment="1">
      <alignment horizontal="left"/>
      <protection/>
    </xf>
    <xf numFmtId="0" fontId="6" fillId="0" borderId="12" xfId="56" applyFont="1" applyBorder="1" applyAlignment="1">
      <alignment horizontal="left"/>
      <protection/>
    </xf>
    <xf numFmtId="0" fontId="6" fillId="0" borderId="26" xfId="56" applyFont="1" applyBorder="1" applyAlignment="1">
      <alignment horizontal="left"/>
      <protection/>
    </xf>
    <xf numFmtId="0" fontId="7" fillId="0" borderId="10" xfId="0" applyFont="1" applyBorder="1" applyAlignment="1">
      <alignment horizontal="center" vertical="center"/>
    </xf>
    <xf numFmtId="0" fontId="6" fillId="0" borderId="10" xfId="56" applyFont="1" applyBorder="1" applyAlignment="1">
      <alignment horizontal="center" vertical="center"/>
      <protection/>
    </xf>
    <xf numFmtId="0" fontId="8" fillId="26" borderId="10" xfId="56" applyFont="1" applyFill="1" applyBorder="1" applyAlignment="1">
      <alignment/>
      <protection/>
    </xf>
    <xf numFmtId="0" fontId="6" fillId="0" borderId="10" xfId="56" applyFont="1" applyBorder="1" applyAlignment="1">
      <alignment horizontal="left" vertical="top"/>
      <protection/>
    </xf>
    <xf numFmtId="0" fontId="8" fillId="26" borderId="11" xfId="56" applyFont="1" applyFill="1" applyBorder="1" applyAlignment="1">
      <alignment horizontal="right"/>
      <protection/>
    </xf>
    <xf numFmtId="0" fontId="8" fillId="26" borderId="26" xfId="56" applyFont="1" applyFill="1" applyBorder="1" applyAlignment="1">
      <alignment horizontal="right"/>
      <protection/>
    </xf>
    <xf numFmtId="0" fontId="10" fillId="0" borderId="0" xfId="60" applyFont="1" applyFill="1" applyAlignment="1">
      <alignment horizontal="right" vertical="center" wrapText="1"/>
      <protection/>
    </xf>
    <xf numFmtId="0" fontId="52" fillId="0" borderId="0" xfId="57" applyAlignment="1">
      <alignment horizontal="right" vertical="center" wrapText="1"/>
      <protection/>
    </xf>
    <xf numFmtId="0" fontId="15" fillId="0" borderId="0" xfId="60" applyFont="1" applyFill="1" applyBorder="1" applyAlignment="1">
      <alignment horizontal="justify" vertical="center" wrapText="1"/>
      <protection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16" fillId="0" borderId="29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distributed"/>
      <protection/>
    </xf>
    <xf numFmtId="0" fontId="4" fillId="0" borderId="10" xfId="56" applyBorder="1" applyAlignment="1">
      <alignment/>
      <protection/>
    </xf>
    <xf numFmtId="0" fontId="17" fillId="0" borderId="20" xfId="56" applyFont="1" applyBorder="1" applyAlignment="1">
      <alignment horizontal="center" vertical="distributed" wrapText="1"/>
      <protection/>
    </xf>
    <xf numFmtId="0" fontId="4" fillId="0" borderId="30" xfId="56" applyBorder="1" applyAlignment="1">
      <alignment wrapText="1"/>
      <protection/>
    </xf>
    <xf numFmtId="0" fontId="17" fillId="0" borderId="20" xfId="56" applyFont="1" applyBorder="1" applyAlignment="1">
      <alignment horizontal="center" vertical="center" wrapText="1"/>
      <protection/>
    </xf>
    <xf numFmtId="0" fontId="4" fillId="0" borderId="30" xfId="56" applyBorder="1" applyAlignment="1">
      <alignment horizontal="center" vertical="center" wrapText="1"/>
      <protection/>
    </xf>
    <xf numFmtId="0" fontId="14" fillId="0" borderId="31" xfId="58" applyFont="1" applyFill="1" applyBorder="1" applyAlignment="1" applyProtection="1">
      <alignment horizontal="left" vertical="center"/>
      <protection/>
    </xf>
    <xf numFmtId="0" fontId="14" fillId="0" borderId="32" xfId="58" applyFont="1" applyFill="1" applyBorder="1" applyAlignment="1" applyProtection="1">
      <alignment horizontal="left" vertical="center"/>
      <protection/>
    </xf>
    <xf numFmtId="0" fontId="13" fillId="0" borderId="31" xfId="58" applyFont="1" applyFill="1" applyBorder="1" applyAlignment="1" applyProtection="1">
      <alignment horizontal="left" vertical="center"/>
      <protection/>
    </xf>
    <xf numFmtId="0" fontId="13" fillId="0" borderId="32" xfId="58" applyFont="1" applyFill="1" applyBorder="1" applyAlignment="1" applyProtection="1">
      <alignment horizontal="left" vertical="center"/>
      <protection/>
    </xf>
    <xf numFmtId="0" fontId="7" fillId="0" borderId="2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6" fillId="0" borderId="0" xfId="58" applyFont="1" applyFill="1" applyAlignment="1">
      <alignment horizontal="center" wrapText="1"/>
      <protection/>
    </xf>
    <xf numFmtId="0" fontId="26" fillId="0" borderId="0" xfId="58" applyFont="1" applyFill="1" applyAlignment="1">
      <alignment horizontal="center"/>
      <protection/>
    </xf>
    <xf numFmtId="0" fontId="27" fillId="0" borderId="33" xfId="58" applyFont="1" applyFill="1" applyBorder="1" applyAlignment="1">
      <alignment horizontal="right"/>
      <protection/>
    </xf>
    <xf numFmtId="0" fontId="12" fillId="0" borderId="34" xfId="58" applyFont="1" applyFill="1" applyBorder="1" applyAlignment="1">
      <alignment horizontal="center" vertical="center" wrapText="1"/>
      <protection/>
    </xf>
    <xf numFmtId="0" fontId="12" fillId="0" borderId="35" xfId="58" applyFont="1" applyFill="1" applyBorder="1" applyAlignment="1">
      <alignment horizontal="center" vertical="center" wrapText="1"/>
      <protection/>
    </xf>
    <xf numFmtId="0" fontId="12" fillId="0" borderId="36" xfId="58" applyFont="1" applyFill="1" applyBorder="1" applyAlignment="1">
      <alignment horizontal="center" vertical="center" wrapText="1"/>
      <protection/>
    </xf>
    <xf numFmtId="0" fontId="12" fillId="0" borderId="37" xfId="58" applyFont="1" applyFill="1" applyBorder="1" applyAlignment="1">
      <alignment horizontal="center" vertical="center" wrapText="1"/>
      <protection/>
    </xf>
    <xf numFmtId="0" fontId="12" fillId="0" borderId="38" xfId="58" applyFont="1" applyFill="1" applyBorder="1" applyAlignment="1">
      <alignment horizontal="center" vertical="center" wrapText="1"/>
      <protection/>
    </xf>
    <xf numFmtId="0" fontId="12" fillId="0" borderId="33" xfId="58" applyFont="1" applyFill="1" applyBorder="1" applyAlignment="1">
      <alignment horizontal="center" vertical="center" wrapText="1"/>
      <protection/>
    </xf>
    <xf numFmtId="0" fontId="12" fillId="0" borderId="14" xfId="58" applyFont="1" applyFill="1" applyBorder="1" applyAlignment="1">
      <alignment horizontal="center"/>
      <protection/>
    </xf>
    <xf numFmtId="0" fontId="12" fillId="0" borderId="39" xfId="58" applyFont="1" applyFill="1" applyBorder="1" applyAlignment="1">
      <alignment horizontal="center"/>
      <protection/>
    </xf>
    <xf numFmtId="0" fontId="12" fillId="0" borderId="40" xfId="58" applyFont="1" applyFill="1" applyBorder="1" applyAlignment="1">
      <alignment horizontal="center" vertical="center" wrapText="1"/>
      <protection/>
    </xf>
    <xf numFmtId="0" fontId="12" fillId="0" borderId="41" xfId="58" applyFont="1" applyFill="1" applyBorder="1" applyAlignment="1">
      <alignment horizontal="center" vertical="center" wrapText="1"/>
      <protection/>
    </xf>
    <xf numFmtId="0" fontId="12" fillId="0" borderId="34" xfId="58" applyFont="1" applyFill="1" applyBorder="1" applyAlignment="1">
      <alignment horizontal="left" vertical="center" wrapText="1"/>
      <protection/>
    </xf>
    <xf numFmtId="0" fontId="12" fillId="0" borderId="38" xfId="58" applyFont="1" applyFill="1" applyBorder="1" applyAlignment="1">
      <alignment horizontal="left" vertical="center" wrapText="1"/>
      <protection/>
    </xf>
    <xf numFmtId="0" fontId="12" fillId="0" borderId="42" xfId="58" applyFont="1" applyFill="1" applyBorder="1" applyAlignment="1">
      <alignment horizontal="left" vertical="center" wrapText="1"/>
      <protection/>
    </xf>
    <xf numFmtId="0" fontId="12" fillId="0" borderId="34" xfId="58" applyFont="1" applyFill="1" applyBorder="1" applyAlignment="1" applyProtection="1">
      <alignment horizontal="left" vertical="center" wrapText="1"/>
      <protection/>
    </xf>
    <xf numFmtId="0" fontId="12" fillId="0" borderId="38" xfId="58" applyFont="1" applyFill="1" applyBorder="1" applyAlignment="1" applyProtection="1">
      <alignment horizontal="left" vertical="center" wrapText="1"/>
      <protection/>
    </xf>
    <xf numFmtId="0" fontId="12" fillId="0" borderId="42" xfId="58" applyFont="1" applyFill="1" applyBorder="1" applyAlignment="1" applyProtection="1">
      <alignment horizontal="left" vertical="center" wrapText="1"/>
      <protection/>
    </xf>
    <xf numFmtId="0" fontId="6" fillId="0" borderId="10" xfId="59" applyFont="1" applyBorder="1" applyAlignment="1">
      <alignment horizont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4" xfId="57"/>
    <cellStyle name="Normál 5" xfId="58"/>
    <cellStyle name="Normál 6" xfId="59"/>
    <cellStyle name="Normál_KVIREND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view="pageBreakPreview" zoomScaleSheetLayoutView="100" zoomScalePageLayoutView="0" workbookViewId="0" topLeftCell="A13">
      <selection activeCell="AO21" sqref="AO21"/>
    </sheetView>
  </sheetViews>
  <sheetFormatPr defaultColWidth="2.75390625" defaultRowHeight="12.75"/>
  <cols>
    <col min="1" max="2" width="2.75390625" style="35" customWidth="1"/>
    <col min="3" max="23" width="2.75390625" style="36" customWidth="1"/>
    <col min="24" max="24" width="0.875" style="36" customWidth="1"/>
    <col min="25" max="28" width="2.75390625" style="36" hidden="1" customWidth="1"/>
    <col min="29" max="31" width="2.75390625" style="37" customWidth="1"/>
    <col min="32" max="32" width="5.00390625" style="37" customWidth="1"/>
    <col min="33" max="33" width="12.375" style="36" customWidth="1"/>
    <col min="34" max="36" width="2.75390625" style="36" customWidth="1"/>
    <col min="37" max="37" width="6.125" style="36" customWidth="1"/>
    <col min="38" max="185" width="9.125" style="36" customWidth="1"/>
    <col min="186" max="16384" width="2.75390625" style="36" customWidth="1"/>
  </cols>
  <sheetData>
    <row r="1" spans="33:37" ht="19.5" customHeight="1">
      <c r="AG1" s="161" t="s">
        <v>435</v>
      </c>
      <c r="AH1" s="161"/>
      <c r="AI1" s="161"/>
      <c r="AJ1" s="161"/>
      <c r="AK1" s="161"/>
    </row>
    <row r="2" spans="1:37" ht="35.25" customHeight="1">
      <c r="A2" s="162" t="s">
        <v>994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</row>
    <row r="3" spans="1:37" ht="35.25" customHeight="1">
      <c r="A3" s="162" t="s">
        <v>1002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</row>
    <row r="4" spans="1:37" ht="3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</row>
    <row r="5" spans="1:37" ht="15.75" customHeight="1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</row>
    <row r="6" spans="1:37" ht="49.5" customHeight="1">
      <c r="A6" s="166" t="s">
        <v>437</v>
      </c>
      <c r="B6" s="167"/>
      <c r="C6" s="168" t="s">
        <v>438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 t="s">
        <v>1003</v>
      </c>
      <c r="AD6" s="171"/>
      <c r="AE6" s="171"/>
      <c r="AF6" s="171"/>
      <c r="AG6" s="38" t="s">
        <v>1004</v>
      </c>
      <c r="AH6" s="167" t="s">
        <v>8</v>
      </c>
      <c r="AI6" s="169"/>
      <c r="AJ6" s="169"/>
      <c r="AK6" s="169"/>
    </row>
    <row r="7" spans="1:37" s="41" customFormat="1" ht="19.5" customHeight="1">
      <c r="A7" s="172">
        <v>1</v>
      </c>
      <c r="B7" s="173"/>
      <c r="C7" s="174" t="s">
        <v>439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6">
        <v>69127151</v>
      </c>
      <c r="AD7" s="176"/>
      <c r="AE7" s="176"/>
      <c r="AF7" s="176"/>
      <c r="AG7" s="39">
        <v>86400869</v>
      </c>
      <c r="AH7" s="177">
        <v>80932604</v>
      </c>
      <c r="AI7" s="178"/>
      <c r="AJ7" s="178"/>
      <c r="AK7" s="179"/>
    </row>
    <row r="8" spans="1:37" ht="19.5" customHeight="1">
      <c r="A8" s="172">
        <v>2</v>
      </c>
      <c r="B8" s="173"/>
      <c r="C8" s="180" t="s">
        <v>440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76">
        <v>10416000</v>
      </c>
      <c r="AD8" s="176"/>
      <c r="AE8" s="176"/>
      <c r="AF8" s="176"/>
      <c r="AG8" s="39">
        <v>17163461</v>
      </c>
      <c r="AH8" s="177">
        <v>17043088</v>
      </c>
      <c r="AI8" s="178"/>
      <c r="AJ8" s="178"/>
      <c r="AK8" s="179"/>
    </row>
    <row r="9" spans="1:37" ht="19.5" customHeight="1">
      <c r="A9" s="172">
        <v>3</v>
      </c>
      <c r="B9" s="173"/>
      <c r="C9" s="174" t="s">
        <v>441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6">
        <f>SUM(AC7:AF8)</f>
        <v>79543151</v>
      </c>
      <c r="AD9" s="176"/>
      <c r="AE9" s="176"/>
      <c r="AF9" s="176"/>
      <c r="AG9" s="39">
        <f>SUM(AG7:AG8)</f>
        <v>103564330</v>
      </c>
      <c r="AH9" s="177">
        <f>SUM(AH7:AK8)</f>
        <v>97975692</v>
      </c>
      <c r="AI9" s="178"/>
      <c r="AJ9" s="178"/>
      <c r="AK9" s="179"/>
    </row>
    <row r="10" spans="1:37" s="42" customFormat="1" ht="33" customHeight="1">
      <c r="A10" s="172">
        <v>4</v>
      </c>
      <c r="B10" s="173"/>
      <c r="C10" s="180" t="s">
        <v>442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76">
        <v>15695924</v>
      </c>
      <c r="AD10" s="176"/>
      <c r="AE10" s="176"/>
      <c r="AF10" s="176"/>
      <c r="AG10" s="39">
        <v>18697191</v>
      </c>
      <c r="AH10" s="177">
        <v>18543148</v>
      </c>
      <c r="AI10" s="178"/>
      <c r="AJ10" s="178"/>
      <c r="AK10" s="179"/>
    </row>
    <row r="11" spans="1:37" ht="27.75" customHeight="1">
      <c r="A11" s="172">
        <v>5</v>
      </c>
      <c r="B11" s="173"/>
      <c r="C11" s="180" t="s">
        <v>443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76">
        <v>49853377</v>
      </c>
      <c r="AD11" s="176"/>
      <c r="AE11" s="176"/>
      <c r="AF11" s="176"/>
      <c r="AG11" s="39">
        <v>68487971</v>
      </c>
      <c r="AH11" s="177">
        <v>65919988</v>
      </c>
      <c r="AI11" s="178"/>
      <c r="AJ11" s="178"/>
      <c r="AK11" s="179"/>
    </row>
    <row r="12" spans="1:37" ht="19.5" customHeight="1">
      <c r="A12" s="172">
        <v>6</v>
      </c>
      <c r="B12" s="173"/>
      <c r="C12" s="182" t="s">
        <v>444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76">
        <v>12343000</v>
      </c>
      <c r="AD12" s="176"/>
      <c r="AE12" s="176"/>
      <c r="AF12" s="176"/>
      <c r="AG12" s="39">
        <v>6273399</v>
      </c>
      <c r="AH12" s="177">
        <v>5849055</v>
      </c>
      <c r="AI12" s="178"/>
      <c r="AJ12" s="178"/>
      <c r="AK12" s="179"/>
    </row>
    <row r="13" spans="1:37" ht="19.5" customHeight="1">
      <c r="A13" s="172">
        <v>7</v>
      </c>
      <c r="B13" s="173"/>
      <c r="C13" s="182" t="s">
        <v>445</v>
      </c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76">
        <v>82994000</v>
      </c>
      <c r="AD13" s="176"/>
      <c r="AE13" s="176"/>
      <c r="AF13" s="176"/>
      <c r="AG13" s="39">
        <v>48311134</v>
      </c>
      <c r="AH13" s="177">
        <v>44854851</v>
      </c>
      <c r="AI13" s="178"/>
      <c r="AJ13" s="178"/>
      <c r="AK13" s="179"/>
    </row>
    <row r="14" spans="1:37" s="42" customFormat="1" ht="19.5" customHeight="1">
      <c r="A14" s="172">
        <v>8</v>
      </c>
      <c r="B14" s="173"/>
      <c r="C14" s="184" t="s">
        <v>446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76">
        <v>72736000</v>
      </c>
      <c r="AD14" s="176"/>
      <c r="AE14" s="176"/>
      <c r="AF14" s="176"/>
      <c r="AG14" s="39">
        <v>90752900</v>
      </c>
      <c r="AH14" s="177">
        <v>35453675</v>
      </c>
      <c r="AI14" s="178"/>
      <c r="AJ14" s="178"/>
      <c r="AK14" s="179"/>
    </row>
    <row r="15" spans="1:37" s="42" customFormat="1" ht="19.5" customHeight="1">
      <c r="A15" s="172">
        <v>9</v>
      </c>
      <c r="B15" s="173"/>
      <c r="C15" s="182" t="s">
        <v>447</v>
      </c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76">
        <v>40682000</v>
      </c>
      <c r="AD15" s="176"/>
      <c r="AE15" s="176"/>
      <c r="AF15" s="176"/>
      <c r="AG15" s="39">
        <v>46916796</v>
      </c>
      <c r="AH15" s="177">
        <v>43489086</v>
      </c>
      <c r="AI15" s="178"/>
      <c r="AJ15" s="178"/>
      <c r="AK15" s="179"/>
    </row>
    <row r="16" spans="1:37" ht="19.5" customHeight="1">
      <c r="A16" s="172">
        <v>10</v>
      </c>
      <c r="B16" s="173"/>
      <c r="C16" s="182" t="s">
        <v>448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76">
        <v>500000</v>
      </c>
      <c r="AD16" s="176"/>
      <c r="AE16" s="176"/>
      <c r="AF16" s="176"/>
      <c r="AG16" s="39">
        <v>35190642</v>
      </c>
      <c r="AH16" s="177">
        <v>34690642</v>
      </c>
      <c r="AI16" s="178"/>
      <c r="AJ16" s="178"/>
      <c r="AK16" s="179"/>
    </row>
    <row r="17" spans="1:37" s="42" customFormat="1" ht="19.5" customHeight="1">
      <c r="A17" s="172">
        <v>11</v>
      </c>
      <c r="B17" s="173"/>
      <c r="C17" s="184" t="s">
        <v>449</v>
      </c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6">
        <f>SUM(AC9+AC10+AC11+AC12+AC13+AC14+AC15+AC16)</f>
        <v>354347452</v>
      </c>
      <c r="AD17" s="187"/>
      <c r="AE17" s="187"/>
      <c r="AF17" s="187"/>
      <c r="AG17" s="43">
        <f>SUM(AG9:AG16)</f>
        <v>418194363</v>
      </c>
      <c r="AH17" s="177">
        <f>SUM(AH9:AK16)</f>
        <v>346776137</v>
      </c>
      <c r="AI17" s="178"/>
      <c r="AJ17" s="178"/>
      <c r="AK17" s="179"/>
    </row>
    <row r="18" spans="1:37" s="45" customFormat="1" ht="19.5" customHeight="1">
      <c r="A18" s="188">
        <v>12</v>
      </c>
      <c r="B18" s="189"/>
      <c r="C18" s="182" t="s">
        <v>450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90"/>
      <c r="AC18" s="191"/>
      <c r="AD18" s="192"/>
      <c r="AE18" s="192"/>
      <c r="AF18" s="192"/>
      <c r="AG18" s="44"/>
      <c r="AH18" s="193"/>
      <c r="AI18" s="193"/>
      <c r="AJ18" s="193"/>
      <c r="AK18" s="193"/>
    </row>
    <row r="19" spans="1:37" s="45" customFormat="1" ht="19.5" customHeight="1">
      <c r="A19" s="188">
        <v>13</v>
      </c>
      <c r="B19" s="189"/>
      <c r="C19" s="194" t="s">
        <v>451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6"/>
      <c r="AC19" s="191"/>
      <c r="AD19" s="192"/>
      <c r="AE19" s="192"/>
      <c r="AF19" s="192"/>
      <c r="AG19" s="44"/>
      <c r="AH19" s="193"/>
      <c r="AI19" s="193"/>
      <c r="AJ19" s="193"/>
      <c r="AK19" s="193"/>
    </row>
    <row r="20" spans="1:37" s="45" customFormat="1" ht="19.5" customHeight="1">
      <c r="A20" s="188">
        <v>14</v>
      </c>
      <c r="B20" s="189"/>
      <c r="C20" s="194" t="s">
        <v>452</v>
      </c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6"/>
      <c r="AC20" s="197">
        <v>5109116</v>
      </c>
      <c r="AD20" s="198"/>
      <c r="AE20" s="198"/>
      <c r="AF20" s="198"/>
      <c r="AG20" s="44">
        <v>12798191</v>
      </c>
      <c r="AH20" s="199">
        <v>12798191</v>
      </c>
      <c r="AI20" s="199"/>
      <c r="AJ20" s="199"/>
      <c r="AK20" s="199"/>
    </row>
    <row r="21" spans="1:37" s="45" customFormat="1" ht="19.5" customHeight="1">
      <c r="A21" s="188">
        <v>15</v>
      </c>
      <c r="B21" s="189"/>
      <c r="C21" s="194" t="s">
        <v>453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6"/>
      <c r="AC21" s="191"/>
      <c r="AD21" s="192"/>
      <c r="AE21" s="192"/>
      <c r="AF21" s="192"/>
      <c r="AG21" s="44"/>
      <c r="AH21" s="193"/>
      <c r="AI21" s="193"/>
      <c r="AJ21" s="193"/>
      <c r="AK21" s="193"/>
    </row>
    <row r="22" spans="1:37" s="45" customFormat="1" ht="19.5" customHeight="1">
      <c r="A22" s="188">
        <v>16</v>
      </c>
      <c r="B22" s="189"/>
      <c r="C22" s="194" t="s">
        <v>454</v>
      </c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6"/>
      <c r="AC22" s="197">
        <f>SUM(AC20:AF21)</f>
        <v>5109116</v>
      </c>
      <c r="AD22" s="198"/>
      <c r="AE22" s="198"/>
      <c r="AF22" s="198"/>
      <c r="AG22" s="44">
        <f>SUM(AG20:AG21)</f>
        <v>12798191</v>
      </c>
      <c r="AH22" s="199">
        <f>SUM(AH20:AK21)</f>
        <v>12798191</v>
      </c>
      <c r="AI22" s="199"/>
      <c r="AJ22" s="199"/>
      <c r="AK22" s="199"/>
    </row>
    <row r="23" spans="1:37" s="45" customFormat="1" ht="19.5" customHeight="1">
      <c r="A23" s="188">
        <v>17</v>
      </c>
      <c r="B23" s="189"/>
      <c r="C23" s="194" t="s">
        <v>455</v>
      </c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6"/>
      <c r="AC23" s="197">
        <f>SUM(AC17+AC22)</f>
        <v>359456568</v>
      </c>
      <c r="AD23" s="198"/>
      <c r="AE23" s="198"/>
      <c r="AF23" s="198"/>
      <c r="AG23" s="44">
        <f>SUM(AG17+AG22)</f>
        <v>430992554</v>
      </c>
      <c r="AH23" s="200">
        <f>SUM(AH17+AH22)</f>
        <v>359574328</v>
      </c>
      <c r="AI23" s="199"/>
      <c r="AJ23" s="199"/>
      <c r="AK23" s="199"/>
    </row>
    <row r="24" spans="1:37" ht="19.5" customHeight="1">
      <c r="A24" s="46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8"/>
      <c r="AD24" s="48"/>
      <c r="AE24" s="48"/>
      <c r="AF24" s="48"/>
      <c r="AG24" s="49"/>
      <c r="AH24" s="47"/>
      <c r="AI24" s="47"/>
      <c r="AJ24" s="47"/>
      <c r="AK24" s="47"/>
    </row>
    <row r="25" spans="1:37" ht="32.25" customHeight="1">
      <c r="A25" s="166" t="s">
        <v>437</v>
      </c>
      <c r="B25" s="167"/>
      <c r="C25" s="168" t="s">
        <v>438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70" t="s">
        <v>1003</v>
      </c>
      <c r="AD25" s="171"/>
      <c r="AE25" s="171"/>
      <c r="AF25" s="171"/>
      <c r="AG25" s="38" t="s">
        <v>1004</v>
      </c>
      <c r="AH25" s="167" t="s">
        <v>8</v>
      </c>
      <c r="AI25" s="169"/>
      <c r="AJ25" s="169"/>
      <c r="AK25" s="169"/>
    </row>
    <row r="26" spans="1:37" ht="24.75" customHeight="1">
      <c r="A26" s="188">
        <v>1</v>
      </c>
      <c r="B26" s="201"/>
      <c r="C26" s="180" t="s">
        <v>456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202"/>
      <c r="AC26" s="177">
        <v>153785882</v>
      </c>
      <c r="AD26" s="178"/>
      <c r="AE26" s="178"/>
      <c r="AF26" s="179"/>
      <c r="AG26" s="40">
        <v>175867502</v>
      </c>
      <c r="AH26" s="177">
        <v>175095337</v>
      </c>
      <c r="AI26" s="178"/>
      <c r="AJ26" s="178"/>
      <c r="AK26" s="179"/>
    </row>
    <row r="27" spans="1:37" ht="24.75" customHeight="1">
      <c r="A27" s="188">
        <v>2</v>
      </c>
      <c r="B27" s="201"/>
      <c r="C27" s="180" t="s">
        <v>457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202"/>
      <c r="AC27" s="177">
        <v>14993000</v>
      </c>
      <c r="AD27" s="178"/>
      <c r="AE27" s="178"/>
      <c r="AF27" s="179"/>
      <c r="AG27" s="40">
        <v>45766424</v>
      </c>
      <c r="AH27" s="177">
        <v>30773424</v>
      </c>
      <c r="AI27" s="178"/>
      <c r="AJ27" s="178"/>
      <c r="AK27" s="179"/>
    </row>
    <row r="28" spans="1:37" ht="24.75" customHeight="1">
      <c r="A28" s="188">
        <v>3</v>
      </c>
      <c r="B28" s="201"/>
      <c r="C28" s="180" t="s">
        <v>458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202"/>
      <c r="AC28" s="177">
        <v>30225000</v>
      </c>
      <c r="AD28" s="178"/>
      <c r="AE28" s="178"/>
      <c r="AF28" s="179"/>
      <c r="AG28" s="40">
        <v>30225000</v>
      </c>
      <c r="AH28" s="177">
        <v>33683223</v>
      </c>
      <c r="AI28" s="178"/>
      <c r="AJ28" s="178"/>
      <c r="AK28" s="179"/>
    </row>
    <row r="29" spans="1:37" ht="24.75" customHeight="1">
      <c r="A29" s="188">
        <v>4</v>
      </c>
      <c r="B29" s="201"/>
      <c r="C29" s="182" t="s">
        <v>459</v>
      </c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90"/>
      <c r="AC29" s="177">
        <v>19788436</v>
      </c>
      <c r="AD29" s="178"/>
      <c r="AE29" s="178"/>
      <c r="AF29" s="179"/>
      <c r="AG29" s="40">
        <v>26311836</v>
      </c>
      <c r="AH29" s="177">
        <v>26841550</v>
      </c>
      <c r="AI29" s="178"/>
      <c r="AJ29" s="178"/>
      <c r="AK29" s="179"/>
    </row>
    <row r="30" spans="1:37" ht="24.75" customHeight="1">
      <c r="A30" s="188">
        <v>5</v>
      </c>
      <c r="B30" s="201"/>
      <c r="C30" s="180" t="s">
        <v>460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202"/>
      <c r="AC30" s="177"/>
      <c r="AD30" s="178"/>
      <c r="AE30" s="178"/>
      <c r="AF30" s="179"/>
      <c r="AG30" s="40"/>
      <c r="AH30" s="177">
        <v>82159</v>
      </c>
      <c r="AI30" s="178"/>
      <c r="AJ30" s="178"/>
      <c r="AK30" s="179"/>
    </row>
    <row r="31" spans="1:37" ht="24.75" customHeight="1">
      <c r="A31" s="188">
        <v>6</v>
      </c>
      <c r="B31" s="201"/>
      <c r="C31" s="180" t="s">
        <v>461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202"/>
      <c r="AC31" s="177">
        <v>900000</v>
      </c>
      <c r="AD31" s="178"/>
      <c r="AE31" s="178"/>
      <c r="AF31" s="179"/>
      <c r="AG31" s="40">
        <v>900000</v>
      </c>
      <c r="AH31" s="177">
        <v>325400</v>
      </c>
      <c r="AI31" s="178"/>
      <c r="AJ31" s="178"/>
      <c r="AK31" s="179"/>
    </row>
    <row r="32" spans="1:37" ht="24.75" customHeight="1">
      <c r="A32" s="188">
        <v>7</v>
      </c>
      <c r="B32" s="201"/>
      <c r="C32" s="180" t="s">
        <v>462</v>
      </c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202"/>
      <c r="AC32" s="177">
        <v>450000</v>
      </c>
      <c r="AD32" s="178"/>
      <c r="AE32" s="178"/>
      <c r="AF32" s="179"/>
      <c r="AG32" s="40">
        <v>450000</v>
      </c>
      <c r="AH32" s="177">
        <v>838652</v>
      </c>
      <c r="AI32" s="178"/>
      <c r="AJ32" s="178"/>
      <c r="AK32" s="179"/>
    </row>
    <row r="33" spans="1:37" ht="24.75" customHeight="1">
      <c r="A33" s="188">
        <v>8</v>
      </c>
      <c r="B33" s="201"/>
      <c r="C33" s="182" t="s">
        <v>463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90"/>
      <c r="AC33" s="177">
        <f>SUM(AC26:AF32)</f>
        <v>220142318</v>
      </c>
      <c r="AD33" s="178"/>
      <c r="AE33" s="178"/>
      <c r="AF33" s="179"/>
      <c r="AG33" s="43">
        <f>SUM(AG26:AG32)</f>
        <v>279520762</v>
      </c>
      <c r="AH33" s="177">
        <f>SUM(AH26:AK32)</f>
        <v>267639745</v>
      </c>
      <c r="AI33" s="178"/>
      <c r="AJ33" s="178"/>
      <c r="AK33" s="179"/>
    </row>
    <row r="34" spans="1:37" ht="24.75" customHeight="1">
      <c r="A34" s="188">
        <v>9</v>
      </c>
      <c r="B34" s="201"/>
      <c r="C34" s="182" t="s">
        <v>464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90"/>
      <c r="AC34" s="197"/>
      <c r="AD34" s="198"/>
      <c r="AE34" s="198"/>
      <c r="AF34" s="198"/>
      <c r="AG34" s="44"/>
      <c r="AH34" s="177"/>
      <c r="AI34" s="178"/>
      <c r="AJ34" s="178"/>
      <c r="AK34" s="179"/>
    </row>
    <row r="35" spans="1:37" ht="24.75" customHeight="1">
      <c r="A35" s="188">
        <v>10</v>
      </c>
      <c r="B35" s="201"/>
      <c r="C35" s="194" t="s">
        <v>465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6"/>
      <c r="AC35" s="197"/>
      <c r="AD35" s="198"/>
      <c r="AE35" s="198"/>
      <c r="AF35" s="198"/>
      <c r="AG35" s="44"/>
      <c r="AH35" s="177"/>
      <c r="AI35" s="178"/>
      <c r="AJ35" s="178"/>
      <c r="AK35" s="179"/>
    </row>
    <row r="36" spans="1:37" ht="24.75" customHeight="1">
      <c r="A36" s="188">
        <v>11</v>
      </c>
      <c r="B36" s="201"/>
      <c r="C36" s="180" t="s">
        <v>466</v>
      </c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202"/>
      <c r="AC36" s="197">
        <v>139314250</v>
      </c>
      <c r="AD36" s="198"/>
      <c r="AE36" s="198"/>
      <c r="AF36" s="198"/>
      <c r="AG36" s="44">
        <v>143782717</v>
      </c>
      <c r="AH36" s="177">
        <v>143783035</v>
      </c>
      <c r="AI36" s="178"/>
      <c r="AJ36" s="178"/>
      <c r="AK36" s="179"/>
    </row>
    <row r="37" spans="1:37" ht="24.75" customHeight="1">
      <c r="A37" s="188">
        <v>12</v>
      </c>
      <c r="B37" s="201"/>
      <c r="C37" s="182" t="s">
        <v>497</v>
      </c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90"/>
      <c r="AC37" s="197"/>
      <c r="AD37" s="198"/>
      <c r="AE37" s="198"/>
      <c r="AF37" s="198"/>
      <c r="AG37" s="44">
        <v>7689075</v>
      </c>
      <c r="AH37" s="177">
        <v>11310466</v>
      </c>
      <c r="AI37" s="178"/>
      <c r="AJ37" s="178"/>
      <c r="AK37" s="179"/>
    </row>
    <row r="38" spans="1:37" ht="24.75" customHeight="1">
      <c r="A38" s="188">
        <v>13</v>
      </c>
      <c r="B38" s="201"/>
      <c r="C38" s="194" t="s">
        <v>467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6"/>
      <c r="AC38" s="197"/>
      <c r="AD38" s="198"/>
      <c r="AE38" s="198"/>
      <c r="AF38" s="198"/>
      <c r="AG38" s="44"/>
      <c r="AH38" s="177"/>
      <c r="AI38" s="178"/>
      <c r="AJ38" s="178"/>
      <c r="AK38" s="179"/>
    </row>
    <row r="39" spans="1:37" ht="24.75" customHeight="1">
      <c r="A39" s="188">
        <v>14</v>
      </c>
      <c r="B39" s="201"/>
      <c r="C39" s="194" t="s">
        <v>468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6"/>
      <c r="AC39" s="197">
        <f>SUM(AC34:AF38)</f>
        <v>139314250</v>
      </c>
      <c r="AD39" s="198"/>
      <c r="AE39" s="198"/>
      <c r="AF39" s="203"/>
      <c r="AG39" s="44">
        <f>SUM(AG34:AG38)</f>
        <v>151471792</v>
      </c>
      <c r="AH39" s="177">
        <f>SUM(AH34:AK38)</f>
        <v>155093501</v>
      </c>
      <c r="AI39" s="178"/>
      <c r="AJ39" s="178"/>
      <c r="AK39" s="179"/>
    </row>
    <row r="40" spans="1:37" ht="24.75" customHeight="1">
      <c r="A40" s="188">
        <v>15</v>
      </c>
      <c r="B40" s="201"/>
      <c r="C40" s="194" t="s">
        <v>469</v>
      </c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6"/>
      <c r="AC40" s="197">
        <f>SUM(AC33+AC39)</f>
        <v>359456568</v>
      </c>
      <c r="AD40" s="198"/>
      <c r="AE40" s="198"/>
      <c r="AF40" s="203"/>
      <c r="AG40" s="44">
        <f>SUM(AG39,AG33)</f>
        <v>430992554</v>
      </c>
      <c r="AH40" s="197">
        <f>SUM(AH39,AH33)</f>
        <v>422733246</v>
      </c>
      <c r="AI40" s="198"/>
      <c r="AJ40" s="198"/>
      <c r="AK40" s="203"/>
    </row>
  </sheetData>
  <sheetProtection/>
  <mergeCells count="141">
    <mergeCell ref="A40:B40"/>
    <mergeCell ref="C40:AB40"/>
    <mergeCell ref="AC40:AF40"/>
    <mergeCell ref="AH40:AK40"/>
    <mergeCell ref="A38:B38"/>
    <mergeCell ref="C38:AB38"/>
    <mergeCell ref="AC38:AF38"/>
    <mergeCell ref="AH38:AK38"/>
    <mergeCell ref="A39:B39"/>
    <mergeCell ref="C39:AB39"/>
    <mergeCell ref="AC39:AF39"/>
    <mergeCell ref="AH39:AK39"/>
    <mergeCell ref="A36:B36"/>
    <mergeCell ref="C36:AB36"/>
    <mergeCell ref="AC36:AF36"/>
    <mergeCell ref="AH36:AK36"/>
    <mergeCell ref="A37:B37"/>
    <mergeCell ref="C37:AB37"/>
    <mergeCell ref="AC37:AF37"/>
    <mergeCell ref="AH37:AK37"/>
    <mergeCell ref="A34:B34"/>
    <mergeCell ref="C34:AB34"/>
    <mergeCell ref="AC34:AF34"/>
    <mergeCell ref="AH34:AK34"/>
    <mergeCell ref="A35:B35"/>
    <mergeCell ref="C35:AB35"/>
    <mergeCell ref="AC35:AF35"/>
    <mergeCell ref="AH35:AK35"/>
    <mergeCell ref="A32:B32"/>
    <mergeCell ref="C32:AB32"/>
    <mergeCell ref="AC32:AF32"/>
    <mergeCell ref="AH32:AK32"/>
    <mergeCell ref="A33:B33"/>
    <mergeCell ref="C33:AB33"/>
    <mergeCell ref="AC33:AF33"/>
    <mergeCell ref="AH33:AK33"/>
    <mergeCell ref="A30:B30"/>
    <mergeCell ref="C30:AB30"/>
    <mergeCell ref="AC30:AF30"/>
    <mergeCell ref="AH30:AK30"/>
    <mergeCell ref="A31:B31"/>
    <mergeCell ref="C31:AB31"/>
    <mergeCell ref="AC31:AF31"/>
    <mergeCell ref="AH31:AK31"/>
    <mergeCell ref="A28:B28"/>
    <mergeCell ref="C28:AB28"/>
    <mergeCell ref="AC28:AF28"/>
    <mergeCell ref="AH28:AK28"/>
    <mergeCell ref="A29:B29"/>
    <mergeCell ref="C29:AB29"/>
    <mergeCell ref="AC29:AF29"/>
    <mergeCell ref="AH29:AK29"/>
    <mergeCell ref="A26:B26"/>
    <mergeCell ref="C26:AB26"/>
    <mergeCell ref="AC26:AF26"/>
    <mergeCell ref="AH26:AK26"/>
    <mergeCell ref="A27:B27"/>
    <mergeCell ref="C27:AB27"/>
    <mergeCell ref="AC27:AF27"/>
    <mergeCell ref="AH27:AK27"/>
    <mergeCell ref="A23:B23"/>
    <mergeCell ref="C23:AB23"/>
    <mergeCell ref="AC23:AF23"/>
    <mergeCell ref="AH23:AK23"/>
    <mergeCell ref="A25:B25"/>
    <mergeCell ref="C25:AB25"/>
    <mergeCell ref="AC25:AF25"/>
    <mergeCell ref="AH25:AK25"/>
    <mergeCell ref="A21:B21"/>
    <mergeCell ref="C21:AB21"/>
    <mergeCell ref="AC21:AF21"/>
    <mergeCell ref="AH21:AK21"/>
    <mergeCell ref="A22:B22"/>
    <mergeCell ref="C22:AB22"/>
    <mergeCell ref="AC22:AF22"/>
    <mergeCell ref="AH22:AK22"/>
    <mergeCell ref="A19:B19"/>
    <mergeCell ref="C19:AB19"/>
    <mergeCell ref="AC19:AF19"/>
    <mergeCell ref="AH19:AK19"/>
    <mergeCell ref="A20:B20"/>
    <mergeCell ref="C20:AB20"/>
    <mergeCell ref="AC20:AF20"/>
    <mergeCell ref="AH20:AK20"/>
    <mergeCell ref="A17:B17"/>
    <mergeCell ref="C17:AB17"/>
    <mergeCell ref="AC17:AF17"/>
    <mergeCell ref="AH17:AK17"/>
    <mergeCell ref="A18:B18"/>
    <mergeCell ref="C18:AB18"/>
    <mergeCell ref="AC18:AF18"/>
    <mergeCell ref="AH18:AK18"/>
    <mergeCell ref="A15:B15"/>
    <mergeCell ref="C15:AB15"/>
    <mergeCell ref="AC15:AF15"/>
    <mergeCell ref="AH15:AK15"/>
    <mergeCell ref="A16:B16"/>
    <mergeCell ref="C16:AB16"/>
    <mergeCell ref="AC16:AF16"/>
    <mergeCell ref="AH16:AK16"/>
    <mergeCell ref="A13:B13"/>
    <mergeCell ref="C13:AB13"/>
    <mergeCell ref="AC13:AF13"/>
    <mergeCell ref="AH13:AK13"/>
    <mergeCell ref="A14:B14"/>
    <mergeCell ref="C14:AB14"/>
    <mergeCell ref="AC14:AF14"/>
    <mergeCell ref="AH14:AK14"/>
    <mergeCell ref="A11:B11"/>
    <mergeCell ref="C11:AB11"/>
    <mergeCell ref="AC11:AF11"/>
    <mergeCell ref="AH11:AK11"/>
    <mergeCell ref="A12:B12"/>
    <mergeCell ref="C12:AB12"/>
    <mergeCell ref="AC12:AF12"/>
    <mergeCell ref="AH12:AK12"/>
    <mergeCell ref="A9:B9"/>
    <mergeCell ref="C9:AB9"/>
    <mergeCell ref="AC9:AF9"/>
    <mergeCell ref="AH9:AK9"/>
    <mergeCell ref="A10:B10"/>
    <mergeCell ref="C10:AB10"/>
    <mergeCell ref="AC10:AF10"/>
    <mergeCell ref="AH10:AK10"/>
    <mergeCell ref="A7:B7"/>
    <mergeCell ref="C7:AB7"/>
    <mergeCell ref="AC7:AF7"/>
    <mergeCell ref="AH7:AK7"/>
    <mergeCell ref="A8:B8"/>
    <mergeCell ref="C8:AB8"/>
    <mergeCell ref="AC8:AF8"/>
    <mergeCell ref="AH8:AK8"/>
    <mergeCell ref="AG1:AK1"/>
    <mergeCell ref="A2:AK2"/>
    <mergeCell ref="A3:AK3"/>
    <mergeCell ref="A4:AK4"/>
    <mergeCell ref="A5:AK5"/>
    <mergeCell ref="A6:B6"/>
    <mergeCell ref="C6:AB6"/>
    <mergeCell ref="AC6:AF6"/>
    <mergeCell ref="AH6:AK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2"/>
  <sheetViews>
    <sheetView zoomScalePageLayoutView="0" workbookViewId="0" topLeftCell="A1">
      <pane ySplit="6" topLeftCell="A109" activePane="bottomLeft" state="frozen"/>
      <selection pane="topLeft" activeCell="A1" sqref="A1"/>
      <selection pane="bottomLeft" activeCell="J155" sqref="J155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10" width="12.75390625" style="0" customWidth="1"/>
  </cols>
  <sheetData>
    <row r="1" ht="12.75">
      <c r="J1" t="s">
        <v>974</v>
      </c>
    </row>
    <row r="2" spans="1:13" ht="18">
      <c r="A2" s="323" t="s">
        <v>1009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0" ht="20.25" customHeight="1">
      <c r="A3" s="322" t="s">
        <v>379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32.25" customHeight="1">
      <c r="A4" s="1"/>
      <c r="B4" s="1"/>
      <c r="C4" s="322" t="s">
        <v>149</v>
      </c>
      <c r="D4" s="322"/>
      <c r="E4" s="322" t="s">
        <v>311</v>
      </c>
      <c r="F4" s="322"/>
      <c r="G4" s="324" t="s">
        <v>995</v>
      </c>
      <c r="H4" s="325"/>
      <c r="I4" s="322" t="s">
        <v>310</v>
      </c>
      <c r="J4" s="322"/>
    </row>
    <row r="5" spans="1:10" ht="30">
      <c r="A5" s="1" t="s">
        <v>6</v>
      </c>
      <c r="B5" s="1" t="s">
        <v>7</v>
      </c>
      <c r="C5" s="1" t="s">
        <v>169</v>
      </c>
      <c r="D5" s="1" t="s">
        <v>170</v>
      </c>
      <c r="E5" s="1" t="s">
        <v>169</v>
      </c>
      <c r="F5" s="1" t="s">
        <v>170</v>
      </c>
      <c r="G5" s="1" t="s">
        <v>169</v>
      </c>
      <c r="H5" s="1" t="s">
        <v>170</v>
      </c>
      <c r="I5" s="1" t="s">
        <v>169</v>
      </c>
      <c r="J5" s="1" t="s">
        <v>170</v>
      </c>
    </row>
    <row r="6" spans="1:10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</row>
    <row r="7" spans="1:10" ht="12.75">
      <c r="A7" s="5" t="s">
        <v>168</v>
      </c>
      <c r="B7" s="6" t="s">
        <v>171</v>
      </c>
      <c r="C7" s="10"/>
      <c r="D7" s="10"/>
      <c r="E7" s="10"/>
      <c r="F7" s="10"/>
      <c r="G7" s="10"/>
      <c r="H7" s="10"/>
      <c r="I7" s="10"/>
      <c r="J7" s="10"/>
    </row>
    <row r="8" spans="1:10" ht="12.75">
      <c r="A8" s="2" t="s">
        <v>0</v>
      </c>
      <c r="B8" s="3" t="s">
        <v>172</v>
      </c>
      <c r="C8" s="4">
        <f>SUM(E8+G8+I8)</f>
        <v>0</v>
      </c>
      <c r="D8" s="4">
        <f>SUM(F8+H8+J8)</f>
        <v>0</v>
      </c>
      <c r="E8" s="8"/>
      <c r="F8" s="8"/>
      <c r="G8" s="8"/>
      <c r="H8" s="8"/>
      <c r="I8" s="8"/>
      <c r="J8" s="8"/>
    </row>
    <row r="9" spans="1:10" ht="12.75">
      <c r="A9" s="2" t="s">
        <v>1</v>
      </c>
      <c r="B9" s="3" t="s">
        <v>173</v>
      </c>
      <c r="C9" s="4">
        <f aca="true" t="shared" si="0" ref="C9:C72">SUM(E9+G9+I9)</f>
        <v>1537053</v>
      </c>
      <c r="D9" s="4">
        <f aca="true" t="shared" si="1" ref="D9:D72">SUM(F9+H9+J9)</f>
        <v>1015134</v>
      </c>
      <c r="E9" s="8">
        <v>1537053</v>
      </c>
      <c r="F9" s="8">
        <v>1015134</v>
      </c>
      <c r="G9" s="8"/>
      <c r="H9" s="8"/>
      <c r="I9" s="8"/>
      <c r="J9" s="8"/>
    </row>
    <row r="10" spans="1:10" ht="12.75">
      <c r="A10" s="2" t="s">
        <v>2</v>
      </c>
      <c r="B10" s="3" t="s">
        <v>174</v>
      </c>
      <c r="C10" s="4">
        <f t="shared" si="0"/>
        <v>0</v>
      </c>
      <c r="D10" s="4">
        <f t="shared" si="1"/>
        <v>0</v>
      </c>
      <c r="E10" s="8"/>
      <c r="F10" s="8"/>
      <c r="G10" s="8"/>
      <c r="H10" s="8"/>
      <c r="I10" s="8"/>
      <c r="J10" s="8"/>
    </row>
    <row r="11" spans="1:10" ht="12.75">
      <c r="A11" s="5" t="s">
        <v>3</v>
      </c>
      <c r="B11" s="6" t="s">
        <v>175</v>
      </c>
      <c r="C11" s="4">
        <f t="shared" si="0"/>
        <v>1537053</v>
      </c>
      <c r="D11" s="4">
        <f t="shared" si="1"/>
        <v>1015134</v>
      </c>
      <c r="E11" s="8">
        <v>1537053</v>
      </c>
      <c r="F11" s="8">
        <v>1015134</v>
      </c>
      <c r="G11" s="8"/>
      <c r="H11" s="8"/>
      <c r="I11" s="7">
        <f>SUM(I7:I10)</f>
        <v>0</v>
      </c>
      <c r="J11" s="7">
        <f>SUM(J7:J10)</f>
        <v>0</v>
      </c>
    </row>
    <row r="12" spans="1:10" ht="12.75">
      <c r="A12" s="2" t="s">
        <v>9</v>
      </c>
      <c r="B12" s="3" t="s">
        <v>176</v>
      </c>
      <c r="C12" s="4">
        <f t="shared" si="0"/>
        <v>831547002</v>
      </c>
      <c r="D12" s="4">
        <f t="shared" si="1"/>
        <v>825644537</v>
      </c>
      <c r="E12" s="8">
        <v>831547002</v>
      </c>
      <c r="F12" s="8">
        <v>825644537</v>
      </c>
      <c r="G12" s="8"/>
      <c r="H12" s="8"/>
      <c r="I12" s="8"/>
      <c r="J12" s="8"/>
    </row>
    <row r="13" spans="1:10" ht="12.75">
      <c r="A13" s="2" t="s">
        <v>10</v>
      </c>
      <c r="B13" s="3" t="s">
        <v>177</v>
      </c>
      <c r="C13" s="4">
        <f t="shared" si="0"/>
        <v>25940742</v>
      </c>
      <c r="D13" s="4">
        <f t="shared" si="1"/>
        <v>25282677</v>
      </c>
      <c r="E13" s="8">
        <v>25940742</v>
      </c>
      <c r="F13" s="8">
        <v>24539488</v>
      </c>
      <c r="G13" s="8"/>
      <c r="H13" s="8">
        <v>743189</v>
      </c>
      <c r="I13" s="8"/>
      <c r="J13" s="8"/>
    </row>
    <row r="14" spans="1:10" ht="12.75">
      <c r="A14" s="2" t="s">
        <v>11</v>
      </c>
      <c r="B14" s="3" t="s">
        <v>178</v>
      </c>
      <c r="C14" s="4">
        <f t="shared" si="0"/>
        <v>0</v>
      </c>
      <c r="D14" s="4">
        <f t="shared" si="1"/>
        <v>0</v>
      </c>
      <c r="E14" s="8"/>
      <c r="F14" s="8"/>
      <c r="G14" s="8"/>
      <c r="H14" s="8"/>
      <c r="I14" s="8"/>
      <c r="J14" s="8"/>
    </row>
    <row r="15" spans="1:10" ht="12.75">
      <c r="A15" s="2" t="s">
        <v>4</v>
      </c>
      <c r="B15" s="3" t="s">
        <v>179</v>
      </c>
      <c r="C15" s="4">
        <f t="shared" si="0"/>
        <v>7633143</v>
      </c>
      <c r="D15" s="4">
        <f t="shared" si="1"/>
        <v>41944279</v>
      </c>
      <c r="E15" s="8">
        <v>7633143</v>
      </c>
      <c r="F15" s="8">
        <v>41944279</v>
      </c>
      <c r="G15" s="8"/>
      <c r="H15" s="8"/>
      <c r="I15" s="8"/>
      <c r="J15" s="8"/>
    </row>
    <row r="16" spans="1:10" ht="12.75">
      <c r="A16" s="2" t="s">
        <v>12</v>
      </c>
      <c r="B16" s="3" t="s">
        <v>180</v>
      </c>
      <c r="C16" s="4">
        <f t="shared" si="0"/>
        <v>0</v>
      </c>
      <c r="D16" s="4">
        <f t="shared" si="1"/>
        <v>0</v>
      </c>
      <c r="E16" s="8"/>
      <c r="F16" s="8"/>
      <c r="G16" s="8"/>
      <c r="H16" s="8"/>
      <c r="I16" s="8"/>
      <c r="J16" s="8"/>
    </row>
    <row r="17" spans="1:10" ht="12.75">
      <c r="A17" s="5" t="s">
        <v>5</v>
      </c>
      <c r="B17" s="6" t="s">
        <v>181</v>
      </c>
      <c r="C17" s="4">
        <f t="shared" si="0"/>
        <v>865120887</v>
      </c>
      <c r="D17" s="4">
        <f t="shared" si="1"/>
        <v>892871493</v>
      </c>
      <c r="E17" s="8">
        <f>SUM(E12:E15)</f>
        <v>865120887</v>
      </c>
      <c r="F17" s="8">
        <f>SUM(F12:F15)</f>
        <v>892128304</v>
      </c>
      <c r="G17" s="8"/>
      <c r="H17" s="8">
        <v>743189</v>
      </c>
      <c r="I17" s="9"/>
      <c r="J17" s="9"/>
    </row>
    <row r="18" spans="1:10" ht="12.75">
      <c r="A18" s="2" t="s">
        <v>13</v>
      </c>
      <c r="B18" s="3" t="s">
        <v>182</v>
      </c>
      <c r="C18" s="4">
        <f t="shared" si="0"/>
        <v>8540000</v>
      </c>
      <c r="D18" s="4">
        <f t="shared" si="1"/>
        <v>8540000</v>
      </c>
      <c r="E18" s="8">
        <v>8540000</v>
      </c>
      <c r="F18" s="8">
        <v>8540000</v>
      </c>
      <c r="G18" s="8"/>
      <c r="H18" s="8"/>
      <c r="I18" s="8"/>
      <c r="J18" s="8"/>
    </row>
    <row r="19" spans="1:10" ht="12.75">
      <c r="A19" s="2" t="s">
        <v>14</v>
      </c>
      <c r="B19" s="3" t="s">
        <v>183</v>
      </c>
      <c r="C19" s="4">
        <f t="shared" si="0"/>
        <v>0</v>
      </c>
      <c r="D19" s="4">
        <f t="shared" si="1"/>
        <v>0</v>
      </c>
      <c r="E19" s="8"/>
      <c r="F19" s="8"/>
      <c r="G19" s="8"/>
      <c r="H19" s="8"/>
      <c r="I19" s="8"/>
      <c r="J19" s="8"/>
    </row>
    <row r="20" spans="1:10" ht="12.75">
      <c r="A20" s="2" t="s">
        <v>15</v>
      </c>
      <c r="B20" s="3" t="s">
        <v>1021</v>
      </c>
      <c r="C20" s="4">
        <f t="shared" si="0"/>
        <v>8540000</v>
      </c>
      <c r="D20" s="4">
        <f t="shared" si="1"/>
        <v>8540000</v>
      </c>
      <c r="E20" s="8">
        <v>8540000</v>
      </c>
      <c r="F20" s="8">
        <v>8540000</v>
      </c>
      <c r="G20" s="8"/>
      <c r="H20" s="8"/>
      <c r="I20" s="8"/>
      <c r="J20" s="8"/>
    </row>
    <row r="21" spans="1:10" ht="12.75">
      <c r="A21" s="2" t="s">
        <v>16</v>
      </c>
      <c r="B21" s="3" t="s">
        <v>184</v>
      </c>
      <c r="C21" s="4">
        <f t="shared" si="0"/>
        <v>0</v>
      </c>
      <c r="D21" s="4">
        <f t="shared" si="1"/>
        <v>0</v>
      </c>
      <c r="E21" s="8"/>
      <c r="F21" s="8"/>
      <c r="G21" s="8"/>
      <c r="H21" s="8"/>
      <c r="I21" s="8"/>
      <c r="J21" s="8"/>
    </row>
    <row r="22" spans="1:10" ht="12.75">
      <c r="A22" s="2" t="s">
        <v>17</v>
      </c>
      <c r="B22" s="3" t="s">
        <v>185</v>
      </c>
      <c r="C22" s="4">
        <f t="shared" si="0"/>
        <v>0</v>
      </c>
      <c r="D22" s="4">
        <f t="shared" si="1"/>
        <v>0</v>
      </c>
      <c r="E22" s="8"/>
      <c r="F22" s="8"/>
      <c r="G22" s="8"/>
      <c r="H22" s="8"/>
      <c r="I22" s="8"/>
      <c r="J22" s="8"/>
    </row>
    <row r="23" spans="1:10" ht="12.75">
      <c r="A23" s="2" t="s">
        <v>18</v>
      </c>
      <c r="B23" s="3" t="s">
        <v>186</v>
      </c>
      <c r="C23" s="4">
        <f t="shared" si="0"/>
        <v>0</v>
      </c>
      <c r="D23" s="4">
        <f t="shared" si="1"/>
        <v>0</v>
      </c>
      <c r="E23" s="8"/>
      <c r="F23" s="8"/>
      <c r="G23" s="8"/>
      <c r="H23" s="8"/>
      <c r="I23" s="8"/>
      <c r="J23" s="8"/>
    </row>
    <row r="24" spans="1:10" ht="12.75">
      <c r="A24" s="2" t="s">
        <v>19</v>
      </c>
      <c r="B24" s="3" t="s">
        <v>187</v>
      </c>
      <c r="C24" s="4">
        <f t="shared" si="0"/>
        <v>0</v>
      </c>
      <c r="D24" s="4">
        <f t="shared" si="1"/>
        <v>0</v>
      </c>
      <c r="E24" s="8"/>
      <c r="F24" s="8"/>
      <c r="G24" s="8"/>
      <c r="H24" s="8"/>
      <c r="I24" s="8"/>
      <c r="J24" s="8"/>
    </row>
    <row r="25" spans="1:10" ht="12.75">
      <c r="A25" s="5" t="s">
        <v>20</v>
      </c>
      <c r="B25" s="6" t="s">
        <v>188</v>
      </c>
      <c r="C25" s="4">
        <f t="shared" si="0"/>
        <v>8540000</v>
      </c>
      <c r="D25" s="4">
        <f t="shared" si="1"/>
        <v>8540000</v>
      </c>
      <c r="E25" s="8">
        <v>8540000</v>
      </c>
      <c r="F25" s="8">
        <v>8540000</v>
      </c>
      <c r="G25" s="8"/>
      <c r="H25" s="8"/>
      <c r="I25" s="9"/>
      <c r="J25" s="9"/>
    </row>
    <row r="26" spans="1:10" ht="25.5">
      <c r="A26" s="5" t="s">
        <v>24</v>
      </c>
      <c r="B26" s="6" t="s">
        <v>189</v>
      </c>
      <c r="C26" s="4">
        <f t="shared" si="0"/>
        <v>873660887</v>
      </c>
      <c r="D26" s="4">
        <f t="shared" si="1"/>
        <v>901683438</v>
      </c>
      <c r="E26" s="8">
        <f>SUM(E17+E25)</f>
        <v>873660887</v>
      </c>
      <c r="F26" s="8">
        <f>SUM(F11+F17+F25)</f>
        <v>901683438</v>
      </c>
      <c r="G26" s="8"/>
      <c r="H26" s="8"/>
      <c r="I26" s="9">
        <f>SUM(I11+I17+I25)</f>
        <v>0</v>
      </c>
      <c r="J26" s="9">
        <f>SUM(J11+J17+J25)</f>
        <v>0</v>
      </c>
    </row>
    <row r="27" spans="1:10" ht="12.75">
      <c r="A27" s="2" t="s">
        <v>25</v>
      </c>
      <c r="B27" s="3" t="s">
        <v>190</v>
      </c>
      <c r="C27" s="4">
        <f t="shared" si="0"/>
        <v>376493</v>
      </c>
      <c r="D27" s="4">
        <f t="shared" si="1"/>
        <v>167636</v>
      </c>
      <c r="E27" s="8"/>
      <c r="F27" s="8"/>
      <c r="G27" s="8">
        <v>376493</v>
      </c>
      <c r="H27" s="8">
        <v>167636</v>
      </c>
      <c r="I27" s="8"/>
      <c r="J27" s="8"/>
    </row>
    <row r="28" spans="1:10" ht="12.75">
      <c r="A28" s="2" t="s">
        <v>26</v>
      </c>
      <c r="B28" s="3" t="s">
        <v>191</v>
      </c>
      <c r="C28" s="4">
        <f t="shared" si="0"/>
        <v>0</v>
      </c>
      <c r="D28" s="4">
        <f t="shared" si="1"/>
        <v>0</v>
      </c>
      <c r="E28" s="8"/>
      <c r="F28" s="8"/>
      <c r="G28" s="8"/>
      <c r="H28" s="8"/>
      <c r="I28" s="8"/>
      <c r="J28" s="8"/>
    </row>
    <row r="29" spans="1:10" ht="12.75">
      <c r="A29" s="2" t="s">
        <v>27</v>
      </c>
      <c r="B29" s="3" t="s">
        <v>192</v>
      </c>
      <c r="C29" s="4">
        <f t="shared" si="0"/>
        <v>0</v>
      </c>
      <c r="D29" s="4">
        <f t="shared" si="1"/>
        <v>0</v>
      </c>
      <c r="E29" s="8"/>
      <c r="F29" s="8"/>
      <c r="G29" s="8"/>
      <c r="H29" s="8"/>
      <c r="I29" s="8"/>
      <c r="J29" s="8"/>
    </row>
    <row r="30" spans="1:10" ht="12.75">
      <c r="A30" s="2" t="s">
        <v>28</v>
      </c>
      <c r="B30" s="3" t="s">
        <v>193</v>
      </c>
      <c r="C30" s="4">
        <f t="shared" si="0"/>
        <v>0</v>
      </c>
      <c r="D30" s="4">
        <f t="shared" si="1"/>
        <v>398750</v>
      </c>
      <c r="E30" s="8"/>
      <c r="F30" s="8"/>
      <c r="G30" s="8"/>
      <c r="H30" s="8">
        <v>398750</v>
      </c>
      <c r="I30" s="8"/>
      <c r="J30" s="8"/>
    </row>
    <row r="31" spans="1:10" ht="12.75">
      <c r="A31" s="2" t="s">
        <v>29</v>
      </c>
      <c r="B31" s="3" t="s">
        <v>194</v>
      </c>
      <c r="C31" s="4">
        <f t="shared" si="0"/>
        <v>0</v>
      </c>
      <c r="D31" s="4">
        <f t="shared" si="1"/>
        <v>0</v>
      </c>
      <c r="E31" s="8"/>
      <c r="F31" s="8"/>
      <c r="G31" s="8"/>
      <c r="H31" s="8"/>
      <c r="I31" s="8"/>
      <c r="J31" s="8"/>
    </row>
    <row r="32" spans="1:10" ht="12.75">
      <c r="A32" s="5" t="s">
        <v>30</v>
      </c>
      <c r="B32" s="6" t="s">
        <v>195</v>
      </c>
      <c r="C32" s="4">
        <f t="shared" si="0"/>
        <v>376493</v>
      </c>
      <c r="D32" s="4">
        <f t="shared" si="1"/>
        <v>566386</v>
      </c>
      <c r="E32" s="8"/>
      <c r="F32" s="8"/>
      <c r="G32" s="8">
        <f>SUM(G27:G31)</f>
        <v>376493</v>
      </c>
      <c r="H32" s="8">
        <f>SUM(H27:H31)</f>
        <v>566386</v>
      </c>
      <c r="I32" s="9"/>
      <c r="J32" s="9"/>
    </row>
    <row r="33" spans="1:10" ht="12.75">
      <c r="A33" s="2" t="s">
        <v>31</v>
      </c>
      <c r="B33" s="3" t="s">
        <v>196</v>
      </c>
      <c r="C33" s="4">
        <f t="shared" si="0"/>
        <v>0</v>
      </c>
      <c r="D33" s="4">
        <f t="shared" si="1"/>
        <v>0</v>
      </c>
      <c r="E33" s="8"/>
      <c r="F33" s="8"/>
      <c r="G33" s="8"/>
      <c r="H33" s="8"/>
      <c r="I33" s="8"/>
      <c r="J33" s="8"/>
    </row>
    <row r="34" spans="1:10" ht="12.75">
      <c r="A34" s="2" t="s">
        <v>32</v>
      </c>
      <c r="B34" s="3" t="s">
        <v>197</v>
      </c>
      <c r="C34" s="4">
        <f t="shared" si="0"/>
        <v>0</v>
      </c>
      <c r="D34" s="4">
        <f t="shared" si="1"/>
        <v>0</v>
      </c>
      <c r="E34" s="8"/>
      <c r="F34" s="8"/>
      <c r="G34" s="8"/>
      <c r="H34" s="8"/>
      <c r="I34" s="8"/>
      <c r="J34" s="8"/>
    </row>
    <row r="35" spans="1:10" ht="12.75">
      <c r="A35" s="2" t="s">
        <v>33</v>
      </c>
      <c r="B35" s="3" t="s">
        <v>198</v>
      </c>
      <c r="C35" s="4">
        <f t="shared" si="0"/>
        <v>0</v>
      </c>
      <c r="D35" s="4">
        <f t="shared" si="1"/>
        <v>0</v>
      </c>
      <c r="E35" s="8"/>
      <c r="F35" s="8"/>
      <c r="G35" s="8"/>
      <c r="H35" s="8"/>
      <c r="I35" s="8"/>
      <c r="J35" s="8"/>
    </row>
    <row r="36" spans="1:10" ht="12.75">
      <c r="A36" s="2" t="s">
        <v>34</v>
      </c>
      <c r="B36" s="3" t="s">
        <v>199</v>
      </c>
      <c r="C36" s="4">
        <f t="shared" si="0"/>
        <v>0</v>
      </c>
      <c r="D36" s="4">
        <f t="shared" si="1"/>
        <v>0</v>
      </c>
      <c r="E36" s="8"/>
      <c r="F36" s="8"/>
      <c r="G36" s="8"/>
      <c r="H36" s="8"/>
      <c r="I36" s="8"/>
      <c r="J36" s="8"/>
    </row>
    <row r="37" spans="1:10" ht="12.75">
      <c r="A37" s="2" t="s">
        <v>35</v>
      </c>
      <c r="B37" s="3" t="s">
        <v>200</v>
      </c>
      <c r="C37" s="4">
        <f t="shared" si="0"/>
        <v>0</v>
      </c>
      <c r="D37" s="4">
        <f t="shared" si="1"/>
        <v>0</v>
      </c>
      <c r="E37" s="8"/>
      <c r="F37" s="8"/>
      <c r="G37" s="8"/>
      <c r="H37" s="8"/>
      <c r="I37" s="8"/>
      <c r="J37" s="8"/>
    </row>
    <row r="38" spans="1:10" ht="12.75">
      <c r="A38" s="2" t="s">
        <v>36</v>
      </c>
      <c r="B38" s="3" t="s">
        <v>201</v>
      </c>
      <c r="C38" s="4">
        <f t="shared" si="0"/>
        <v>0</v>
      </c>
      <c r="D38" s="4">
        <f t="shared" si="1"/>
        <v>0</v>
      </c>
      <c r="E38" s="8"/>
      <c r="F38" s="8"/>
      <c r="G38" s="8"/>
      <c r="H38" s="8"/>
      <c r="I38" s="8"/>
      <c r="J38" s="8"/>
    </row>
    <row r="39" spans="1:10" ht="12.75">
      <c r="A39" s="2" t="s">
        <v>37</v>
      </c>
      <c r="B39" s="3" t="s">
        <v>202</v>
      </c>
      <c r="C39" s="4">
        <f t="shared" si="0"/>
        <v>0</v>
      </c>
      <c r="D39" s="4">
        <f t="shared" si="1"/>
        <v>0</v>
      </c>
      <c r="E39" s="8"/>
      <c r="F39" s="8"/>
      <c r="G39" s="8"/>
      <c r="H39" s="8"/>
      <c r="I39" s="8"/>
      <c r="J39" s="8"/>
    </row>
    <row r="40" spans="1:10" ht="12.75">
      <c r="A40" s="5" t="s">
        <v>38</v>
      </c>
      <c r="B40" s="6" t="s">
        <v>203</v>
      </c>
      <c r="C40" s="4">
        <f t="shared" si="0"/>
        <v>0</v>
      </c>
      <c r="D40" s="4">
        <f t="shared" si="1"/>
        <v>0</v>
      </c>
      <c r="E40" s="8"/>
      <c r="F40" s="8"/>
      <c r="G40" s="8"/>
      <c r="H40" s="8"/>
      <c r="I40" s="9"/>
      <c r="J40" s="9"/>
    </row>
    <row r="41" spans="1:10" ht="12.75">
      <c r="A41" s="5" t="s">
        <v>39</v>
      </c>
      <c r="B41" s="6" t="s">
        <v>204</v>
      </c>
      <c r="C41" s="4">
        <f t="shared" si="0"/>
        <v>376493</v>
      </c>
      <c r="D41" s="4">
        <f t="shared" si="1"/>
        <v>566386</v>
      </c>
      <c r="E41" s="8"/>
      <c r="F41" s="8"/>
      <c r="G41" s="8">
        <f>SUM(G32+G40)</f>
        <v>376493</v>
      </c>
      <c r="H41" s="8">
        <f>SUM(H32+H40)</f>
        <v>566386</v>
      </c>
      <c r="I41" s="9"/>
      <c r="J41" s="9"/>
    </row>
    <row r="42" spans="1:10" ht="12.75">
      <c r="A42" s="2" t="s">
        <v>40</v>
      </c>
      <c r="B42" s="3" t="s">
        <v>205</v>
      </c>
      <c r="C42" s="4">
        <f t="shared" si="0"/>
        <v>0</v>
      </c>
      <c r="D42" s="4">
        <f t="shared" si="1"/>
        <v>0</v>
      </c>
      <c r="E42" s="8"/>
      <c r="F42" s="8"/>
      <c r="G42" s="8"/>
      <c r="H42" s="8"/>
      <c r="I42" s="8"/>
      <c r="J42" s="8"/>
    </row>
    <row r="43" spans="1:10" ht="12.75">
      <c r="A43" s="2" t="s">
        <v>41</v>
      </c>
      <c r="B43" s="3" t="s">
        <v>206</v>
      </c>
      <c r="C43" s="4">
        <f t="shared" si="0"/>
        <v>0</v>
      </c>
      <c r="D43" s="4">
        <f t="shared" si="1"/>
        <v>30</v>
      </c>
      <c r="E43" s="8"/>
      <c r="F43" s="8"/>
      <c r="G43" s="8"/>
      <c r="H43" s="8"/>
      <c r="I43" s="8"/>
      <c r="J43" s="8">
        <v>30</v>
      </c>
    </row>
    <row r="44" spans="1:10" ht="12.75">
      <c r="A44" s="2" t="s">
        <v>42</v>
      </c>
      <c r="B44" s="3" t="s">
        <v>207</v>
      </c>
      <c r="C44" s="4">
        <f t="shared" si="0"/>
        <v>150217490</v>
      </c>
      <c r="D44" s="4">
        <f t="shared" si="1"/>
        <v>68851827</v>
      </c>
      <c r="E44" s="8">
        <v>134721368</v>
      </c>
      <c r="F44" s="8">
        <v>61505040</v>
      </c>
      <c r="G44" s="8">
        <v>15196158</v>
      </c>
      <c r="H44" s="8">
        <v>7250724</v>
      </c>
      <c r="I44" s="8">
        <v>299964</v>
      </c>
      <c r="J44" s="8">
        <v>96063</v>
      </c>
    </row>
    <row r="45" spans="1:10" ht="12.75">
      <c r="A45" s="2" t="s">
        <v>43</v>
      </c>
      <c r="B45" s="3" t="s">
        <v>208</v>
      </c>
      <c r="C45" s="4">
        <f t="shared" si="0"/>
        <v>0</v>
      </c>
      <c r="D45" s="4">
        <f t="shared" si="1"/>
        <v>0</v>
      </c>
      <c r="E45" s="8"/>
      <c r="F45" s="8"/>
      <c r="G45" s="8"/>
      <c r="H45" s="8"/>
      <c r="I45" s="8"/>
      <c r="J45" s="8"/>
    </row>
    <row r="46" spans="1:10" ht="12.75">
      <c r="A46" s="2" t="s">
        <v>44</v>
      </c>
      <c r="B46" s="3" t="s">
        <v>209</v>
      </c>
      <c r="C46" s="4">
        <f t="shared" si="0"/>
        <v>0</v>
      </c>
      <c r="D46" s="4">
        <f t="shared" si="1"/>
        <v>0</v>
      </c>
      <c r="E46" s="8"/>
      <c r="F46" s="8"/>
      <c r="G46" s="8"/>
      <c r="H46" s="8"/>
      <c r="I46" s="8"/>
      <c r="J46" s="8"/>
    </row>
    <row r="47" spans="1:10" ht="12.75">
      <c r="A47" s="5" t="s">
        <v>45</v>
      </c>
      <c r="B47" s="6" t="s">
        <v>210</v>
      </c>
      <c r="C47" s="4">
        <f t="shared" si="0"/>
        <v>15496122</v>
      </c>
      <c r="D47" s="4">
        <f t="shared" si="1"/>
        <v>7346817</v>
      </c>
      <c r="E47" s="8"/>
      <c r="F47" s="8"/>
      <c r="G47" s="8">
        <f>SUM(G44:G46)</f>
        <v>15196158</v>
      </c>
      <c r="H47" s="8">
        <f>SUM(H44:H46)</f>
        <v>7250724</v>
      </c>
      <c r="I47" s="8">
        <f>SUM(I44:I46)</f>
        <v>299964</v>
      </c>
      <c r="J47" s="8">
        <f>SUM(J43:J45)</f>
        <v>96093</v>
      </c>
    </row>
    <row r="48" spans="1:10" ht="25.5">
      <c r="A48" s="2" t="s">
        <v>46</v>
      </c>
      <c r="B48" s="3" t="s">
        <v>211</v>
      </c>
      <c r="C48" s="4">
        <f t="shared" si="0"/>
        <v>0</v>
      </c>
      <c r="D48" s="4">
        <f t="shared" si="1"/>
        <v>0</v>
      </c>
      <c r="E48" s="8"/>
      <c r="F48" s="8"/>
      <c r="G48" s="8"/>
      <c r="H48" s="8"/>
      <c r="I48" s="8"/>
      <c r="J48" s="8"/>
    </row>
    <row r="49" spans="1:10" ht="25.5">
      <c r="A49" s="2" t="s">
        <v>47</v>
      </c>
      <c r="B49" s="3" t="s">
        <v>212</v>
      </c>
      <c r="C49" s="4">
        <f t="shared" si="0"/>
        <v>0</v>
      </c>
      <c r="D49" s="4">
        <f t="shared" si="1"/>
        <v>0</v>
      </c>
      <c r="E49" s="8"/>
      <c r="F49" s="8"/>
      <c r="G49" s="8"/>
      <c r="H49" s="8"/>
      <c r="I49" s="8"/>
      <c r="J49" s="8"/>
    </row>
    <row r="50" spans="1:10" ht="25.5">
      <c r="A50" s="2" t="s">
        <v>48</v>
      </c>
      <c r="B50" s="3" t="s">
        <v>213</v>
      </c>
      <c r="C50" s="4">
        <f t="shared" si="0"/>
        <v>0</v>
      </c>
      <c r="D50" s="4">
        <f t="shared" si="1"/>
        <v>0</v>
      </c>
      <c r="E50" s="8"/>
      <c r="F50" s="8"/>
      <c r="G50" s="8"/>
      <c r="H50" s="8"/>
      <c r="I50" s="8"/>
      <c r="J50" s="8"/>
    </row>
    <row r="51" spans="1:10" ht="25.5">
      <c r="A51" s="2" t="s">
        <v>49</v>
      </c>
      <c r="B51" s="3" t="s">
        <v>214</v>
      </c>
      <c r="C51" s="4">
        <f t="shared" si="0"/>
        <v>0</v>
      </c>
      <c r="D51" s="4">
        <f t="shared" si="1"/>
        <v>0</v>
      </c>
      <c r="E51" s="8"/>
      <c r="F51" s="8"/>
      <c r="G51" s="8"/>
      <c r="H51" s="8"/>
      <c r="I51" s="8"/>
      <c r="J51" s="8"/>
    </row>
    <row r="52" spans="1:10" ht="12.75">
      <c r="A52" s="2" t="s">
        <v>50</v>
      </c>
      <c r="B52" s="3" t="s">
        <v>215</v>
      </c>
      <c r="C52" s="4">
        <f t="shared" si="0"/>
        <v>3947614</v>
      </c>
      <c r="D52" s="4">
        <f t="shared" si="1"/>
        <v>4152793</v>
      </c>
      <c r="E52" s="8">
        <v>3947614</v>
      </c>
      <c r="F52" s="8">
        <v>4152793</v>
      </c>
      <c r="G52" s="8"/>
      <c r="H52" s="8"/>
      <c r="I52" s="8"/>
      <c r="J52" s="8"/>
    </row>
    <row r="53" spans="1:10" ht="12.75">
      <c r="A53" s="2" t="s">
        <v>51</v>
      </c>
      <c r="B53" s="3" t="s">
        <v>216</v>
      </c>
      <c r="C53" s="4">
        <f t="shared" si="0"/>
        <v>3600972</v>
      </c>
      <c r="D53" s="4">
        <f t="shared" si="1"/>
        <v>4147543</v>
      </c>
      <c r="E53" s="8">
        <v>3568062</v>
      </c>
      <c r="F53" s="8">
        <v>3685333</v>
      </c>
      <c r="G53" s="8">
        <v>32910</v>
      </c>
      <c r="H53" s="8">
        <v>462210</v>
      </c>
      <c r="I53" s="8"/>
      <c r="J53" s="8"/>
    </row>
    <row r="54" spans="1:10" ht="12.75">
      <c r="A54" s="2" t="s">
        <v>52</v>
      </c>
      <c r="B54" s="3" t="s">
        <v>217</v>
      </c>
      <c r="C54" s="4">
        <f t="shared" si="0"/>
        <v>0</v>
      </c>
      <c r="D54" s="4">
        <f t="shared" si="1"/>
        <v>0</v>
      </c>
      <c r="E54" s="8"/>
      <c r="F54" s="8"/>
      <c r="G54" s="8"/>
      <c r="H54" s="8"/>
      <c r="I54" s="8"/>
      <c r="J54" s="8"/>
    </row>
    <row r="55" spans="1:10" ht="25.5">
      <c r="A55" s="2" t="s">
        <v>53</v>
      </c>
      <c r="B55" s="3" t="s">
        <v>218</v>
      </c>
      <c r="C55" s="4">
        <f t="shared" si="0"/>
        <v>0</v>
      </c>
      <c r="D55" s="4">
        <f t="shared" si="1"/>
        <v>0</v>
      </c>
      <c r="E55" s="8"/>
      <c r="F55" s="8"/>
      <c r="G55" s="8"/>
      <c r="H55" s="8"/>
      <c r="I55" s="8"/>
      <c r="J55" s="8"/>
    </row>
    <row r="56" spans="1:10" ht="25.5">
      <c r="A56" s="2" t="s">
        <v>54</v>
      </c>
      <c r="B56" s="3" t="s">
        <v>219</v>
      </c>
      <c r="C56" s="4">
        <f t="shared" si="0"/>
        <v>0</v>
      </c>
      <c r="D56" s="4">
        <f t="shared" si="1"/>
        <v>0</v>
      </c>
      <c r="E56" s="8"/>
      <c r="F56" s="8"/>
      <c r="G56" s="8"/>
      <c r="H56" s="8"/>
      <c r="I56" s="8"/>
      <c r="J56" s="8"/>
    </row>
    <row r="57" spans="1:10" ht="25.5">
      <c r="A57" s="2" t="s">
        <v>55</v>
      </c>
      <c r="B57" s="3" t="s">
        <v>220</v>
      </c>
      <c r="C57" s="4">
        <f t="shared" si="0"/>
        <v>7461608</v>
      </c>
      <c r="D57" s="4">
        <f t="shared" si="1"/>
        <v>6997656</v>
      </c>
      <c r="E57" s="8">
        <v>7461608</v>
      </c>
      <c r="F57" s="8">
        <v>6997656</v>
      </c>
      <c r="G57" s="8"/>
      <c r="H57" s="8"/>
      <c r="I57" s="8"/>
      <c r="J57" s="8"/>
    </row>
    <row r="58" spans="1:10" ht="25.5">
      <c r="A58" s="2" t="s">
        <v>56</v>
      </c>
      <c r="B58" s="3" t="s">
        <v>221</v>
      </c>
      <c r="C58" s="4">
        <f t="shared" si="0"/>
        <v>0</v>
      </c>
      <c r="D58" s="4">
        <f t="shared" si="1"/>
        <v>0</v>
      </c>
      <c r="E58" s="8"/>
      <c r="F58" s="8"/>
      <c r="G58" s="8"/>
      <c r="H58" s="8"/>
      <c r="I58" s="8"/>
      <c r="J58" s="8"/>
    </row>
    <row r="59" spans="1:10" ht="12.75">
      <c r="A59" s="2" t="s">
        <v>57</v>
      </c>
      <c r="B59" s="3" t="s">
        <v>222</v>
      </c>
      <c r="C59" s="4">
        <f t="shared" si="0"/>
        <v>0</v>
      </c>
      <c r="D59" s="4">
        <f t="shared" si="1"/>
        <v>0</v>
      </c>
      <c r="E59" s="8"/>
      <c r="F59" s="8"/>
      <c r="G59" s="8"/>
      <c r="H59" s="8"/>
      <c r="I59" s="8"/>
      <c r="J59" s="8"/>
    </row>
    <row r="60" spans="1:10" ht="25.5">
      <c r="A60" s="2" t="s">
        <v>58</v>
      </c>
      <c r="B60" s="3" t="s">
        <v>223</v>
      </c>
      <c r="C60" s="4">
        <f t="shared" si="0"/>
        <v>0</v>
      </c>
      <c r="D60" s="4">
        <f t="shared" si="1"/>
        <v>0</v>
      </c>
      <c r="E60" s="8"/>
      <c r="F60" s="8"/>
      <c r="G60" s="8"/>
      <c r="H60" s="8"/>
      <c r="I60" s="8"/>
      <c r="J60" s="8"/>
    </row>
    <row r="61" spans="1:10" ht="25.5">
      <c r="A61" s="5" t="s">
        <v>59</v>
      </c>
      <c r="B61" s="6" t="s">
        <v>224</v>
      </c>
      <c r="C61" s="4">
        <f t="shared" si="0"/>
        <v>15704854</v>
      </c>
      <c r="D61" s="4">
        <f t="shared" si="1"/>
        <v>15878552</v>
      </c>
      <c r="E61" s="8">
        <v>15671944</v>
      </c>
      <c r="F61" s="8">
        <v>15416342</v>
      </c>
      <c r="G61" s="8">
        <v>32910</v>
      </c>
      <c r="H61" s="8">
        <v>462210</v>
      </c>
      <c r="I61" s="9"/>
      <c r="J61" s="9"/>
    </row>
    <row r="62" spans="1:10" ht="25.5">
      <c r="A62" s="2" t="s">
        <v>60</v>
      </c>
      <c r="B62" s="3" t="s">
        <v>225</v>
      </c>
      <c r="C62" s="4">
        <f t="shared" si="0"/>
        <v>0</v>
      </c>
      <c r="D62" s="4">
        <f t="shared" si="1"/>
        <v>0</v>
      </c>
      <c r="E62" s="8"/>
      <c r="F62" s="8"/>
      <c r="G62" s="8"/>
      <c r="H62" s="8"/>
      <c r="I62" s="8"/>
      <c r="J62" s="8"/>
    </row>
    <row r="63" spans="1:10" ht="25.5">
      <c r="A63" s="2" t="s">
        <v>61</v>
      </c>
      <c r="B63" s="3" t="s">
        <v>226</v>
      </c>
      <c r="C63" s="4">
        <f t="shared" si="0"/>
        <v>0</v>
      </c>
      <c r="D63" s="4">
        <f t="shared" si="1"/>
        <v>0</v>
      </c>
      <c r="E63" s="8"/>
      <c r="F63" s="8"/>
      <c r="G63" s="8"/>
      <c r="H63" s="8"/>
      <c r="I63" s="8"/>
      <c r="J63" s="8"/>
    </row>
    <row r="64" spans="1:10" ht="25.5">
      <c r="A64" s="2" t="s">
        <v>62</v>
      </c>
      <c r="B64" s="3" t="s">
        <v>227</v>
      </c>
      <c r="C64" s="4">
        <f t="shared" si="0"/>
        <v>0</v>
      </c>
      <c r="D64" s="4">
        <f t="shared" si="1"/>
        <v>0</v>
      </c>
      <c r="E64" s="8"/>
      <c r="F64" s="8"/>
      <c r="G64" s="8"/>
      <c r="H64" s="8"/>
      <c r="I64" s="8"/>
      <c r="J64" s="8"/>
    </row>
    <row r="65" spans="1:10" ht="25.5">
      <c r="A65" s="2" t="s">
        <v>63</v>
      </c>
      <c r="B65" s="3" t="s">
        <v>228</v>
      </c>
      <c r="C65" s="4">
        <f t="shared" si="0"/>
        <v>0</v>
      </c>
      <c r="D65" s="4">
        <f t="shared" si="1"/>
        <v>0</v>
      </c>
      <c r="E65" s="8"/>
      <c r="F65" s="8"/>
      <c r="G65" s="8"/>
      <c r="H65" s="8"/>
      <c r="I65" s="8"/>
      <c r="J65" s="8"/>
    </row>
    <row r="66" spans="1:10" ht="12.75">
      <c r="A66" s="2" t="s">
        <v>64</v>
      </c>
      <c r="B66" s="3" t="s">
        <v>229</v>
      </c>
      <c r="C66" s="4">
        <f t="shared" si="0"/>
        <v>0</v>
      </c>
      <c r="D66" s="4">
        <f t="shared" si="1"/>
        <v>0</v>
      </c>
      <c r="E66" s="8"/>
      <c r="F66" s="8"/>
      <c r="G66" s="8"/>
      <c r="H66" s="8"/>
      <c r="I66" s="8"/>
      <c r="J66" s="8"/>
    </row>
    <row r="67" spans="1:10" ht="12.75">
      <c r="A67" s="2" t="s">
        <v>65</v>
      </c>
      <c r="B67" s="3" t="s">
        <v>230</v>
      </c>
      <c r="C67" s="4">
        <f t="shared" si="0"/>
        <v>0</v>
      </c>
      <c r="D67" s="4">
        <f t="shared" si="1"/>
        <v>0</v>
      </c>
      <c r="E67" s="8"/>
      <c r="F67" s="8"/>
      <c r="G67" s="8"/>
      <c r="H67" s="8"/>
      <c r="I67" s="8"/>
      <c r="J67" s="8"/>
    </row>
    <row r="68" spans="1:10" ht="12.75">
      <c r="A68" s="2" t="s">
        <v>66</v>
      </c>
      <c r="B68" s="3" t="s">
        <v>231</v>
      </c>
      <c r="C68" s="4">
        <f t="shared" si="0"/>
        <v>0</v>
      </c>
      <c r="D68" s="4">
        <f t="shared" si="1"/>
        <v>0</v>
      </c>
      <c r="E68" s="8"/>
      <c r="F68" s="8"/>
      <c r="G68" s="8"/>
      <c r="H68" s="8"/>
      <c r="I68" s="8"/>
      <c r="J68" s="8"/>
    </row>
    <row r="69" spans="1:10" ht="25.5">
      <c r="A69" s="2" t="s">
        <v>67</v>
      </c>
      <c r="B69" s="3" t="s">
        <v>232</v>
      </c>
      <c r="C69" s="4">
        <f t="shared" si="0"/>
        <v>0</v>
      </c>
      <c r="D69" s="4">
        <f t="shared" si="1"/>
        <v>0</v>
      </c>
      <c r="E69" s="8"/>
      <c r="F69" s="8"/>
      <c r="G69" s="8"/>
      <c r="H69" s="8"/>
      <c r="I69" s="8"/>
      <c r="J69" s="8"/>
    </row>
    <row r="70" spans="1:10" ht="25.5">
      <c r="A70" s="2" t="s">
        <v>68</v>
      </c>
      <c r="B70" s="3" t="s">
        <v>233</v>
      </c>
      <c r="C70" s="4">
        <f t="shared" si="0"/>
        <v>0</v>
      </c>
      <c r="D70" s="4">
        <f t="shared" si="1"/>
        <v>0</v>
      </c>
      <c r="E70" s="8"/>
      <c r="F70" s="8"/>
      <c r="G70" s="8"/>
      <c r="H70" s="8"/>
      <c r="I70" s="8"/>
      <c r="J70" s="8"/>
    </row>
    <row r="71" spans="1:10" ht="25.5">
      <c r="A71" s="2" t="s">
        <v>69</v>
      </c>
      <c r="B71" s="3" t="s">
        <v>234</v>
      </c>
      <c r="C71" s="4">
        <f t="shared" si="0"/>
        <v>0</v>
      </c>
      <c r="D71" s="4">
        <f t="shared" si="1"/>
        <v>0</v>
      </c>
      <c r="E71" s="8"/>
      <c r="F71" s="8"/>
      <c r="G71" s="8"/>
      <c r="H71" s="8"/>
      <c r="I71" s="8"/>
      <c r="J71" s="8"/>
    </row>
    <row r="72" spans="1:10" ht="25.5">
      <c r="A72" s="2" t="s">
        <v>70</v>
      </c>
      <c r="B72" s="3" t="s">
        <v>235</v>
      </c>
      <c r="C72" s="4">
        <f t="shared" si="0"/>
        <v>0</v>
      </c>
      <c r="D72" s="4">
        <f t="shared" si="1"/>
        <v>0</v>
      </c>
      <c r="E72" s="8"/>
      <c r="F72" s="8"/>
      <c r="G72" s="8"/>
      <c r="H72" s="8"/>
      <c r="I72" s="8"/>
      <c r="J72" s="8"/>
    </row>
    <row r="73" spans="1:10" ht="25.5">
      <c r="A73" s="2" t="s">
        <v>71</v>
      </c>
      <c r="B73" s="3" t="s">
        <v>236</v>
      </c>
      <c r="C73" s="4">
        <f aca="true" t="shared" si="2" ref="C73:C136">SUM(E73+G73+I73)</f>
        <v>0</v>
      </c>
      <c r="D73" s="4">
        <f aca="true" t="shared" si="3" ref="D73:D136">SUM(F73+H73+J73)</f>
        <v>0</v>
      </c>
      <c r="E73" s="8"/>
      <c r="F73" s="8"/>
      <c r="G73" s="8"/>
      <c r="H73" s="8"/>
      <c r="I73" s="8"/>
      <c r="J73" s="8"/>
    </row>
    <row r="74" spans="1:10" ht="25.5">
      <c r="A74" s="2" t="s">
        <v>72</v>
      </c>
      <c r="B74" s="3" t="s">
        <v>237</v>
      </c>
      <c r="C74" s="4">
        <f t="shared" si="2"/>
        <v>0</v>
      </c>
      <c r="D74" s="4">
        <f t="shared" si="3"/>
        <v>0</v>
      </c>
      <c r="E74" s="8"/>
      <c r="F74" s="8"/>
      <c r="G74" s="8"/>
      <c r="H74" s="8"/>
      <c r="I74" s="8"/>
      <c r="J74" s="8"/>
    </row>
    <row r="75" spans="1:10" ht="25.5">
      <c r="A75" s="5" t="s">
        <v>73</v>
      </c>
      <c r="B75" s="6" t="s">
        <v>238</v>
      </c>
      <c r="C75" s="4">
        <f t="shared" si="2"/>
        <v>0</v>
      </c>
      <c r="D75" s="4">
        <f t="shared" si="3"/>
        <v>0</v>
      </c>
      <c r="E75" s="8"/>
      <c r="F75" s="8"/>
      <c r="G75" s="8"/>
      <c r="H75" s="8"/>
      <c r="I75" s="9"/>
      <c r="J75" s="9"/>
    </row>
    <row r="76" spans="1:10" ht="12.75">
      <c r="A76" s="2" t="s">
        <v>74</v>
      </c>
      <c r="B76" s="3" t="s">
        <v>239</v>
      </c>
      <c r="C76" s="4">
        <f t="shared" si="2"/>
        <v>1749471</v>
      </c>
      <c r="D76" s="4">
        <f t="shared" si="3"/>
        <v>2780401</v>
      </c>
      <c r="E76" s="8">
        <v>655150</v>
      </c>
      <c r="F76" s="8">
        <v>2647361</v>
      </c>
      <c r="G76" s="8">
        <v>466309</v>
      </c>
      <c r="H76" s="8">
        <v>104182</v>
      </c>
      <c r="I76" s="8">
        <v>628012</v>
      </c>
      <c r="J76" s="8">
        <v>28858</v>
      </c>
    </row>
    <row r="77" spans="1:10" ht="12.75">
      <c r="A77" s="2" t="s">
        <v>75</v>
      </c>
      <c r="B77" s="3" t="s">
        <v>240</v>
      </c>
      <c r="C77" s="4">
        <f t="shared" si="2"/>
        <v>0</v>
      </c>
      <c r="D77" s="4">
        <f t="shared" si="3"/>
        <v>0</v>
      </c>
      <c r="E77" s="8"/>
      <c r="F77" s="8"/>
      <c r="G77" s="8"/>
      <c r="H77" s="8"/>
      <c r="I77" s="8"/>
      <c r="J77" s="8"/>
    </row>
    <row r="78" spans="1:10" ht="12.75">
      <c r="A78" s="2" t="s">
        <v>76</v>
      </c>
      <c r="B78" s="3" t="s">
        <v>241</v>
      </c>
      <c r="C78" s="4">
        <f t="shared" si="2"/>
        <v>0</v>
      </c>
      <c r="D78" s="4">
        <f t="shared" si="3"/>
        <v>2647361</v>
      </c>
      <c r="E78" s="8"/>
      <c r="F78" s="8">
        <v>2647361</v>
      </c>
      <c r="G78" s="8"/>
      <c r="H78" s="8"/>
      <c r="I78" s="8"/>
      <c r="J78" s="8"/>
    </row>
    <row r="79" spans="1:10" ht="12.75">
      <c r="A79" s="2" t="s">
        <v>77</v>
      </c>
      <c r="B79" s="3" t="s">
        <v>242</v>
      </c>
      <c r="C79" s="4">
        <f t="shared" si="2"/>
        <v>0</v>
      </c>
      <c r="D79" s="4">
        <f t="shared" si="3"/>
        <v>0</v>
      </c>
      <c r="E79" s="8"/>
      <c r="F79" s="8"/>
      <c r="G79" s="8"/>
      <c r="H79" s="8"/>
      <c r="I79" s="8"/>
      <c r="J79" s="8"/>
    </row>
    <row r="80" spans="1:10" ht="12.75">
      <c r="A80" s="2" t="s">
        <v>78</v>
      </c>
      <c r="B80" s="3" t="s">
        <v>989</v>
      </c>
      <c r="C80" s="4">
        <f t="shared" si="2"/>
        <v>85587</v>
      </c>
      <c r="D80" s="4">
        <f t="shared" si="3"/>
        <v>133040</v>
      </c>
      <c r="E80" s="8"/>
      <c r="F80" s="8"/>
      <c r="G80" s="8">
        <v>83739</v>
      </c>
      <c r="H80" s="8">
        <v>104182</v>
      </c>
      <c r="I80" s="8">
        <v>1848</v>
      </c>
      <c r="J80" s="8">
        <v>28858</v>
      </c>
    </row>
    <row r="81" spans="1:10" ht="12.75">
      <c r="A81" s="2" t="s">
        <v>79</v>
      </c>
      <c r="B81" s="3" t="s">
        <v>988</v>
      </c>
      <c r="C81" s="4">
        <f t="shared" si="2"/>
        <v>983720</v>
      </c>
      <c r="D81" s="4">
        <f t="shared" si="3"/>
        <v>0</v>
      </c>
      <c r="E81" s="8">
        <v>655150</v>
      </c>
      <c r="F81" s="8"/>
      <c r="G81" s="8">
        <v>328570</v>
      </c>
      <c r="H81" s="8"/>
      <c r="I81" s="8"/>
      <c r="J81" s="8"/>
    </row>
    <row r="82" spans="1:10" ht="12.75">
      <c r="A82" s="2" t="s">
        <v>80</v>
      </c>
      <c r="B82" s="3" t="s">
        <v>992</v>
      </c>
      <c r="C82" s="4">
        <f t="shared" si="2"/>
        <v>0</v>
      </c>
      <c r="D82" s="4">
        <f t="shared" si="3"/>
        <v>0</v>
      </c>
      <c r="E82" s="8"/>
      <c r="F82" s="8"/>
      <c r="G82" s="8"/>
      <c r="H82" s="8"/>
      <c r="I82" s="8"/>
      <c r="J82" s="8"/>
    </row>
    <row r="83" spans="1:10" ht="12.75">
      <c r="A83" s="2" t="s">
        <v>81</v>
      </c>
      <c r="B83" s="3" t="s">
        <v>243</v>
      </c>
      <c r="C83" s="4">
        <f t="shared" si="2"/>
        <v>0</v>
      </c>
      <c r="D83" s="4">
        <f t="shared" si="3"/>
        <v>0</v>
      </c>
      <c r="E83" s="8"/>
      <c r="F83" s="8"/>
      <c r="G83" s="8"/>
      <c r="H83" s="8"/>
      <c r="I83" s="8"/>
      <c r="J83" s="8"/>
    </row>
    <row r="84" spans="1:10" ht="12.75">
      <c r="A84" s="2" t="s">
        <v>82</v>
      </c>
      <c r="B84" s="3" t="s">
        <v>244</v>
      </c>
      <c r="C84" s="4">
        <f t="shared" si="2"/>
        <v>0</v>
      </c>
      <c r="D84" s="4">
        <f t="shared" si="3"/>
        <v>0</v>
      </c>
      <c r="E84" s="8"/>
      <c r="F84" s="8"/>
      <c r="G84" s="8"/>
      <c r="H84" s="8"/>
      <c r="I84" s="8"/>
      <c r="J84" s="8"/>
    </row>
    <row r="85" spans="1:10" ht="12.75">
      <c r="A85" s="2" t="s">
        <v>83</v>
      </c>
      <c r="B85" s="3" t="s">
        <v>245</v>
      </c>
      <c r="C85" s="4">
        <f t="shared" si="2"/>
        <v>68000</v>
      </c>
      <c r="D85" s="4">
        <f t="shared" si="3"/>
        <v>120000</v>
      </c>
      <c r="E85" s="8">
        <v>68000</v>
      </c>
      <c r="F85" s="8">
        <v>120000</v>
      </c>
      <c r="G85" s="8"/>
      <c r="H85" s="8"/>
      <c r="I85" s="8"/>
      <c r="J85" s="8"/>
    </row>
    <row r="86" spans="1:10" ht="25.5">
      <c r="A86" s="2" t="s">
        <v>84</v>
      </c>
      <c r="B86" s="3" t="s">
        <v>246</v>
      </c>
      <c r="C86" s="4">
        <f t="shared" si="2"/>
        <v>0</v>
      </c>
      <c r="D86" s="4">
        <f t="shared" si="3"/>
        <v>0</v>
      </c>
      <c r="E86" s="8"/>
      <c r="F86" s="8"/>
      <c r="G86" s="8"/>
      <c r="H86" s="8"/>
      <c r="I86" s="8"/>
      <c r="J86" s="8"/>
    </row>
    <row r="87" spans="1:10" ht="25.5">
      <c r="A87" s="2" t="s">
        <v>85</v>
      </c>
      <c r="B87" s="3" t="s">
        <v>247</v>
      </c>
      <c r="C87" s="4">
        <f t="shared" si="2"/>
        <v>0</v>
      </c>
      <c r="D87" s="4">
        <f t="shared" si="3"/>
        <v>0</v>
      </c>
      <c r="E87" s="8"/>
      <c r="F87" s="8"/>
      <c r="G87" s="8"/>
      <c r="H87" s="8"/>
      <c r="I87" s="8"/>
      <c r="J87" s="8"/>
    </row>
    <row r="88" spans="1:10" ht="25.5">
      <c r="A88" s="2" t="s">
        <v>86</v>
      </c>
      <c r="B88" s="3" t="s">
        <v>248</v>
      </c>
      <c r="C88" s="4">
        <f t="shared" si="2"/>
        <v>0</v>
      </c>
      <c r="D88" s="4">
        <f t="shared" si="3"/>
        <v>0</v>
      </c>
      <c r="E88" s="8"/>
      <c r="F88" s="8"/>
      <c r="G88" s="8"/>
      <c r="H88" s="8"/>
      <c r="I88" s="8"/>
      <c r="J88" s="8"/>
    </row>
    <row r="89" spans="1:10" ht="12.75">
      <c r="A89" s="2" t="s">
        <v>87</v>
      </c>
      <c r="B89" s="6" t="s">
        <v>249</v>
      </c>
      <c r="C89" s="4">
        <f t="shared" si="2"/>
        <v>1817471</v>
      </c>
      <c r="D89" s="4">
        <f t="shared" si="3"/>
        <v>2900401</v>
      </c>
      <c r="E89" s="8">
        <v>723150</v>
      </c>
      <c r="F89" s="8">
        <v>2767361</v>
      </c>
      <c r="G89" s="8">
        <v>466309</v>
      </c>
      <c r="H89" s="8">
        <v>104182</v>
      </c>
      <c r="I89" s="9">
        <v>628012</v>
      </c>
      <c r="J89" s="9">
        <v>28858</v>
      </c>
    </row>
    <row r="90" spans="1:10" ht="12.75">
      <c r="A90" s="2" t="s">
        <v>88</v>
      </c>
      <c r="B90" s="6" t="s">
        <v>250</v>
      </c>
      <c r="C90" s="4">
        <f t="shared" si="2"/>
        <v>17522325</v>
      </c>
      <c r="D90" s="4">
        <f t="shared" si="3"/>
        <v>18778953</v>
      </c>
      <c r="E90" s="8">
        <v>16395094</v>
      </c>
      <c r="F90" s="8">
        <v>18183703</v>
      </c>
      <c r="G90" s="8">
        <v>499219</v>
      </c>
      <c r="H90" s="8">
        <v>566392</v>
      </c>
      <c r="I90" s="8">
        <v>628012</v>
      </c>
      <c r="J90" s="8">
        <v>28858</v>
      </c>
    </row>
    <row r="91" spans="1:10" ht="12.75">
      <c r="A91" s="2" t="s">
        <v>89</v>
      </c>
      <c r="B91" s="6" t="s">
        <v>251</v>
      </c>
      <c r="C91" s="4">
        <f t="shared" si="2"/>
        <v>0</v>
      </c>
      <c r="D91" s="4">
        <f t="shared" si="3"/>
        <v>0</v>
      </c>
      <c r="E91" s="8"/>
      <c r="F91" s="8"/>
      <c r="G91" s="8"/>
      <c r="H91" s="8"/>
      <c r="I91" s="9"/>
      <c r="J91" s="9"/>
    </row>
    <row r="92" spans="1:10" ht="12.75">
      <c r="A92" s="2" t="s">
        <v>90</v>
      </c>
      <c r="B92" s="3" t="s">
        <v>252</v>
      </c>
      <c r="C92" s="4">
        <f t="shared" si="2"/>
        <v>0</v>
      </c>
      <c r="D92" s="4">
        <f t="shared" si="3"/>
        <v>0</v>
      </c>
      <c r="E92" s="8"/>
      <c r="F92" s="8"/>
      <c r="G92" s="8"/>
      <c r="H92" s="8"/>
      <c r="I92" s="8"/>
      <c r="J92" s="8"/>
    </row>
    <row r="93" spans="1:10" ht="12.75">
      <c r="A93" s="2" t="s">
        <v>91</v>
      </c>
      <c r="B93" s="3" t="s">
        <v>253</v>
      </c>
      <c r="C93" s="4">
        <f t="shared" si="2"/>
        <v>0</v>
      </c>
      <c r="D93" s="4">
        <f t="shared" si="3"/>
        <v>0</v>
      </c>
      <c r="E93" s="8"/>
      <c r="F93" s="8"/>
      <c r="G93" s="8"/>
      <c r="H93" s="8"/>
      <c r="I93" s="8"/>
      <c r="J93" s="8"/>
    </row>
    <row r="94" spans="1:10" ht="12.75">
      <c r="A94" s="2" t="s">
        <v>92</v>
      </c>
      <c r="B94" s="3" t="s">
        <v>254</v>
      </c>
      <c r="C94" s="4">
        <f t="shared" si="2"/>
        <v>0</v>
      </c>
      <c r="D94" s="4">
        <f t="shared" si="3"/>
        <v>0</v>
      </c>
      <c r="E94" s="8"/>
      <c r="F94" s="8"/>
      <c r="G94" s="8"/>
      <c r="H94" s="8"/>
      <c r="I94" s="8"/>
      <c r="J94" s="8"/>
    </row>
    <row r="95" spans="1:10" ht="12.75">
      <c r="A95" s="2" t="s">
        <v>93</v>
      </c>
      <c r="B95" s="6" t="s">
        <v>255</v>
      </c>
      <c r="C95" s="4">
        <f t="shared" si="2"/>
        <v>0</v>
      </c>
      <c r="D95" s="4">
        <f t="shared" si="3"/>
        <v>0</v>
      </c>
      <c r="E95" s="8"/>
      <c r="F95" s="8"/>
      <c r="G95" s="8"/>
      <c r="H95" s="8"/>
      <c r="I95" s="9"/>
      <c r="J95" s="9"/>
    </row>
    <row r="96" spans="1:10" ht="12.75">
      <c r="A96" s="2" t="s">
        <v>94</v>
      </c>
      <c r="B96" s="6" t="s">
        <v>256</v>
      </c>
      <c r="C96" s="4">
        <f t="shared" si="2"/>
        <v>1043314248</v>
      </c>
      <c r="D96" s="4">
        <f t="shared" si="3"/>
        <v>990623823</v>
      </c>
      <c r="E96" s="8">
        <v>1026314402</v>
      </c>
      <c r="F96" s="8">
        <v>981372181</v>
      </c>
      <c r="G96" s="8">
        <v>16071870</v>
      </c>
      <c r="H96" s="8">
        <v>9126691</v>
      </c>
      <c r="I96" s="8">
        <v>927976</v>
      </c>
      <c r="J96" s="8">
        <v>124951</v>
      </c>
    </row>
    <row r="97" spans="1:10" ht="12.75">
      <c r="A97" s="2" t="s">
        <v>95</v>
      </c>
      <c r="B97" s="6" t="s">
        <v>257</v>
      </c>
      <c r="C97" s="4">
        <f t="shared" si="2"/>
        <v>0</v>
      </c>
      <c r="D97" s="4">
        <f t="shared" si="3"/>
        <v>0</v>
      </c>
      <c r="E97" s="8"/>
      <c r="F97" s="8"/>
      <c r="G97" s="8"/>
      <c r="H97" s="8"/>
      <c r="I97" s="10"/>
      <c r="J97" s="10"/>
    </row>
    <row r="98" spans="1:10" ht="12.75">
      <c r="A98" s="2" t="s">
        <v>96</v>
      </c>
      <c r="B98" s="3" t="s">
        <v>258</v>
      </c>
      <c r="C98" s="4">
        <f t="shared" si="2"/>
        <v>765139518</v>
      </c>
      <c r="D98" s="4">
        <f t="shared" si="3"/>
        <v>765139518</v>
      </c>
      <c r="E98" s="8">
        <v>765139518</v>
      </c>
      <c r="F98" s="8">
        <v>765139518</v>
      </c>
      <c r="G98" s="8"/>
      <c r="H98" s="8"/>
      <c r="I98" s="8"/>
      <c r="J98" s="8"/>
    </row>
    <row r="99" spans="1:10" ht="12.75">
      <c r="A99" s="2" t="s">
        <v>97</v>
      </c>
      <c r="B99" s="3" t="s">
        <v>259</v>
      </c>
      <c r="C99" s="4">
        <f t="shared" si="2"/>
        <v>0</v>
      </c>
      <c r="D99" s="4">
        <f t="shared" si="3"/>
        <v>0</v>
      </c>
      <c r="E99" s="8"/>
      <c r="F99" s="8"/>
      <c r="G99" s="8"/>
      <c r="H99" s="8"/>
      <c r="I99" s="8"/>
      <c r="J99" s="8"/>
    </row>
    <row r="100" spans="1:10" ht="12.75">
      <c r="A100" s="2" t="s">
        <v>98</v>
      </c>
      <c r="B100" s="3" t="s">
        <v>260</v>
      </c>
      <c r="C100" s="4">
        <f t="shared" si="2"/>
        <v>35831341</v>
      </c>
      <c r="D100" s="4">
        <f t="shared" si="3"/>
        <v>35831341</v>
      </c>
      <c r="E100" s="8">
        <v>35434912</v>
      </c>
      <c r="F100" s="8">
        <v>35434912</v>
      </c>
      <c r="G100" s="8"/>
      <c r="H100" s="8"/>
      <c r="I100" s="8">
        <v>396429</v>
      </c>
      <c r="J100" s="8">
        <v>396429</v>
      </c>
    </row>
    <row r="101" spans="1:10" ht="12.75">
      <c r="A101" s="2" t="s">
        <v>99</v>
      </c>
      <c r="B101" s="3" t="s">
        <v>261</v>
      </c>
      <c r="C101" s="4">
        <f t="shared" si="2"/>
        <v>88513117</v>
      </c>
      <c r="D101" s="4">
        <f t="shared" si="3"/>
        <v>182778769</v>
      </c>
      <c r="E101" s="8">
        <v>87497879</v>
      </c>
      <c r="F101" s="8">
        <v>175116128</v>
      </c>
      <c r="G101" s="8"/>
      <c r="H101" s="8">
        <v>10871305</v>
      </c>
      <c r="I101" s="8">
        <v>1015238</v>
      </c>
      <c r="J101" s="8">
        <v>-3208664</v>
      </c>
    </row>
    <row r="102" spans="1:10" ht="12.75">
      <c r="A102" s="2" t="s">
        <v>100</v>
      </c>
      <c r="B102" s="3" t="s">
        <v>262</v>
      </c>
      <c r="C102" s="4">
        <f t="shared" si="2"/>
        <v>0</v>
      </c>
      <c r="D102" s="4">
        <f t="shared" si="3"/>
        <v>0</v>
      </c>
      <c r="E102" s="8"/>
      <c r="F102" s="8"/>
      <c r="G102" s="8"/>
      <c r="H102" s="8"/>
      <c r="I102" s="8"/>
      <c r="J102" s="8"/>
    </row>
    <row r="103" spans="1:10" ht="12.75">
      <c r="A103" s="2" t="s">
        <v>101</v>
      </c>
      <c r="B103" s="3" t="s">
        <v>263</v>
      </c>
      <c r="C103" s="4">
        <f t="shared" si="2"/>
        <v>94265652</v>
      </c>
      <c r="D103" s="4">
        <f t="shared" si="3"/>
        <v>-59408013</v>
      </c>
      <c r="E103" s="8">
        <v>87618249</v>
      </c>
      <c r="F103" s="8">
        <v>-53849770</v>
      </c>
      <c r="G103" s="8">
        <v>10871305</v>
      </c>
      <c r="H103" s="8">
        <v>-5306666</v>
      </c>
      <c r="I103" s="8">
        <v>-4223902</v>
      </c>
      <c r="J103" s="8">
        <v>-251577</v>
      </c>
    </row>
    <row r="104" spans="1:10" ht="12.75">
      <c r="A104" s="2" t="s">
        <v>102</v>
      </c>
      <c r="B104" s="6" t="s">
        <v>264</v>
      </c>
      <c r="C104" s="4">
        <f t="shared" si="2"/>
        <v>983749628</v>
      </c>
      <c r="D104" s="4">
        <f t="shared" si="3"/>
        <v>924341615</v>
      </c>
      <c r="E104" s="8">
        <f>SUM(E98:E103)</f>
        <v>975690558</v>
      </c>
      <c r="F104" s="8">
        <f>SUM(F98:F103)</f>
        <v>921840788</v>
      </c>
      <c r="G104" s="8">
        <v>10871305</v>
      </c>
      <c r="H104" s="8">
        <v>5564639</v>
      </c>
      <c r="I104" s="9">
        <f>SUM(I100:I103)</f>
        <v>-2812235</v>
      </c>
      <c r="J104" s="9">
        <f>SUM(J100:J103)</f>
        <v>-3063812</v>
      </c>
    </row>
    <row r="105" spans="1:10" ht="12.75">
      <c r="A105" s="2" t="s">
        <v>103</v>
      </c>
      <c r="B105" s="3" t="s">
        <v>265</v>
      </c>
      <c r="C105" s="4">
        <f t="shared" si="2"/>
        <v>0</v>
      </c>
      <c r="D105" s="4">
        <f t="shared" si="3"/>
        <v>0</v>
      </c>
      <c r="E105" s="136"/>
      <c r="F105" s="8"/>
      <c r="G105" s="8"/>
      <c r="H105" s="8"/>
      <c r="I105" s="8"/>
      <c r="J105" s="8"/>
    </row>
    <row r="106" spans="1:10" ht="25.5">
      <c r="A106" s="2" t="s">
        <v>104</v>
      </c>
      <c r="B106" s="3" t="s">
        <v>266</v>
      </c>
      <c r="C106" s="4">
        <f t="shared" si="2"/>
        <v>0</v>
      </c>
      <c r="D106" s="4">
        <f t="shared" si="3"/>
        <v>0</v>
      </c>
      <c r="E106" s="8"/>
      <c r="F106" s="8"/>
      <c r="G106" s="8"/>
      <c r="H106" s="8"/>
      <c r="I106" s="8"/>
      <c r="J106" s="8"/>
    </row>
    <row r="107" spans="1:10" ht="12.75">
      <c r="A107" s="2" t="s">
        <v>105</v>
      </c>
      <c r="B107" s="3" t="s">
        <v>267</v>
      </c>
      <c r="C107" s="4">
        <f t="shared" si="2"/>
        <v>0</v>
      </c>
      <c r="D107" s="4">
        <f t="shared" si="3"/>
        <v>0</v>
      </c>
      <c r="E107" s="8"/>
      <c r="F107" s="8"/>
      <c r="G107" s="8"/>
      <c r="H107" s="8"/>
      <c r="I107" s="8"/>
      <c r="J107" s="8"/>
    </row>
    <row r="108" spans="1:10" ht="12.75">
      <c r="A108" s="2" t="s">
        <v>106</v>
      </c>
      <c r="B108" s="3" t="s">
        <v>268</v>
      </c>
      <c r="C108" s="4">
        <f t="shared" si="2"/>
        <v>0</v>
      </c>
      <c r="D108" s="4">
        <f t="shared" si="3"/>
        <v>0</v>
      </c>
      <c r="E108" s="8"/>
      <c r="F108" s="8"/>
      <c r="G108" s="8"/>
      <c r="H108" s="8"/>
      <c r="I108" s="8"/>
      <c r="J108" s="8"/>
    </row>
    <row r="109" spans="1:10" ht="25.5">
      <c r="A109" s="2" t="s">
        <v>107</v>
      </c>
      <c r="B109" s="3" t="s">
        <v>269</v>
      </c>
      <c r="C109" s="4">
        <f t="shared" si="2"/>
        <v>0</v>
      </c>
      <c r="D109" s="4">
        <f t="shared" si="3"/>
        <v>0</v>
      </c>
      <c r="E109" s="8"/>
      <c r="F109" s="8"/>
      <c r="G109" s="8"/>
      <c r="H109" s="8"/>
      <c r="I109" s="8"/>
      <c r="J109" s="8"/>
    </row>
    <row r="110" spans="1:10" ht="25.5">
      <c r="A110" s="2" t="s">
        <v>108</v>
      </c>
      <c r="B110" s="3" t="s">
        <v>270</v>
      </c>
      <c r="C110" s="4">
        <f t="shared" si="2"/>
        <v>0</v>
      </c>
      <c r="D110" s="4">
        <f t="shared" si="3"/>
        <v>0</v>
      </c>
      <c r="E110" s="8"/>
      <c r="F110" s="8"/>
      <c r="G110" s="8"/>
      <c r="H110" s="8"/>
      <c r="I110" s="8"/>
      <c r="J110" s="8"/>
    </row>
    <row r="111" spans="1:10" ht="12.75">
      <c r="A111" s="2" t="s">
        <v>109</v>
      </c>
      <c r="B111" s="3" t="s">
        <v>271</v>
      </c>
      <c r="C111" s="4">
        <f t="shared" si="2"/>
        <v>0</v>
      </c>
      <c r="D111" s="4">
        <f t="shared" si="3"/>
        <v>0</v>
      </c>
      <c r="E111" s="8"/>
      <c r="F111" s="8"/>
      <c r="G111" s="8"/>
      <c r="H111" s="8"/>
      <c r="I111" s="8"/>
      <c r="J111" s="8"/>
    </row>
    <row r="112" spans="1:10" ht="12.75">
      <c r="A112" s="2" t="s">
        <v>110</v>
      </c>
      <c r="B112" s="3" t="s">
        <v>272</v>
      </c>
      <c r="C112" s="4">
        <f t="shared" si="2"/>
        <v>1563562</v>
      </c>
      <c r="D112" s="4">
        <f t="shared" si="3"/>
        <v>0</v>
      </c>
      <c r="E112" s="8">
        <v>1563562</v>
      </c>
      <c r="F112" s="8"/>
      <c r="G112" s="8"/>
      <c r="H112" s="8"/>
      <c r="I112" s="8"/>
      <c r="J112" s="8"/>
    </row>
    <row r="113" spans="1:10" ht="25.5">
      <c r="A113" s="2" t="s">
        <v>111</v>
      </c>
      <c r="B113" s="3" t="s">
        <v>273</v>
      </c>
      <c r="C113" s="4">
        <f t="shared" si="2"/>
        <v>0</v>
      </c>
      <c r="D113" s="4">
        <f t="shared" si="3"/>
        <v>0</v>
      </c>
      <c r="E113" s="8"/>
      <c r="F113" s="8"/>
      <c r="G113" s="8"/>
      <c r="H113" s="8"/>
      <c r="I113" s="8"/>
      <c r="J113" s="8"/>
    </row>
    <row r="114" spans="1:10" ht="25.5">
      <c r="A114" s="2" t="s">
        <v>112</v>
      </c>
      <c r="B114" s="3" t="s">
        <v>274</v>
      </c>
      <c r="C114" s="4">
        <f t="shared" si="2"/>
        <v>0</v>
      </c>
      <c r="D114" s="4">
        <f t="shared" si="3"/>
        <v>0</v>
      </c>
      <c r="E114" s="8"/>
      <c r="F114" s="8"/>
      <c r="G114" s="8"/>
      <c r="H114" s="8"/>
      <c r="I114" s="8"/>
      <c r="J114" s="8"/>
    </row>
    <row r="115" spans="1:10" ht="25.5">
      <c r="A115" s="2" t="s">
        <v>113</v>
      </c>
      <c r="B115" s="3" t="s">
        <v>275</v>
      </c>
      <c r="C115" s="4">
        <f t="shared" si="2"/>
        <v>0</v>
      </c>
      <c r="D115" s="4">
        <f t="shared" si="3"/>
        <v>0</v>
      </c>
      <c r="E115" s="8"/>
      <c r="F115" s="8"/>
      <c r="G115" s="8"/>
      <c r="H115" s="8"/>
      <c r="I115" s="8"/>
      <c r="J115" s="8"/>
    </row>
    <row r="116" spans="1:10" ht="25.5">
      <c r="A116" s="2" t="s">
        <v>114</v>
      </c>
      <c r="B116" s="3" t="s">
        <v>276</v>
      </c>
      <c r="C116" s="4">
        <f t="shared" si="2"/>
        <v>0</v>
      </c>
      <c r="D116" s="4">
        <f t="shared" si="3"/>
        <v>0</v>
      </c>
      <c r="E116" s="8"/>
      <c r="F116" s="8"/>
      <c r="G116" s="8"/>
      <c r="H116" s="8"/>
      <c r="I116" s="8"/>
      <c r="J116" s="8"/>
    </row>
    <row r="117" spans="1:10" ht="25.5">
      <c r="A117" s="2" t="s">
        <v>115</v>
      </c>
      <c r="B117" s="3" t="s">
        <v>277</v>
      </c>
      <c r="C117" s="4">
        <f t="shared" si="2"/>
        <v>0</v>
      </c>
      <c r="D117" s="4">
        <f t="shared" si="3"/>
        <v>0</v>
      </c>
      <c r="E117" s="8"/>
      <c r="F117" s="8"/>
      <c r="G117" s="8"/>
      <c r="H117" s="8"/>
      <c r="I117" s="8"/>
      <c r="J117" s="8"/>
    </row>
    <row r="118" spans="1:10" ht="25.5">
      <c r="A118" s="2" t="s">
        <v>116</v>
      </c>
      <c r="B118" s="3" t="s">
        <v>278</v>
      </c>
      <c r="C118" s="4">
        <f t="shared" si="2"/>
        <v>0</v>
      </c>
      <c r="D118" s="4">
        <f t="shared" si="3"/>
        <v>0</v>
      </c>
      <c r="E118" s="8"/>
      <c r="F118" s="8"/>
      <c r="G118" s="8"/>
      <c r="H118" s="8"/>
      <c r="I118" s="8"/>
      <c r="J118" s="8"/>
    </row>
    <row r="119" spans="1:10" ht="25.5">
      <c r="A119" s="2" t="s">
        <v>117</v>
      </c>
      <c r="B119" s="3" t="s">
        <v>279</v>
      </c>
      <c r="C119" s="4">
        <f t="shared" si="2"/>
        <v>0</v>
      </c>
      <c r="D119" s="4">
        <f t="shared" si="3"/>
        <v>0</v>
      </c>
      <c r="E119" s="8"/>
      <c r="F119" s="8"/>
      <c r="G119" s="8"/>
      <c r="H119" s="8"/>
      <c r="I119" s="8"/>
      <c r="J119" s="8"/>
    </row>
    <row r="120" spans="1:10" ht="25.5">
      <c r="A120" s="2" t="s">
        <v>118</v>
      </c>
      <c r="B120" s="3" t="s">
        <v>280</v>
      </c>
      <c r="C120" s="4">
        <f t="shared" si="2"/>
        <v>0</v>
      </c>
      <c r="D120" s="4">
        <f t="shared" si="3"/>
        <v>0</v>
      </c>
      <c r="E120" s="8"/>
      <c r="F120" s="8"/>
      <c r="G120" s="8"/>
      <c r="H120" s="8"/>
      <c r="I120" s="8"/>
      <c r="J120" s="8"/>
    </row>
    <row r="121" spans="1:10" ht="25.5">
      <c r="A121" s="2" t="s">
        <v>119</v>
      </c>
      <c r="B121" s="3" t="s">
        <v>281</v>
      </c>
      <c r="C121" s="4">
        <f t="shared" si="2"/>
        <v>0</v>
      </c>
      <c r="D121" s="4">
        <f t="shared" si="3"/>
        <v>0</v>
      </c>
      <c r="E121" s="8"/>
      <c r="F121" s="8"/>
      <c r="G121" s="8"/>
      <c r="H121" s="8"/>
      <c r="I121" s="8"/>
      <c r="J121" s="8"/>
    </row>
    <row r="122" spans="1:10" ht="25.5">
      <c r="A122" s="2" t="s">
        <v>120</v>
      </c>
      <c r="B122" s="3" t="s">
        <v>282</v>
      </c>
      <c r="C122" s="4">
        <f t="shared" si="2"/>
        <v>0</v>
      </c>
      <c r="D122" s="4">
        <f t="shared" si="3"/>
        <v>0</v>
      </c>
      <c r="E122" s="8"/>
      <c r="F122" s="8"/>
      <c r="G122" s="8"/>
      <c r="H122" s="8"/>
      <c r="I122" s="8"/>
      <c r="J122" s="8"/>
    </row>
    <row r="123" spans="1:10" ht="25.5">
      <c r="A123" s="2" t="s">
        <v>121</v>
      </c>
      <c r="B123" s="3" t="s">
        <v>283</v>
      </c>
      <c r="C123" s="4">
        <f t="shared" si="2"/>
        <v>0</v>
      </c>
      <c r="D123" s="4">
        <f t="shared" si="3"/>
        <v>0</v>
      </c>
      <c r="E123" s="8"/>
      <c r="F123" s="8"/>
      <c r="G123" s="8"/>
      <c r="H123" s="8"/>
      <c r="I123" s="8"/>
      <c r="J123" s="8"/>
    </row>
    <row r="124" spans="1:10" ht="25.5">
      <c r="A124" s="2" t="s">
        <v>122</v>
      </c>
      <c r="B124" s="6" t="s">
        <v>284</v>
      </c>
      <c r="C124" s="4">
        <f t="shared" si="2"/>
        <v>1563562</v>
      </c>
      <c r="D124" s="4">
        <f t="shared" si="3"/>
        <v>0</v>
      </c>
      <c r="E124" s="8">
        <f>SUM(E111:E112)</f>
        <v>1563562</v>
      </c>
      <c r="F124" s="8">
        <f>SUM(F111:F112)</f>
        <v>0</v>
      </c>
      <c r="G124" s="8"/>
      <c r="H124" s="8"/>
      <c r="I124" s="9"/>
      <c r="J124" s="9"/>
    </row>
    <row r="125" spans="1:10" ht="12.75">
      <c r="A125" s="2" t="s">
        <v>123</v>
      </c>
      <c r="B125" s="3" t="s">
        <v>285</v>
      </c>
      <c r="C125" s="4">
        <f t="shared" si="2"/>
        <v>0</v>
      </c>
      <c r="D125" s="4">
        <f t="shared" si="3"/>
        <v>0</v>
      </c>
      <c r="E125" s="8"/>
      <c r="F125" s="8"/>
      <c r="G125" s="8"/>
      <c r="H125" s="8"/>
      <c r="I125" s="8"/>
      <c r="J125" s="8"/>
    </row>
    <row r="126" spans="1:10" ht="25.5">
      <c r="A126" s="2" t="s">
        <v>124</v>
      </c>
      <c r="B126" s="3" t="s">
        <v>286</v>
      </c>
      <c r="C126" s="4">
        <f t="shared" si="2"/>
        <v>0</v>
      </c>
      <c r="D126" s="4">
        <f t="shared" si="3"/>
        <v>0</v>
      </c>
      <c r="E126" s="8"/>
      <c r="F126" s="8"/>
      <c r="G126" s="8"/>
      <c r="H126" s="8"/>
      <c r="I126" s="8"/>
      <c r="J126" s="8"/>
    </row>
    <row r="127" spans="1:10" ht="12.75">
      <c r="A127" s="2" t="s">
        <v>125</v>
      </c>
      <c r="B127" s="3" t="s">
        <v>287</v>
      </c>
      <c r="C127" s="4">
        <f t="shared" si="2"/>
        <v>0</v>
      </c>
      <c r="D127" s="4">
        <f t="shared" si="3"/>
        <v>0</v>
      </c>
      <c r="E127" s="8"/>
      <c r="F127" s="8"/>
      <c r="G127" s="8"/>
      <c r="H127" s="8"/>
      <c r="I127" s="8"/>
      <c r="J127" s="8"/>
    </row>
    <row r="128" spans="1:10" ht="25.5">
      <c r="A128" s="2" t="s">
        <v>126</v>
      </c>
      <c r="B128" s="3" t="s">
        <v>288</v>
      </c>
      <c r="C128" s="4">
        <f t="shared" si="2"/>
        <v>0</v>
      </c>
      <c r="D128" s="4">
        <f t="shared" si="3"/>
        <v>0</v>
      </c>
      <c r="E128" s="8"/>
      <c r="F128" s="8"/>
      <c r="G128" s="8"/>
      <c r="H128" s="8"/>
      <c r="I128" s="8"/>
      <c r="J128" s="8"/>
    </row>
    <row r="129" spans="1:10" ht="25.5">
      <c r="A129" s="2" t="s">
        <v>127</v>
      </c>
      <c r="B129" s="3" t="s">
        <v>289</v>
      </c>
      <c r="C129" s="4">
        <f t="shared" si="2"/>
        <v>0</v>
      </c>
      <c r="D129" s="4">
        <f t="shared" si="3"/>
        <v>0</v>
      </c>
      <c r="E129" s="8"/>
      <c r="F129" s="8"/>
      <c r="G129" s="8"/>
      <c r="H129" s="8"/>
      <c r="I129" s="8"/>
      <c r="J129" s="8"/>
    </row>
    <row r="130" spans="1:10" ht="25.5">
      <c r="A130" s="2" t="s">
        <v>128</v>
      </c>
      <c r="B130" s="3" t="s">
        <v>290</v>
      </c>
      <c r="C130" s="4">
        <f t="shared" si="2"/>
        <v>0</v>
      </c>
      <c r="D130" s="4">
        <f t="shared" si="3"/>
        <v>0</v>
      </c>
      <c r="E130" s="8"/>
      <c r="F130" s="8"/>
      <c r="G130" s="8"/>
      <c r="H130" s="8"/>
      <c r="I130" s="8"/>
      <c r="J130" s="8"/>
    </row>
    <row r="131" spans="1:10" ht="12.75">
      <c r="A131" s="2" t="s">
        <v>129</v>
      </c>
      <c r="B131" s="3" t="s">
        <v>291</v>
      </c>
      <c r="C131" s="4">
        <f t="shared" si="2"/>
        <v>0</v>
      </c>
      <c r="D131" s="4">
        <f t="shared" si="3"/>
        <v>0</v>
      </c>
      <c r="E131" s="8"/>
      <c r="F131" s="8"/>
      <c r="G131" s="8"/>
      <c r="H131" s="8"/>
      <c r="I131" s="8"/>
      <c r="J131" s="8"/>
    </row>
    <row r="132" spans="1:10" ht="12.75">
      <c r="A132" s="2" t="s">
        <v>130</v>
      </c>
      <c r="B132" s="3" t="s">
        <v>292</v>
      </c>
      <c r="C132" s="4">
        <f t="shared" si="2"/>
        <v>0</v>
      </c>
      <c r="D132" s="4">
        <f t="shared" si="3"/>
        <v>0</v>
      </c>
      <c r="E132" s="8"/>
      <c r="F132" s="8"/>
      <c r="G132" s="8"/>
      <c r="H132" s="8"/>
      <c r="I132" s="8"/>
      <c r="J132" s="8"/>
    </row>
    <row r="133" spans="1:10" ht="25.5">
      <c r="A133" s="2" t="s">
        <v>131</v>
      </c>
      <c r="B133" s="3" t="s">
        <v>293</v>
      </c>
      <c r="C133" s="4">
        <f t="shared" si="2"/>
        <v>0</v>
      </c>
      <c r="D133" s="4">
        <f t="shared" si="3"/>
        <v>0</v>
      </c>
      <c r="E133" s="8"/>
      <c r="F133" s="8"/>
      <c r="G133" s="8"/>
      <c r="H133" s="8"/>
      <c r="I133" s="8"/>
      <c r="J133" s="8"/>
    </row>
    <row r="134" spans="1:10" ht="25.5">
      <c r="A134" s="2" t="s">
        <v>132</v>
      </c>
      <c r="B134" s="3" t="s">
        <v>294</v>
      </c>
      <c r="C134" s="4">
        <f t="shared" si="2"/>
        <v>0</v>
      </c>
      <c r="D134" s="4">
        <f t="shared" si="3"/>
        <v>0</v>
      </c>
      <c r="E134" s="8"/>
      <c r="F134" s="8"/>
      <c r="G134" s="8"/>
      <c r="H134" s="8"/>
      <c r="I134" s="8"/>
      <c r="J134" s="8"/>
    </row>
    <row r="135" spans="1:10" ht="25.5">
      <c r="A135" s="2" t="s">
        <v>133</v>
      </c>
      <c r="B135" s="3" t="s">
        <v>295</v>
      </c>
      <c r="C135" s="4">
        <f t="shared" si="2"/>
        <v>5109116</v>
      </c>
      <c r="D135" s="4">
        <f t="shared" si="3"/>
        <v>3621391</v>
      </c>
      <c r="E135" s="8">
        <v>5109116</v>
      </c>
      <c r="F135" s="8">
        <v>3621391</v>
      </c>
      <c r="G135" s="8"/>
      <c r="H135" s="8"/>
      <c r="I135" s="8"/>
      <c r="J135" s="8"/>
    </row>
    <row r="136" spans="1:10" ht="25.5">
      <c r="A136" s="2" t="s">
        <v>134</v>
      </c>
      <c r="B136" s="3" t="s">
        <v>1022</v>
      </c>
      <c r="C136" s="4">
        <f t="shared" si="2"/>
        <v>5109116</v>
      </c>
      <c r="D136" s="4">
        <f t="shared" si="3"/>
        <v>3621391</v>
      </c>
      <c r="E136" s="8">
        <v>5109116</v>
      </c>
      <c r="F136" s="8">
        <v>3621391</v>
      </c>
      <c r="G136" s="8"/>
      <c r="H136" s="8"/>
      <c r="I136" s="8"/>
      <c r="J136" s="8"/>
    </row>
    <row r="137" spans="1:10" ht="25.5">
      <c r="A137" s="2" t="s">
        <v>135</v>
      </c>
      <c r="B137" s="6" t="s">
        <v>296</v>
      </c>
      <c r="C137" s="4">
        <f aca="true" t="shared" si="4" ref="C137:C152">SUM(E137+G137+I137)</f>
        <v>0</v>
      </c>
      <c r="D137" s="4">
        <f aca="true" t="shared" si="5" ref="D137:D152">SUM(F137+H137+J137)</f>
        <v>0</v>
      </c>
      <c r="E137" s="8"/>
      <c r="F137" s="8"/>
      <c r="G137" s="8"/>
      <c r="H137" s="8"/>
      <c r="I137" s="9"/>
      <c r="J137" s="9"/>
    </row>
    <row r="138" spans="1:10" ht="12.75">
      <c r="A138" s="2" t="s">
        <v>136</v>
      </c>
      <c r="B138" s="3" t="s">
        <v>297</v>
      </c>
      <c r="C138" s="4">
        <f t="shared" si="4"/>
        <v>4864620</v>
      </c>
      <c r="D138" s="4">
        <f t="shared" si="5"/>
        <v>5196034</v>
      </c>
      <c r="E138" s="8">
        <v>4864620</v>
      </c>
      <c r="F138" s="8">
        <v>5196034</v>
      </c>
      <c r="G138" s="8"/>
      <c r="H138" s="8"/>
      <c r="I138" s="8"/>
      <c r="J138" s="8"/>
    </row>
    <row r="139" spans="1:10" ht="12.75">
      <c r="A139" s="2" t="s">
        <v>137</v>
      </c>
      <c r="B139" s="3" t="s">
        <v>298</v>
      </c>
      <c r="C139" s="4">
        <f t="shared" si="4"/>
        <v>0</v>
      </c>
      <c r="D139" s="4">
        <f t="shared" si="5"/>
        <v>0</v>
      </c>
      <c r="E139" s="8"/>
      <c r="F139" s="8"/>
      <c r="G139" s="8"/>
      <c r="H139" s="8"/>
      <c r="I139" s="8"/>
      <c r="J139" s="8"/>
    </row>
    <row r="140" spans="1:10" ht="12.75">
      <c r="A140" s="2" t="s">
        <v>138</v>
      </c>
      <c r="B140" s="3" t="s">
        <v>299</v>
      </c>
      <c r="C140" s="4">
        <f t="shared" si="4"/>
        <v>0</v>
      </c>
      <c r="D140" s="4">
        <f t="shared" si="5"/>
        <v>0</v>
      </c>
      <c r="E140" s="8"/>
      <c r="F140" s="8"/>
      <c r="G140" s="8"/>
      <c r="H140" s="8"/>
      <c r="I140" s="8"/>
      <c r="J140" s="8"/>
    </row>
    <row r="141" spans="1:10" ht="12.75">
      <c r="A141" s="2" t="s">
        <v>139</v>
      </c>
      <c r="B141" s="3" t="s">
        <v>300</v>
      </c>
      <c r="C141" s="4">
        <f t="shared" si="4"/>
        <v>0</v>
      </c>
      <c r="D141" s="4">
        <f t="shared" si="5"/>
        <v>0</v>
      </c>
      <c r="E141" s="8"/>
      <c r="F141" s="8"/>
      <c r="G141" s="8"/>
      <c r="H141" s="8"/>
      <c r="I141" s="8"/>
      <c r="J141" s="8"/>
    </row>
    <row r="142" spans="1:10" ht="25.5">
      <c r="A142" s="2" t="s">
        <v>140</v>
      </c>
      <c r="B142" s="3" t="s">
        <v>301</v>
      </c>
      <c r="C142" s="4">
        <f t="shared" si="4"/>
        <v>0</v>
      </c>
      <c r="D142" s="4">
        <f t="shared" si="5"/>
        <v>0</v>
      </c>
      <c r="E142" s="8"/>
      <c r="F142" s="8"/>
      <c r="G142" s="8"/>
      <c r="H142" s="8"/>
      <c r="I142" s="8"/>
      <c r="J142" s="8"/>
    </row>
    <row r="143" spans="1:10" ht="25.5">
      <c r="A143" s="2" t="s">
        <v>141</v>
      </c>
      <c r="B143" s="3" t="s">
        <v>302</v>
      </c>
      <c r="C143" s="4">
        <f t="shared" si="4"/>
        <v>0</v>
      </c>
      <c r="D143" s="4">
        <f t="shared" si="5"/>
        <v>0</v>
      </c>
      <c r="E143" s="8"/>
      <c r="F143" s="8"/>
      <c r="G143" s="8"/>
      <c r="H143" s="8"/>
      <c r="I143" s="8"/>
      <c r="J143" s="8"/>
    </row>
    <row r="144" spans="1:10" ht="12.75">
      <c r="A144" s="2" t="s">
        <v>142</v>
      </c>
      <c r="B144" s="3" t="s">
        <v>963</v>
      </c>
      <c r="C144" s="4">
        <f t="shared" si="4"/>
        <v>70000</v>
      </c>
      <c r="D144" s="4">
        <f t="shared" si="5"/>
        <v>80000</v>
      </c>
      <c r="E144" s="8">
        <v>70000</v>
      </c>
      <c r="F144" s="8">
        <v>80000</v>
      </c>
      <c r="G144" s="8"/>
      <c r="H144" s="8"/>
      <c r="I144" s="8"/>
      <c r="J144" s="8"/>
    </row>
    <row r="145" spans="1:10" ht="12.75">
      <c r="A145" s="2" t="s">
        <v>143</v>
      </c>
      <c r="B145" s="3" t="s">
        <v>303</v>
      </c>
      <c r="C145" s="4">
        <f t="shared" si="4"/>
        <v>4934620</v>
      </c>
      <c r="D145" s="4">
        <f t="shared" si="5"/>
        <v>5276034</v>
      </c>
      <c r="E145" s="8">
        <f>SUM(E138:E144)</f>
        <v>4934620</v>
      </c>
      <c r="F145" s="8">
        <f>SUM(F138:F144)</f>
        <v>5276034</v>
      </c>
      <c r="G145" s="8"/>
      <c r="H145" s="8"/>
      <c r="I145" s="8"/>
      <c r="J145" s="8"/>
    </row>
    <row r="146" spans="1:10" ht="12.75">
      <c r="A146" s="2" t="s">
        <v>990</v>
      </c>
      <c r="B146" s="6" t="s">
        <v>304</v>
      </c>
      <c r="C146" s="4">
        <f t="shared" si="4"/>
        <v>11607298</v>
      </c>
      <c r="D146" s="4">
        <f t="shared" si="5"/>
        <v>8897425</v>
      </c>
      <c r="E146" s="8">
        <v>11607298</v>
      </c>
      <c r="F146" s="8">
        <v>8897425</v>
      </c>
      <c r="G146" s="8"/>
      <c r="H146" s="8"/>
      <c r="I146" s="9"/>
      <c r="J146" s="9"/>
    </row>
    <row r="147" spans="1:10" ht="12.75">
      <c r="A147" s="2" t="s">
        <v>144</v>
      </c>
      <c r="B147" s="6" t="s">
        <v>305</v>
      </c>
      <c r="C147" s="4">
        <f t="shared" si="4"/>
        <v>0</v>
      </c>
      <c r="D147" s="4">
        <f t="shared" si="5"/>
        <v>0</v>
      </c>
      <c r="E147" s="8"/>
      <c r="F147" s="8"/>
      <c r="G147" s="8"/>
      <c r="H147" s="8"/>
      <c r="I147" s="9"/>
      <c r="J147" s="9"/>
    </row>
    <row r="148" spans="1:10" ht="12.75">
      <c r="A148" s="2" t="s">
        <v>145</v>
      </c>
      <c r="B148" s="3" t="s">
        <v>964</v>
      </c>
      <c r="C148" s="4">
        <f t="shared" si="4"/>
        <v>0</v>
      </c>
      <c r="D148" s="4">
        <f t="shared" si="5"/>
        <v>0</v>
      </c>
      <c r="E148" s="8"/>
      <c r="F148" s="8"/>
      <c r="G148" s="8"/>
      <c r="H148" s="8"/>
      <c r="I148" s="8"/>
      <c r="J148" s="8"/>
    </row>
    <row r="149" spans="1:10" ht="12.75">
      <c r="A149" s="2" t="s">
        <v>146</v>
      </c>
      <c r="B149" s="3" t="s">
        <v>306</v>
      </c>
      <c r="C149" s="4">
        <f t="shared" si="4"/>
        <v>11466680</v>
      </c>
      <c r="D149" s="4">
        <f t="shared" si="5"/>
        <v>9259870</v>
      </c>
      <c r="E149" s="8">
        <v>2525904</v>
      </c>
      <c r="F149" s="8">
        <v>2509055</v>
      </c>
      <c r="G149" s="8">
        <v>5200565</v>
      </c>
      <c r="H149" s="8">
        <v>3562052</v>
      </c>
      <c r="I149" s="8">
        <v>3740211</v>
      </c>
      <c r="J149" s="8">
        <v>3188763</v>
      </c>
    </row>
    <row r="150" spans="1:10" ht="12.75">
      <c r="A150" s="2" t="s">
        <v>147</v>
      </c>
      <c r="B150" s="3" t="s">
        <v>307</v>
      </c>
      <c r="C150" s="4">
        <f t="shared" si="4"/>
        <v>36490642</v>
      </c>
      <c r="D150" s="4">
        <f t="shared" si="5"/>
        <v>48124913</v>
      </c>
      <c r="E150" s="8">
        <v>36490642</v>
      </c>
      <c r="F150" s="8">
        <v>48124913</v>
      </c>
      <c r="G150" s="8"/>
      <c r="H150" s="8"/>
      <c r="I150" s="8"/>
      <c r="J150" s="8"/>
    </row>
    <row r="151" spans="1:10" ht="12.75">
      <c r="A151" s="2" t="s">
        <v>148</v>
      </c>
      <c r="B151" s="6" t="s">
        <v>308</v>
      </c>
      <c r="C151" s="4">
        <f t="shared" si="4"/>
        <v>47957322</v>
      </c>
      <c r="D151" s="4">
        <f t="shared" si="5"/>
        <v>57384783</v>
      </c>
      <c r="E151" s="8">
        <f>SUM(E149:E150)</f>
        <v>39016546</v>
      </c>
      <c r="F151" s="8">
        <f>SUM(F149:F150)</f>
        <v>50633968</v>
      </c>
      <c r="G151" s="8">
        <v>5200565</v>
      </c>
      <c r="H151" s="8">
        <v>3562052</v>
      </c>
      <c r="I151" s="9">
        <v>3740211</v>
      </c>
      <c r="J151" s="9">
        <v>3188763</v>
      </c>
    </row>
    <row r="152" spans="1:10" ht="12.75">
      <c r="A152" s="2" t="s">
        <v>991</v>
      </c>
      <c r="B152" s="6" t="s">
        <v>309</v>
      </c>
      <c r="C152" s="4">
        <f t="shared" si="4"/>
        <v>1043314248</v>
      </c>
      <c r="D152" s="4">
        <f t="shared" si="5"/>
        <v>990623823</v>
      </c>
      <c r="E152" s="8">
        <f aca="true" t="shared" si="6" ref="E152:J152">SUM(E104+E146+E151)</f>
        <v>1026314402</v>
      </c>
      <c r="F152" s="8">
        <f t="shared" si="6"/>
        <v>981372181</v>
      </c>
      <c r="G152" s="8">
        <f t="shared" si="6"/>
        <v>16071870</v>
      </c>
      <c r="H152" s="8">
        <f t="shared" si="6"/>
        <v>9126691</v>
      </c>
      <c r="I152" s="8">
        <f t="shared" si="6"/>
        <v>927976</v>
      </c>
      <c r="J152" s="8">
        <f t="shared" si="6"/>
        <v>124951</v>
      </c>
    </row>
  </sheetData>
  <sheetProtection/>
  <mergeCells count="6">
    <mergeCell ref="A3:J3"/>
    <mergeCell ref="C4:D4"/>
    <mergeCell ref="E4:F4"/>
    <mergeCell ref="I4:J4"/>
    <mergeCell ref="A2:M2"/>
    <mergeCell ref="G4:H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49">
      <selection activeCell="F79" sqref="F79"/>
    </sheetView>
  </sheetViews>
  <sheetFormatPr defaultColWidth="13.75390625" defaultRowHeight="12.75"/>
  <cols>
    <col min="1" max="1" width="3.375" style="11" customWidth="1"/>
    <col min="2" max="4" width="13.75390625" style="11" customWidth="1"/>
    <col min="5" max="5" width="46.625" style="11" customWidth="1"/>
    <col min="6" max="6" width="16.125" style="11" customWidth="1"/>
    <col min="7" max="7" width="15.375" style="11" customWidth="1"/>
    <col min="8" max="16384" width="13.75390625" style="11" customWidth="1"/>
  </cols>
  <sheetData>
    <row r="1" ht="15">
      <c r="G1" s="125" t="s">
        <v>975</v>
      </c>
    </row>
    <row r="2" spans="1:11" ht="54" customHeight="1">
      <c r="A2" s="332" t="s">
        <v>1009</v>
      </c>
      <c r="B2" s="332"/>
      <c r="C2" s="332"/>
      <c r="D2" s="332"/>
      <c r="E2" s="332"/>
      <c r="F2" s="332"/>
      <c r="G2" s="332"/>
      <c r="H2" s="22"/>
      <c r="I2" s="22"/>
      <c r="J2" s="22"/>
      <c r="K2" s="22"/>
    </row>
    <row r="3" spans="1:7" ht="31.5" customHeight="1">
      <c r="A3" s="333" t="s">
        <v>323</v>
      </c>
      <c r="B3" s="333"/>
      <c r="C3" s="333"/>
      <c r="D3" s="333"/>
      <c r="E3" s="333"/>
      <c r="F3" s="333"/>
      <c r="G3" s="333"/>
    </row>
    <row r="4" spans="1:7" ht="15">
      <c r="A4" s="12"/>
      <c r="B4" s="334"/>
      <c r="C4" s="334"/>
      <c r="D4" s="334"/>
      <c r="E4" s="334"/>
      <c r="F4" s="336" t="s">
        <v>993</v>
      </c>
      <c r="G4" s="337"/>
    </row>
    <row r="5" spans="1:7" ht="15">
      <c r="A5" s="12"/>
      <c r="B5" s="334" t="s">
        <v>7</v>
      </c>
      <c r="C5" s="334"/>
      <c r="D5" s="334"/>
      <c r="E5" s="334"/>
      <c r="F5" s="12" t="s">
        <v>324</v>
      </c>
      <c r="G5" s="12"/>
    </row>
    <row r="6" spans="1:7" ht="15">
      <c r="A6" s="12"/>
      <c r="B6" s="334"/>
      <c r="C6" s="334"/>
      <c r="D6" s="334"/>
      <c r="E6" s="334"/>
      <c r="F6" s="12" t="s">
        <v>325</v>
      </c>
      <c r="G6" s="12" t="s">
        <v>326</v>
      </c>
    </row>
    <row r="7" spans="1:7" s="117" customFormat="1" ht="15">
      <c r="A7" s="116"/>
      <c r="B7" s="118" t="s">
        <v>171</v>
      </c>
      <c r="C7" s="119"/>
      <c r="D7" s="119"/>
      <c r="E7" s="119"/>
      <c r="F7" s="116"/>
      <c r="G7" s="116"/>
    </row>
    <row r="8" spans="1:7" ht="15">
      <c r="A8" s="13" t="s">
        <v>327</v>
      </c>
      <c r="B8" s="335" t="s">
        <v>328</v>
      </c>
      <c r="C8" s="335"/>
      <c r="D8" s="335"/>
      <c r="E8" s="335"/>
      <c r="F8" s="14"/>
      <c r="G8" s="14"/>
    </row>
    <row r="9" spans="1:7" ht="15">
      <c r="A9" s="13"/>
      <c r="B9" s="13" t="s">
        <v>329</v>
      </c>
      <c r="C9" s="13"/>
      <c r="D9" s="13"/>
      <c r="E9" s="13"/>
      <c r="F9" s="14"/>
      <c r="G9" s="14"/>
    </row>
    <row r="10" spans="1:7" ht="15">
      <c r="A10" s="13"/>
      <c r="B10" s="13" t="s">
        <v>330</v>
      </c>
      <c r="C10" s="13"/>
      <c r="D10" s="13"/>
      <c r="E10" s="13"/>
      <c r="F10" s="14">
        <v>12335381</v>
      </c>
      <c r="G10" s="14">
        <v>1015134</v>
      </c>
    </row>
    <row r="11" spans="1:7" ht="15">
      <c r="A11" s="13"/>
      <c r="B11" s="13" t="s">
        <v>331</v>
      </c>
      <c r="C11" s="13"/>
      <c r="D11" s="13"/>
      <c r="E11" s="13"/>
      <c r="F11" s="14"/>
      <c r="G11" s="14"/>
    </row>
    <row r="12" spans="1:7" ht="15">
      <c r="A12" s="13"/>
      <c r="B12" s="13" t="s">
        <v>332</v>
      </c>
      <c r="C12" s="13"/>
      <c r="D12" s="13"/>
      <c r="E12" s="13"/>
      <c r="F12" s="14"/>
      <c r="G12" s="14"/>
    </row>
    <row r="13" spans="1:7" ht="15.75">
      <c r="A13" s="13"/>
      <c r="B13" s="13" t="s">
        <v>333</v>
      </c>
      <c r="C13" s="13"/>
      <c r="D13" s="13"/>
      <c r="E13" s="13"/>
      <c r="F13" s="15">
        <f>SUM(F14:F16)</f>
        <v>1217277926</v>
      </c>
      <c r="G13" s="15">
        <f>SUM(G14:G16)</f>
        <v>825664537</v>
      </c>
    </row>
    <row r="14" spans="1:7" ht="15">
      <c r="A14" s="13"/>
      <c r="B14" s="13" t="s">
        <v>334</v>
      </c>
      <c r="C14" s="13"/>
      <c r="D14" s="13"/>
      <c r="E14" s="13"/>
      <c r="F14" s="14">
        <v>500424015</v>
      </c>
      <c r="G14" s="14">
        <v>332593778</v>
      </c>
    </row>
    <row r="15" spans="1:7" ht="15">
      <c r="A15" s="13"/>
      <c r="B15" s="13" t="s">
        <v>335</v>
      </c>
      <c r="C15" s="13"/>
      <c r="D15" s="13"/>
      <c r="E15" s="13"/>
      <c r="F15" s="14">
        <v>507756475</v>
      </c>
      <c r="G15" s="14">
        <v>306120671</v>
      </c>
    </row>
    <row r="16" spans="1:7" ht="15">
      <c r="A16" s="13"/>
      <c r="B16" s="13" t="s">
        <v>336</v>
      </c>
      <c r="C16" s="13"/>
      <c r="D16" s="13"/>
      <c r="E16" s="13"/>
      <c r="F16" s="14">
        <v>209097436</v>
      </c>
      <c r="G16" s="14">
        <v>186950088</v>
      </c>
    </row>
    <row r="17" spans="1:7" ht="15.75">
      <c r="A17" s="13"/>
      <c r="B17" s="13" t="s">
        <v>337</v>
      </c>
      <c r="C17" s="13"/>
      <c r="D17" s="13"/>
      <c r="E17" s="13"/>
      <c r="F17" s="15">
        <f>SUM(F19:F20)</f>
        <v>102140453</v>
      </c>
      <c r="G17" s="15">
        <f>SUM(G19:G20)</f>
        <v>25282677</v>
      </c>
    </row>
    <row r="18" spans="1:7" ht="15">
      <c r="A18" s="13"/>
      <c r="B18" s="13" t="s">
        <v>338</v>
      </c>
      <c r="C18" s="13"/>
      <c r="D18" s="13"/>
      <c r="E18" s="13"/>
      <c r="F18" s="14"/>
      <c r="G18" s="14"/>
    </row>
    <row r="19" spans="1:7" ht="15">
      <c r="A19" s="13"/>
      <c r="B19" s="13" t="s">
        <v>339</v>
      </c>
      <c r="C19" s="13"/>
      <c r="D19" s="13"/>
      <c r="E19" s="13"/>
      <c r="F19" s="14">
        <v>91612859</v>
      </c>
      <c r="G19" s="14">
        <v>25175671</v>
      </c>
    </row>
    <row r="20" spans="1:7" ht="15">
      <c r="A20" s="13"/>
      <c r="B20" s="13" t="s">
        <v>340</v>
      </c>
      <c r="C20" s="13"/>
      <c r="D20" s="13"/>
      <c r="E20" s="13"/>
      <c r="F20" s="14">
        <v>10527594</v>
      </c>
      <c r="G20" s="14">
        <v>107006</v>
      </c>
    </row>
    <row r="21" spans="1:7" ht="15.75">
      <c r="A21" s="13"/>
      <c r="B21" s="13"/>
      <c r="C21" s="13"/>
      <c r="D21" s="13"/>
      <c r="E21" s="13"/>
      <c r="F21" s="16"/>
      <c r="G21" s="16"/>
    </row>
    <row r="22" spans="1:7" ht="15.75">
      <c r="A22" s="13"/>
      <c r="B22" s="13" t="s">
        <v>380</v>
      </c>
      <c r="C22" s="13"/>
      <c r="D22" s="13"/>
      <c r="E22" s="13"/>
      <c r="F22" s="15">
        <v>41944279</v>
      </c>
      <c r="G22" s="15">
        <v>41944279</v>
      </c>
    </row>
    <row r="23" spans="1:7" ht="15.75">
      <c r="A23" s="13"/>
      <c r="B23" s="329" t="s">
        <v>381</v>
      </c>
      <c r="C23" s="330"/>
      <c r="D23" s="330"/>
      <c r="E23" s="331"/>
      <c r="F23" s="15"/>
      <c r="G23" s="15"/>
    </row>
    <row r="24" spans="1:7" ht="15.75">
      <c r="A24" s="13"/>
      <c r="B24" s="13" t="s">
        <v>382</v>
      </c>
      <c r="C24" s="13"/>
      <c r="D24" s="13"/>
      <c r="E24" s="13"/>
      <c r="F24" s="16"/>
      <c r="G24" s="16"/>
    </row>
    <row r="25" spans="1:7" ht="15.75">
      <c r="A25" s="13"/>
      <c r="B25" s="13" t="s">
        <v>341</v>
      </c>
      <c r="C25" s="13"/>
      <c r="D25" s="13"/>
      <c r="E25" s="13"/>
      <c r="F25" s="16"/>
      <c r="G25" s="16"/>
    </row>
    <row r="26" spans="1:7" ht="15.75">
      <c r="A26" s="13"/>
      <c r="B26" s="13" t="s">
        <v>383</v>
      </c>
      <c r="C26" s="13"/>
      <c r="D26" s="13"/>
      <c r="E26" s="13"/>
      <c r="F26" s="16"/>
      <c r="G26" s="16"/>
    </row>
    <row r="27" spans="1:7" ht="15.75">
      <c r="A27" s="13"/>
      <c r="B27" s="13" t="s">
        <v>384</v>
      </c>
      <c r="C27" s="13"/>
      <c r="D27" s="13"/>
      <c r="E27" s="13"/>
      <c r="F27" s="16"/>
      <c r="G27" s="16"/>
    </row>
    <row r="28" spans="1:7" ht="15.75">
      <c r="A28" s="13"/>
      <c r="B28" s="13" t="s">
        <v>385</v>
      </c>
      <c r="C28" s="13"/>
      <c r="D28" s="13"/>
      <c r="E28" s="13"/>
      <c r="F28" s="16"/>
      <c r="G28" s="16"/>
    </row>
    <row r="29" spans="1:7" ht="15">
      <c r="A29" s="13"/>
      <c r="B29" s="13" t="s">
        <v>342</v>
      </c>
      <c r="C29" s="13"/>
      <c r="D29" s="13"/>
      <c r="E29" s="13"/>
      <c r="F29" s="13"/>
      <c r="G29" s="13"/>
    </row>
    <row r="30" spans="1:7" ht="15">
      <c r="A30" s="13"/>
      <c r="B30" s="13" t="s">
        <v>386</v>
      </c>
      <c r="C30" s="13"/>
      <c r="D30" s="13"/>
      <c r="E30" s="13"/>
      <c r="F30" s="13"/>
      <c r="G30" s="13"/>
    </row>
    <row r="31" spans="1:7" ht="15">
      <c r="A31" s="13"/>
      <c r="B31" s="13" t="s">
        <v>343</v>
      </c>
      <c r="C31" s="13"/>
      <c r="D31" s="13"/>
      <c r="E31" s="13"/>
      <c r="F31" s="13"/>
      <c r="G31" s="13"/>
    </row>
    <row r="32" spans="1:7" ht="15">
      <c r="A32" s="13"/>
      <c r="B32" s="13" t="s">
        <v>387</v>
      </c>
      <c r="C32" s="13"/>
      <c r="D32" s="13"/>
      <c r="E32" s="13"/>
      <c r="F32" s="13"/>
      <c r="G32" s="13"/>
    </row>
    <row r="33" spans="1:7" ht="15.75">
      <c r="A33" s="13"/>
      <c r="B33" s="13" t="s">
        <v>388</v>
      </c>
      <c r="C33" s="13"/>
      <c r="D33" s="13"/>
      <c r="E33" s="13"/>
      <c r="F33" s="16"/>
      <c r="G33" s="16"/>
    </row>
    <row r="34" spans="1:7" ht="15.75">
      <c r="A34" s="13"/>
      <c r="B34" s="13" t="s">
        <v>344</v>
      </c>
      <c r="C34" s="13"/>
      <c r="D34" s="13"/>
      <c r="E34" s="13"/>
      <c r="F34" s="15"/>
      <c r="G34" s="15"/>
    </row>
    <row r="35" spans="1:7" ht="15">
      <c r="A35" s="13"/>
      <c r="B35" s="13" t="s">
        <v>345</v>
      </c>
      <c r="C35" s="13"/>
      <c r="D35" s="13"/>
      <c r="E35" s="13"/>
      <c r="F35" s="14">
        <v>8540000</v>
      </c>
      <c r="G35" s="14">
        <v>8540000</v>
      </c>
    </row>
    <row r="36" spans="1:7" ht="15">
      <c r="A36" s="13"/>
      <c r="B36" s="13" t="s">
        <v>346</v>
      </c>
      <c r="C36" s="13"/>
      <c r="D36" s="13"/>
      <c r="E36" s="13"/>
      <c r="F36" s="14"/>
      <c r="G36" s="14"/>
    </row>
    <row r="37" spans="1:7" ht="15">
      <c r="A37" s="13"/>
      <c r="B37" s="13" t="s">
        <v>347</v>
      </c>
      <c r="C37" s="13"/>
      <c r="D37" s="13"/>
      <c r="E37" s="13"/>
      <c r="F37" s="13"/>
      <c r="G37" s="13"/>
    </row>
    <row r="38" spans="1:7" ht="15">
      <c r="A38" s="13"/>
      <c r="B38" s="13" t="s">
        <v>348</v>
      </c>
      <c r="C38" s="13"/>
      <c r="D38" s="13"/>
      <c r="E38" s="13"/>
      <c r="F38" s="13"/>
      <c r="G38" s="13"/>
    </row>
    <row r="39" spans="1:7" ht="15.75">
      <c r="A39" s="13"/>
      <c r="B39" s="13" t="s">
        <v>349</v>
      </c>
      <c r="C39" s="13"/>
      <c r="D39" s="13"/>
      <c r="E39" s="13"/>
      <c r="F39" s="15"/>
      <c r="G39" s="15"/>
    </row>
    <row r="40" spans="1:7" ht="15.75">
      <c r="A40" s="13"/>
      <c r="B40" s="13" t="s">
        <v>350</v>
      </c>
      <c r="C40" s="13"/>
      <c r="D40" s="13"/>
      <c r="E40" s="13"/>
      <c r="F40" s="15"/>
      <c r="G40" s="15"/>
    </row>
    <row r="41" spans="1:7" ht="15">
      <c r="A41" s="13"/>
      <c r="B41" s="13" t="s">
        <v>351</v>
      </c>
      <c r="C41" s="13"/>
      <c r="D41" s="13"/>
      <c r="E41" s="13"/>
      <c r="F41" s="13"/>
      <c r="G41" s="13"/>
    </row>
    <row r="42" spans="1:7" ht="15.75">
      <c r="A42" s="13" t="s">
        <v>352</v>
      </c>
      <c r="B42" s="13" t="s">
        <v>353</v>
      </c>
      <c r="C42" s="13"/>
      <c r="D42" s="13"/>
      <c r="E42" s="13"/>
      <c r="F42" s="15"/>
      <c r="G42" s="15"/>
    </row>
    <row r="43" spans="1:7" ht="15">
      <c r="A43" s="13"/>
      <c r="B43" s="13" t="s">
        <v>354</v>
      </c>
      <c r="C43" s="13"/>
      <c r="D43" s="13"/>
      <c r="E43" s="13"/>
      <c r="F43" s="13">
        <v>566386</v>
      </c>
      <c r="G43" s="13">
        <v>566386</v>
      </c>
    </row>
    <row r="44" spans="1:7" ht="15">
      <c r="A44" s="13"/>
      <c r="B44" s="13" t="s">
        <v>355</v>
      </c>
      <c r="C44" s="13"/>
      <c r="D44" s="13"/>
      <c r="E44" s="13"/>
      <c r="F44" s="14"/>
      <c r="G44" s="14"/>
    </row>
    <row r="45" spans="1:7" ht="15">
      <c r="A45" s="13"/>
      <c r="B45" s="13" t="s">
        <v>356</v>
      </c>
      <c r="C45" s="13"/>
      <c r="D45" s="13"/>
      <c r="E45" s="13"/>
      <c r="F45" s="13"/>
      <c r="G45" s="13"/>
    </row>
    <row r="46" spans="1:7" ht="15">
      <c r="A46" s="13"/>
      <c r="B46" s="13" t="s">
        <v>357</v>
      </c>
      <c r="C46" s="13"/>
      <c r="D46" s="13"/>
      <c r="E46" s="13"/>
      <c r="F46" s="13"/>
      <c r="G46" s="13"/>
    </row>
    <row r="47" spans="1:7" ht="15">
      <c r="A47" s="13"/>
      <c r="B47" s="13" t="s">
        <v>358</v>
      </c>
      <c r="C47" s="13"/>
      <c r="D47" s="13"/>
      <c r="E47" s="13"/>
      <c r="F47" s="13"/>
      <c r="G47" s="13"/>
    </row>
    <row r="48" spans="1:7" ht="15.75">
      <c r="A48" s="13" t="s">
        <v>359</v>
      </c>
      <c r="B48" s="13" t="s">
        <v>360</v>
      </c>
      <c r="C48" s="13"/>
      <c r="D48" s="13"/>
      <c r="E48" s="13"/>
      <c r="F48" s="15">
        <v>68851857</v>
      </c>
      <c r="G48" s="15">
        <v>68851857</v>
      </c>
    </row>
    <row r="49" spans="1:7" ht="15.75">
      <c r="A49" s="13" t="s">
        <v>361</v>
      </c>
      <c r="B49" s="13" t="s">
        <v>362</v>
      </c>
      <c r="C49" s="13"/>
      <c r="D49" s="13"/>
      <c r="E49" s="13"/>
      <c r="F49" s="15"/>
      <c r="G49" s="15"/>
    </row>
    <row r="50" spans="1:7" ht="15">
      <c r="A50" s="13"/>
      <c r="B50" s="13" t="s">
        <v>389</v>
      </c>
      <c r="C50" s="13"/>
      <c r="D50" s="13"/>
      <c r="E50" s="13"/>
      <c r="F50" s="14">
        <v>15878552</v>
      </c>
      <c r="G50" s="14">
        <v>15878552</v>
      </c>
    </row>
    <row r="51" spans="1:7" ht="15">
      <c r="A51" s="13"/>
      <c r="B51" s="13" t="s">
        <v>390</v>
      </c>
      <c r="C51" s="13"/>
      <c r="D51" s="13"/>
      <c r="E51" s="13"/>
      <c r="F51" s="14"/>
      <c r="G51" s="14"/>
    </row>
    <row r="52" spans="1:7" ht="15">
      <c r="A52" s="13"/>
      <c r="B52" s="13" t="s">
        <v>391</v>
      </c>
      <c r="C52" s="13"/>
      <c r="D52" s="13"/>
      <c r="E52" s="13"/>
      <c r="F52" s="14">
        <v>2900401</v>
      </c>
      <c r="G52" s="14">
        <v>2900401</v>
      </c>
    </row>
    <row r="53" spans="1:7" ht="15.75">
      <c r="A53" s="13" t="s">
        <v>363</v>
      </c>
      <c r="B53" s="13" t="s">
        <v>364</v>
      </c>
      <c r="C53" s="13"/>
      <c r="D53" s="13"/>
      <c r="E53" s="13"/>
      <c r="F53" s="15"/>
      <c r="G53" s="15"/>
    </row>
    <row r="54" spans="1:7" ht="15">
      <c r="A54" s="13" t="s">
        <v>365</v>
      </c>
      <c r="B54" s="13" t="s">
        <v>366</v>
      </c>
      <c r="C54" s="13"/>
      <c r="D54" s="13"/>
      <c r="E54" s="13"/>
      <c r="F54" s="13"/>
      <c r="G54" s="13"/>
    </row>
    <row r="55" spans="1:7" ht="15">
      <c r="A55" s="13" t="s">
        <v>257</v>
      </c>
      <c r="B55" s="13"/>
      <c r="C55" s="13"/>
      <c r="D55" s="13"/>
      <c r="E55" s="13"/>
      <c r="F55" s="13"/>
      <c r="G55" s="13"/>
    </row>
    <row r="56" spans="1:7" ht="15">
      <c r="A56" s="13"/>
      <c r="B56" s="13"/>
      <c r="C56" s="13"/>
      <c r="D56" s="13"/>
      <c r="E56" s="13"/>
      <c r="F56" s="13"/>
      <c r="G56" s="13"/>
    </row>
    <row r="57" spans="1:7" ht="15.75">
      <c r="A57" s="13" t="s">
        <v>367</v>
      </c>
      <c r="B57" s="13" t="s">
        <v>368</v>
      </c>
      <c r="C57" s="13"/>
      <c r="D57" s="13"/>
      <c r="E57" s="13"/>
      <c r="F57" s="16">
        <v>924341615</v>
      </c>
      <c r="G57" s="16">
        <v>924341615</v>
      </c>
    </row>
    <row r="58" spans="1:7" ht="15">
      <c r="A58" s="13"/>
      <c r="B58" s="13" t="s">
        <v>392</v>
      </c>
      <c r="C58" s="13"/>
      <c r="D58" s="13"/>
      <c r="E58" s="13"/>
      <c r="F58" s="13">
        <v>765139518</v>
      </c>
      <c r="G58" s="13">
        <v>765139518</v>
      </c>
    </row>
    <row r="59" spans="1:7" ht="15">
      <c r="A59" s="13"/>
      <c r="B59" s="13" t="s">
        <v>393</v>
      </c>
      <c r="C59" s="13"/>
      <c r="D59" s="13"/>
      <c r="E59" s="13"/>
      <c r="G59" s="13"/>
    </row>
    <row r="60" spans="1:7" ht="15">
      <c r="A60" s="13"/>
      <c r="B60" s="13" t="s">
        <v>394</v>
      </c>
      <c r="C60" s="13"/>
      <c r="D60" s="13"/>
      <c r="E60" s="13"/>
      <c r="F60" s="13">
        <v>35831341</v>
      </c>
      <c r="G60" s="13">
        <v>35831341</v>
      </c>
    </row>
    <row r="61" spans="1:7" ht="15">
      <c r="A61" s="13"/>
      <c r="B61" s="13" t="s">
        <v>395</v>
      </c>
      <c r="C61" s="13"/>
      <c r="D61" s="13"/>
      <c r="E61" s="13"/>
      <c r="F61" s="13">
        <v>182778769</v>
      </c>
      <c r="G61" s="13">
        <v>182778769</v>
      </c>
    </row>
    <row r="62" spans="1:7" ht="15">
      <c r="A62" s="13"/>
      <c r="B62" s="13" t="s">
        <v>396</v>
      </c>
      <c r="C62" s="13"/>
      <c r="D62" s="13"/>
      <c r="E62" s="13"/>
      <c r="F62" s="13"/>
      <c r="G62" s="13"/>
    </row>
    <row r="63" spans="1:7" ht="15">
      <c r="A63" s="13"/>
      <c r="B63" s="13" t="s">
        <v>397</v>
      </c>
      <c r="C63" s="13"/>
      <c r="D63" s="13"/>
      <c r="E63" s="13"/>
      <c r="F63" s="13">
        <v>-59408013</v>
      </c>
      <c r="G63" s="13">
        <v>-59408013</v>
      </c>
    </row>
    <row r="64" spans="1:7" ht="15.75">
      <c r="A64" s="13" t="s">
        <v>369</v>
      </c>
      <c r="B64" s="13" t="s">
        <v>370</v>
      </c>
      <c r="C64" s="13"/>
      <c r="D64" s="13"/>
      <c r="E64" s="13"/>
      <c r="F64" s="16">
        <v>8897425</v>
      </c>
      <c r="G64" s="16">
        <v>8897425</v>
      </c>
    </row>
    <row r="65" spans="1:7" ht="15">
      <c r="A65" s="13"/>
      <c r="B65" s="13" t="s">
        <v>398</v>
      </c>
      <c r="C65" s="13"/>
      <c r="D65" s="13"/>
      <c r="E65" s="13"/>
      <c r="F65" s="13"/>
      <c r="G65" s="13"/>
    </row>
    <row r="66" spans="1:7" ht="15">
      <c r="A66" s="13"/>
      <c r="B66" s="13" t="s">
        <v>399</v>
      </c>
      <c r="C66" s="13"/>
      <c r="D66" s="13"/>
      <c r="E66" s="13"/>
      <c r="F66" s="13">
        <v>3621391</v>
      </c>
      <c r="G66" s="13">
        <v>3621391</v>
      </c>
    </row>
    <row r="67" spans="1:7" ht="15">
      <c r="A67" s="13"/>
      <c r="B67" s="13" t="s">
        <v>400</v>
      </c>
      <c r="C67" s="13"/>
      <c r="D67" s="13"/>
      <c r="E67" s="13"/>
      <c r="F67" s="13">
        <v>5276034</v>
      </c>
      <c r="G67" s="13">
        <v>5276034</v>
      </c>
    </row>
    <row r="68" spans="1:7" ht="15.75">
      <c r="A68" s="13" t="s">
        <v>371</v>
      </c>
      <c r="B68" s="13" t="s">
        <v>372</v>
      </c>
      <c r="C68" s="13"/>
      <c r="D68" s="13"/>
      <c r="E68" s="13"/>
      <c r="F68" s="15"/>
      <c r="G68" s="15"/>
    </row>
    <row r="69" spans="1:7" ht="15.75">
      <c r="A69" s="13" t="s">
        <v>373</v>
      </c>
      <c r="B69" s="13" t="s">
        <v>374</v>
      </c>
      <c r="C69" s="13"/>
      <c r="D69" s="13"/>
      <c r="E69" s="13"/>
      <c r="F69" s="15"/>
      <c r="G69" s="15"/>
    </row>
    <row r="70" spans="1:7" ht="15.75">
      <c r="A70" s="13" t="s">
        <v>375</v>
      </c>
      <c r="B70" s="13" t="s">
        <v>376</v>
      </c>
      <c r="C70" s="13"/>
      <c r="D70" s="13"/>
      <c r="E70" s="13"/>
      <c r="F70" s="16">
        <v>57384783</v>
      </c>
      <c r="G70" s="16">
        <v>57384783</v>
      </c>
    </row>
    <row r="71" spans="1:7" ht="15">
      <c r="A71" s="13" t="s">
        <v>966</v>
      </c>
      <c r="B71" s="13"/>
      <c r="C71" s="13"/>
      <c r="D71" s="13"/>
      <c r="E71" s="13"/>
      <c r="F71" s="13"/>
      <c r="G71" s="13"/>
    </row>
    <row r="72" spans="1:7" ht="15">
      <c r="A72" s="13"/>
      <c r="B72" s="326" t="s">
        <v>965</v>
      </c>
      <c r="C72" s="327"/>
      <c r="D72" s="327"/>
      <c r="E72" s="328"/>
      <c r="F72" s="13">
        <v>186214114</v>
      </c>
      <c r="G72" s="13"/>
    </row>
    <row r="73" spans="1:7" ht="15">
      <c r="A73" s="13" t="s">
        <v>377</v>
      </c>
      <c r="B73" s="13"/>
      <c r="C73" s="13"/>
      <c r="D73" s="13"/>
      <c r="E73" s="13"/>
      <c r="F73" s="13"/>
      <c r="G73" s="13"/>
    </row>
    <row r="74" spans="1:7" ht="1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 t="s">
        <v>378</v>
      </c>
      <c r="C75" s="13"/>
      <c r="D75" s="13"/>
      <c r="E75" s="13"/>
      <c r="F75" s="15">
        <v>51368015</v>
      </c>
      <c r="G75" s="15"/>
    </row>
  </sheetData>
  <sheetProtection/>
  <mergeCells count="9">
    <mergeCell ref="B72:E72"/>
    <mergeCell ref="B23:E23"/>
    <mergeCell ref="A2:G2"/>
    <mergeCell ref="A3:G3"/>
    <mergeCell ref="B4:E4"/>
    <mergeCell ref="B5:E5"/>
    <mergeCell ref="B6:E6"/>
    <mergeCell ref="B8:E8"/>
    <mergeCell ref="F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3">
      <selection activeCell="B7" sqref="B7:B23"/>
    </sheetView>
  </sheetViews>
  <sheetFormatPr defaultColWidth="8.00390625" defaultRowHeight="12.75"/>
  <cols>
    <col min="1" max="1" width="5.00390625" style="21" customWidth="1"/>
    <col min="2" max="2" width="47.00390625" style="17" customWidth="1"/>
    <col min="3" max="4" width="15.125" style="17" customWidth="1"/>
    <col min="5" max="16384" width="8.00390625" style="17" customWidth="1"/>
  </cols>
  <sheetData>
    <row r="1" spans="1:4" ht="21.75" customHeight="1">
      <c r="A1" s="338" t="s">
        <v>976</v>
      </c>
      <c r="B1" s="339"/>
      <c r="C1" s="339"/>
      <c r="D1" s="339"/>
    </row>
    <row r="2" spans="1:4" ht="0.75" customHeight="1">
      <c r="A2" s="123"/>
      <c r="B2" s="124"/>
      <c r="C2" s="124"/>
      <c r="D2" s="124"/>
    </row>
    <row r="3" spans="1:8" s="18" customFormat="1" ht="51" customHeight="1">
      <c r="A3" s="341" t="s">
        <v>1009</v>
      </c>
      <c r="B3" s="341"/>
      <c r="C3" s="341"/>
      <c r="D3" s="341"/>
      <c r="E3" s="22"/>
      <c r="F3" s="22"/>
      <c r="G3" s="22"/>
      <c r="H3" s="22"/>
    </row>
    <row r="4" spans="1:8" s="18" customFormat="1" ht="26.25" customHeight="1">
      <c r="A4" s="342" t="s">
        <v>496</v>
      </c>
      <c r="B4" s="343"/>
      <c r="C4" s="343"/>
      <c r="D4" s="344"/>
      <c r="E4" s="22"/>
      <c r="F4" s="22"/>
      <c r="G4" s="22"/>
      <c r="H4" s="22"/>
    </row>
    <row r="5" spans="1:4" s="19" customFormat="1" ht="48" customHeight="1">
      <c r="A5" s="23" t="s">
        <v>401</v>
      </c>
      <c r="B5" s="23" t="s">
        <v>402</v>
      </c>
      <c r="C5" s="23" t="s">
        <v>403</v>
      </c>
      <c r="D5" s="23" t="s">
        <v>404</v>
      </c>
    </row>
    <row r="6" spans="1:4" s="19" customFormat="1" ht="13.5" customHeight="1">
      <c r="A6" s="24">
        <v>1</v>
      </c>
      <c r="B6" s="24">
        <v>2</v>
      </c>
      <c r="C6" s="24">
        <v>3</v>
      </c>
      <c r="D6" s="24">
        <v>4</v>
      </c>
    </row>
    <row r="7" spans="1:4" ht="36.75" customHeight="1">
      <c r="A7" s="25" t="s">
        <v>312</v>
      </c>
      <c r="B7" s="137" t="s">
        <v>405</v>
      </c>
      <c r="C7" s="138"/>
      <c r="D7" s="138"/>
    </row>
    <row r="8" spans="1:4" ht="29.25" customHeight="1">
      <c r="A8" s="25" t="s">
        <v>313</v>
      </c>
      <c r="B8" s="137" t="s">
        <v>406</v>
      </c>
      <c r="C8" s="138"/>
      <c r="D8" s="138"/>
    </row>
    <row r="9" spans="1:4" ht="27" customHeight="1">
      <c r="A9" s="25" t="s">
        <v>314</v>
      </c>
      <c r="B9" s="137" t="s">
        <v>407</v>
      </c>
      <c r="C9" s="138"/>
      <c r="D9" s="138"/>
    </row>
    <row r="10" spans="1:4" ht="30" customHeight="1">
      <c r="A10" s="25" t="s">
        <v>315</v>
      </c>
      <c r="B10" s="137" t="s">
        <v>408</v>
      </c>
      <c r="C10" s="138"/>
      <c r="D10" s="138"/>
    </row>
    <row r="11" spans="1:4" ht="27" customHeight="1">
      <c r="A11" s="25" t="s">
        <v>316</v>
      </c>
      <c r="B11" s="137" t="s">
        <v>409</v>
      </c>
      <c r="C11" s="138">
        <v>10141000</v>
      </c>
      <c r="D11" s="138">
        <v>4941000</v>
      </c>
    </row>
    <row r="12" spans="1:4" ht="18" customHeight="1">
      <c r="A12" s="25" t="s">
        <v>317</v>
      </c>
      <c r="B12" s="137" t="s">
        <v>410</v>
      </c>
      <c r="C12" s="138"/>
      <c r="D12" s="138"/>
    </row>
    <row r="13" spans="1:4" ht="18" customHeight="1">
      <c r="A13" s="25" t="s">
        <v>318</v>
      </c>
      <c r="B13" s="139" t="s">
        <v>411</v>
      </c>
      <c r="C13" s="138"/>
      <c r="D13" s="138"/>
    </row>
    <row r="14" spans="1:4" ht="18" customHeight="1">
      <c r="A14" s="25" t="s">
        <v>319</v>
      </c>
      <c r="B14" s="139" t="s">
        <v>412</v>
      </c>
      <c r="C14" s="138"/>
      <c r="D14" s="138"/>
    </row>
    <row r="15" spans="1:4" ht="18" customHeight="1">
      <c r="A15" s="25" t="s">
        <v>320</v>
      </c>
      <c r="B15" s="139" t="s">
        <v>413</v>
      </c>
      <c r="C15" s="138">
        <v>10141000</v>
      </c>
      <c r="D15" s="138">
        <v>4941000</v>
      </c>
    </row>
    <row r="16" spans="1:4" ht="18" customHeight="1">
      <c r="A16" s="25" t="s">
        <v>321</v>
      </c>
      <c r="B16" s="139" t="s">
        <v>414</v>
      </c>
      <c r="C16" s="138"/>
      <c r="D16" s="138"/>
    </row>
    <row r="17" spans="1:4" ht="18" customHeight="1">
      <c r="A17" s="25" t="s">
        <v>322</v>
      </c>
      <c r="B17" s="139" t="s">
        <v>415</v>
      </c>
      <c r="C17" s="138"/>
      <c r="D17" s="138"/>
    </row>
    <row r="18" spans="1:4" ht="22.5" customHeight="1">
      <c r="A18" s="25" t="s">
        <v>416</v>
      </c>
      <c r="B18" s="139" t="s">
        <v>417</v>
      </c>
      <c r="C18" s="138"/>
      <c r="D18" s="138"/>
    </row>
    <row r="19" spans="1:4" ht="27.75" customHeight="1">
      <c r="A19" s="25" t="s">
        <v>418</v>
      </c>
      <c r="B19" s="137" t="s">
        <v>419</v>
      </c>
      <c r="C19" s="138">
        <v>3936400</v>
      </c>
      <c r="D19" s="138">
        <v>936400</v>
      </c>
    </row>
    <row r="20" spans="1:4" ht="33" customHeight="1">
      <c r="A20" s="25" t="s">
        <v>420</v>
      </c>
      <c r="B20" s="137" t="s">
        <v>421</v>
      </c>
      <c r="C20" s="138"/>
      <c r="D20" s="138"/>
    </row>
    <row r="21" spans="1:4" ht="28.5" customHeight="1">
      <c r="A21" s="25" t="s">
        <v>422</v>
      </c>
      <c r="B21" s="137" t="s">
        <v>423</v>
      </c>
      <c r="C21" s="138"/>
      <c r="D21" s="138"/>
    </row>
    <row r="22" spans="1:4" ht="18" customHeight="1">
      <c r="A22" s="25" t="s">
        <v>424</v>
      </c>
      <c r="B22" s="137" t="s">
        <v>425</v>
      </c>
      <c r="C22" s="138"/>
      <c r="D22" s="138"/>
    </row>
    <row r="23" spans="1:4" ht="18" customHeight="1">
      <c r="A23" s="25" t="s">
        <v>426</v>
      </c>
      <c r="B23" s="137" t="s">
        <v>427</v>
      </c>
      <c r="C23" s="138"/>
      <c r="D23" s="138"/>
    </row>
    <row r="24" spans="1:4" ht="18" customHeight="1">
      <c r="A24" s="26" t="s">
        <v>428</v>
      </c>
      <c r="B24" s="140" t="s">
        <v>429</v>
      </c>
      <c r="C24" s="141">
        <v>14077400</v>
      </c>
      <c r="D24" s="141">
        <v>5877400</v>
      </c>
    </row>
    <row r="25" spans="1:4" ht="8.25" customHeight="1">
      <c r="A25" s="20"/>
      <c r="B25" s="340"/>
      <c r="C25" s="340"/>
      <c r="D25" s="340"/>
    </row>
  </sheetData>
  <sheetProtection/>
  <mergeCells count="4">
    <mergeCell ref="A1:D1"/>
    <mergeCell ref="B25:D25"/>
    <mergeCell ref="A3:D3"/>
    <mergeCell ref="A4:D4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CE,Dőlt"&amp;12
10.melléklet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9.125" style="27" customWidth="1"/>
    <col min="2" max="2" width="38.75390625" style="27" customWidth="1"/>
    <col min="3" max="3" width="17.375" style="27" customWidth="1"/>
    <col min="4" max="4" width="14.75390625" style="27" customWidth="1"/>
    <col min="5" max="5" width="13.625" style="27" customWidth="1"/>
    <col min="6" max="6" width="18.125" style="27" customWidth="1"/>
    <col min="7" max="7" width="20.00390625" style="27" customWidth="1"/>
    <col min="8" max="16384" width="9.125" style="27" customWidth="1"/>
  </cols>
  <sheetData>
    <row r="1" ht="12.75">
      <c r="G1" s="27" t="s">
        <v>977</v>
      </c>
    </row>
    <row r="2" spans="1:7" ht="59.25" customHeight="1">
      <c r="A2" s="345" t="s">
        <v>1010</v>
      </c>
      <c r="B2" s="345"/>
      <c r="C2" s="345"/>
      <c r="D2" s="345"/>
      <c r="E2" s="345"/>
      <c r="F2" s="345"/>
      <c r="G2" s="345"/>
    </row>
    <row r="3" spans="1:7" ht="31.5" customHeight="1">
      <c r="A3" s="346" t="s">
        <v>430</v>
      </c>
      <c r="B3" s="346" t="s">
        <v>431</v>
      </c>
      <c r="C3" s="348" t="s">
        <v>1023</v>
      </c>
      <c r="D3" s="346" t="s">
        <v>432</v>
      </c>
      <c r="E3" s="346"/>
      <c r="F3" s="350" t="s">
        <v>1025</v>
      </c>
      <c r="G3" s="346" t="s">
        <v>1026</v>
      </c>
    </row>
    <row r="4" spans="1:7" ht="16.5" customHeight="1">
      <c r="A4" s="347"/>
      <c r="B4" s="347"/>
      <c r="C4" s="349"/>
      <c r="D4" s="28" t="s">
        <v>1024</v>
      </c>
      <c r="E4" s="28" t="s">
        <v>433</v>
      </c>
      <c r="F4" s="351"/>
      <c r="G4" s="347"/>
    </row>
    <row r="5" spans="1:7" ht="39.75" customHeight="1">
      <c r="A5" s="29" t="s">
        <v>312</v>
      </c>
      <c r="B5" s="29" t="s">
        <v>434</v>
      </c>
      <c r="C5" s="30">
        <v>695000000</v>
      </c>
      <c r="D5" s="30">
        <v>8540000</v>
      </c>
      <c r="E5" s="31">
        <v>1.229</v>
      </c>
      <c r="F5" s="30">
        <v>8540000</v>
      </c>
      <c r="G5" s="30">
        <v>8540000</v>
      </c>
    </row>
    <row r="6" spans="1:7" ht="42.75" customHeight="1">
      <c r="A6" s="29"/>
      <c r="B6" s="32" t="s">
        <v>149</v>
      </c>
      <c r="C6" s="33"/>
      <c r="D6" s="33">
        <f>SUM(D5:D5)</f>
        <v>8540000</v>
      </c>
      <c r="E6" s="34"/>
      <c r="F6" s="33">
        <f>SUM(F5:F5)</f>
        <v>8540000</v>
      </c>
      <c r="G6" s="33">
        <f>SUM(G5:G5)</f>
        <v>8540000</v>
      </c>
    </row>
  </sheetData>
  <sheetProtection/>
  <mergeCells count="7">
    <mergeCell ref="A2:G2"/>
    <mergeCell ref="A3:A4"/>
    <mergeCell ref="B3:B4"/>
    <mergeCell ref="C3:C4"/>
    <mergeCell ref="D3:E3"/>
    <mergeCell ref="F3:F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D15" sqref="D15"/>
    </sheetView>
  </sheetViews>
  <sheetFormatPr defaultColWidth="9.00390625" defaultRowHeight="12.75"/>
  <cols>
    <col min="1" max="1" width="4.75390625" style="50" customWidth="1"/>
    <col min="2" max="2" width="33.75390625" style="50" customWidth="1"/>
    <col min="3" max="8" width="11.875" style="50" customWidth="1"/>
    <col min="9" max="9" width="13.00390625" style="50" customWidth="1"/>
    <col min="10" max="16384" width="9.125" style="50" customWidth="1"/>
  </cols>
  <sheetData>
    <row r="1" ht="12.75">
      <c r="I1" s="50" t="s">
        <v>978</v>
      </c>
    </row>
    <row r="2" spans="1:9" ht="18" customHeight="1">
      <c r="A2" s="356" t="s">
        <v>1009</v>
      </c>
      <c r="B2" s="357"/>
      <c r="C2" s="357"/>
      <c r="D2" s="357"/>
      <c r="E2" s="357"/>
      <c r="F2" s="357"/>
      <c r="G2" s="357"/>
      <c r="H2" s="357"/>
      <c r="I2" s="357"/>
    </row>
    <row r="3" spans="1:9" ht="34.5" customHeight="1">
      <c r="A3" s="358" t="s">
        <v>1011</v>
      </c>
      <c r="B3" s="359"/>
      <c r="C3" s="359"/>
      <c r="D3" s="359"/>
      <c r="E3" s="359"/>
      <c r="F3" s="359"/>
      <c r="G3" s="359"/>
      <c r="H3" s="359"/>
      <c r="I3" s="359"/>
    </row>
    <row r="4" spans="8:9" ht="14.25" thickBot="1">
      <c r="H4" s="360" t="s">
        <v>470</v>
      </c>
      <c r="I4" s="360"/>
    </row>
    <row r="5" spans="1:9" ht="13.5" thickBot="1">
      <c r="A5" s="361" t="s">
        <v>401</v>
      </c>
      <c r="B5" s="363" t="s">
        <v>471</v>
      </c>
      <c r="C5" s="365" t="s">
        <v>472</v>
      </c>
      <c r="D5" s="367" t="s">
        <v>473</v>
      </c>
      <c r="E5" s="368"/>
      <c r="F5" s="368"/>
      <c r="G5" s="368"/>
      <c r="H5" s="368"/>
      <c r="I5" s="369" t="s">
        <v>474</v>
      </c>
    </row>
    <row r="6" spans="1:9" s="53" customFormat="1" ht="42" customHeight="1" thickBot="1">
      <c r="A6" s="362"/>
      <c r="B6" s="364"/>
      <c r="C6" s="366"/>
      <c r="D6" s="51" t="s">
        <v>475</v>
      </c>
      <c r="E6" s="51" t="s">
        <v>476</v>
      </c>
      <c r="F6" s="51" t="s">
        <v>477</v>
      </c>
      <c r="G6" s="52" t="s">
        <v>478</v>
      </c>
      <c r="H6" s="52" t="s">
        <v>479</v>
      </c>
      <c r="I6" s="370"/>
    </row>
    <row r="7" spans="1:9" s="53" customFormat="1" ht="12" customHeight="1" thickBot="1">
      <c r="A7" s="54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 t="s">
        <v>480</v>
      </c>
      <c r="I7" s="56" t="s">
        <v>481</v>
      </c>
    </row>
    <row r="8" spans="1:9" s="53" customFormat="1" ht="18" customHeight="1">
      <c r="A8" s="371" t="s">
        <v>482</v>
      </c>
      <c r="B8" s="372"/>
      <c r="C8" s="372"/>
      <c r="D8" s="372"/>
      <c r="E8" s="372"/>
      <c r="F8" s="372"/>
      <c r="G8" s="372"/>
      <c r="H8" s="372"/>
      <c r="I8" s="373"/>
    </row>
    <row r="9" spans="1:9" ht="15.75" customHeight="1">
      <c r="A9" s="57" t="s">
        <v>312</v>
      </c>
      <c r="B9" s="58" t="s">
        <v>483</v>
      </c>
      <c r="C9" s="59"/>
      <c r="D9" s="60"/>
      <c r="E9" s="60"/>
      <c r="F9" s="60"/>
      <c r="G9" s="61"/>
      <c r="H9" s="62">
        <f aca="true" t="shared" si="0" ref="H9:H15">SUM(D9:G9)</f>
        <v>0</v>
      </c>
      <c r="I9" s="63">
        <f aca="true" t="shared" si="1" ref="I9:I15">C9+H9</f>
        <v>0</v>
      </c>
    </row>
    <row r="10" spans="1:9" ht="22.5">
      <c r="A10" s="57" t="s">
        <v>313</v>
      </c>
      <c r="B10" s="58" t="s">
        <v>484</v>
      </c>
      <c r="C10" s="59">
        <v>3621391</v>
      </c>
      <c r="D10" s="60"/>
      <c r="E10" s="60"/>
      <c r="F10" s="60"/>
      <c r="G10" s="61"/>
      <c r="H10" s="62">
        <f t="shared" si="0"/>
        <v>0</v>
      </c>
      <c r="I10" s="63">
        <f t="shared" si="1"/>
        <v>3621391</v>
      </c>
    </row>
    <row r="11" spans="1:9" ht="22.5">
      <c r="A11" s="57" t="s">
        <v>314</v>
      </c>
      <c r="B11" s="58" t="s">
        <v>485</v>
      </c>
      <c r="C11" s="59"/>
      <c r="D11" s="60"/>
      <c r="E11" s="60"/>
      <c r="F11" s="60"/>
      <c r="G11" s="61"/>
      <c r="H11" s="62">
        <f t="shared" si="0"/>
        <v>0</v>
      </c>
      <c r="I11" s="63">
        <f t="shared" si="1"/>
        <v>0</v>
      </c>
    </row>
    <row r="12" spans="1:9" ht="15.75" customHeight="1">
      <c r="A12" s="57" t="s">
        <v>315</v>
      </c>
      <c r="B12" s="58" t="s">
        <v>486</v>
      </c>
      <c r="C12" s="59"/>
      <c r="D12" s="60"/>
      <c r="E12" s="60"/>
      <c r="F12" s="60"/>
      <c r="G12" s="61"/>
      <c r="H12" s="62">
        <f t="shared" si="0"/>
        <v>0</v>
      </c>
      <c r="I12" s="63">
        <f t="shared" si="1"/>
        <v>0</v>
      </c>
    </row>
    <row r="13" spans="1:9" ht="22.5">
      <c r="A13" s="57" t="s">
        <v>316</v>
      </c>
      <c r="B13" s="58" t="s">
        <v>487</v>
      </c>
      <c r="C13" s="59"/>
      <c r="D13" s="60"/>
      <c r="E13" s="60"/>
      <c r="F13" s="60"/>
      <c r="G13" s="61"/>
      <c r="H13" s="62">
        <f t="shared" si="0"/>
        <v>0</v>
      </c>
      <c r="I13" s="63">
        <f t="shared" si="1"/>
        <v>0</v>
      </c>
    </row>
    <row r="14" spans="1:9" ht="15.75" customHeight="1">
      <c r="A14" s="64" t="s">
        <v>317</v>
      </c>
      <c r="B14" s="65" t="s">
        <v>488</v>
      </c>
      <c r="C14" s="66"/>
      <c r="D14" s="67"/>
      <c r="E14" s="67"/>
      <c r="F14" s="67"/>
      <c r="G14" s="68"/>
      <c r="H14" s="62"/>
      <c r="I14" s="63">
        <f t="shared" si="1"/>
        <v>0</v>
      </c>
    </row>
    <row r="15" spans="1:9" ht="15.75" customHeight="1" thickBot="1">
      <c r="A15" s="69" t="s">
        <v>318</v>
      </c>
      <c r="B15" s="70" t="s">
        <v>489</v>
      </c>
      <c r="C15" s="71"/>
      <c r="D15" s="72"/>
      <c r="E15" s="72"/>
      <c r="F15" s="72"/>
      <c r="G15" s="73"/>
      <c r="H15" s="62">
        <f t="shared" si="0"/>
        <v>0</v>
      </c>
      <c r="I15" s="63">
        <f t="shared" si="1"/>
        <v>0</v>
      </c>
    </row>
    <row r="16" spans="1:9" s="77" customFormat="1" ht="18" customHeight="1" thickBot="1">
      <c r="A16" s="352" t="s">
        <v>490</v>
      </c>
      <c r="B16" s="353"/>
      <c r="C16" s="74">
        <f aca="true" t="shared" si="2" ref="C16:I16">SUM(C9:C15)</f>
        <v>3621391</v>
      </c>
      <c r="D16" s="74">
        <f>SUM(D9:D15)</f>
        <v>0</v>
      </c>
      <c r="E16" s="74">
        <f t="shared" si="2"/>
        <v>0</v>
      </c>
      <c r="F16" s="74">
        <f t="shared" si="2"/>
        <v>0</v>
      </c>
      <c r="G16" s="75">
        <f t="shared" si="2"/>
        <v>0</v>
      </c>
      <c r="H16" s="75">
        <f t="shared" si="2"/>
        <v>0</v>
      </c>
      <c r="I16" s="76">
        <f t="shared" si="2"/>
        <v>3621391</v>
      </c>
    </row>
    <row r="17" spans="1:9" s="78" customFormat="1" ht="18" customHeight="1">
      <c r="A17" s="374" t="s">
        <v>491</v>
      </c>
      <c r="B17" s="375"/>
      <c r="C17" s="375"/>
      <c r="D17" s="375"/>
      <c r="E17" s="375"/>
      <c r="F17" s="375"/>
      <c r="G17" s="375"/>
      <c r="H17" s="375"/>
      <c r="I17" s="376"/>
    </row>
    <row r="18" spans="1:9" s="78" customFormat="1" ht="12.75">
      <c r="A18" s="57" t="s">
        <v>312</v>
      </c>
      <c r="B18" s="58" t="s">
        <v>492</v>
      </c>
      <c r="C18" s="59"/>
      <c r="D18" s="60"/>
      <c r="E18" s="60"/>
      <c r="F18" s="60"/>
      <c r="G18" s="61"/>
      <c r="H18" s="62">
        <f>SUM(D18:G18)</f>
        <v>0</v>
      </c>
      <c r="I18" s="63">
        <f>C18+H18</f>
        <v>0</v>
      </c>
    </row>
    <row r="19" spans="1:9" ht="13.5" thickBot="1">
      <c r="A19" s="69" t="s">
        <v>313</v>
      </c>
      <c r="B19" s="70" t="s">
        <v>493</v>
      </c>
      <c r="C19" s="71"/>
      <c r="D19" s="72"/>
      <c r="E19" s="72"/>
      <c r="F19" s="72"/>
      <c r="G19" s="73"/>
      <c r="H19" s="62">
        <f>SUM(D19:G19)</f>
        <v>0</v>
      </c>
      <c r="I19" s="79">
        <f>C19+H19</f>
        <v>0</v>
      </c>
    </row>
    <row r="20" spans="1:9" ht="15.75" customHeight="1" thickBot="1">
      <c r="A20" s="352" t="s">
        <v>494</v>
      </c>
      <c r="B20" s="353"/>
      <c r="C20" s="74">
        <f aca="true" t="shared" si="3" ref="C20:I20">SUM(C18:C19)</f>
        <v>0</v>
      </c>
      <c r="D20" s="74">
        <f t="shared" si="3"/>
        <v>0</v>
      </c>
      <c r="E20" s="74">
        <f t="shared" si="3"/>
        <v>0</v>
      </c>
      <c r="F20" s="74">
        <f t="shared" si="3"/>
        <v>0</v>
      </c>
      <c r="G20" s="75">
        <f t="shared" si="3"/>
        <v>0</v>
      </c>
      <c r="H20" s="75">
        <f t="shared" si="3"/>
        <v>0</v>
      </c>
      <c r="I20" s="76">
        <f t="shared" si="3"/>
        <v>0</v>
      </c>
    </row>
    <row r="21" spans="1:9" ht="18" customHeight="1" thickBot="1">
      <c r="A21" s="354" t="s">
        <v>495</v>
      </c>
      <c r="B21" s="355"/>
      <c r="C21" s="80">
        <f aca="true" t="shared" si="4" ref="C21:I21">C16+C20</f>
        <v>3621391</v>
      </c>
      <c r="D21" s="80">
        <f t="shared" si="4"/>
        <v>0</v>
      </c>
      <c r="E21" s="80">
        <f t="shared" si="4"/>
        <v>0</v>
      </c>
      <c r="F21" s="80">
        <f t="shared" si="4"/>
        <v>0</v>
      </c>
      <c r="G21" s="80">
        <f t="shared" si="4"/>
        <v>0</v>
      </c>
      <c r="H21" s="80">
        <f t="shared" si="4"/>
        <v>0</v>
      </c>
      <c r="I21" s="76">
        <f t="shared" si="4"/>
        <v>3621391</v>
      </c>
    </row>
  </sheetData>
  <sheetProtection/>
  <mergeCells count="13">
    <mergeCell ref="A8:I8"/>
    <mergeCell ref="A16:B16"/>
    <mergeCell ref="A17:I17"/>
    <mergeCell ref="A20:B20"/>
    <mergeCell ref="A21:B21"/>
    <mergeCell ref="A2:I2"/>
    <mergeCell ref="A3:I3"/>
    <mergeCell ref="H4:I4"/>
    <mergeCell ref="A5:A6"/>
    <mergeCell ref="B5:B6"/>
    <mergeCell ref="C5:C6"/>
    <mergeCell ref="D5:H5"/>
    <mergeCell ref="I5:I6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12.melléklet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Y107"/>
  <sheetViews>
    <sheetView view="pageBreakPreview" zoomScaleSheetLayoutView="100" zoomScalePageLayoutView="0" workbookViewId="0" topLeftCell="A4">
      <pane xSplit="32" ySplit="6" topLeftCell="AG88" activePane="bottomRight" state="frozen"/>
      <selection pane="topLeft" activeCell="A4" sqref="A4"/>
      <selection pane="topRight" activeCell="AG4" sqref="AG4"/>
      <selection pane="bottomLeft" activeCell="A8" sqref="A8"/>
      <selection pane="bottomRight" activeCell="AN98" sqref="AM98:AO98"/>
    </sheetView>
  </sheetViews>
  <sheetFormatPr defaultColWidth="9.00390625" defaultRowHeight="12.75"/>
  <cols>
    <col min="1" max="2" width="2.75390625" style="35" customWidth="1"/>
    <col min="3" max="36" width="2.75390625" style="36" customWidth="1"/>
    <col min="37" max="38" width="13.25390625" style="36" customWidth="1"/>
    <col min="39" max="44" width="11.125" style="37" customWidth="1"/>
    <col min="45" max="45" width="12.125" style="81" customWidth="1"/>
    <col min="46" max="47" width="11.625" style="81" customWidth="1"/>
    <col min="48" max="50" width="2.75390625" style="36" customWidth="1"/>
    <col min="51" max="16384" width="9.125" style="36" customWidth="1"/>
  </cols>
  <sheetData>
    <row r="1" spans="39:45" ht="23.25" customHeight="1">
      <c r="AM1" s="245"/>
      <c r="AN1" s="245"/>
      <c r="AO1" s="245"/>
      <c r="AP1" s="245"/>
      <c r="AQ1" s="245"/>
      <c r="AR1" s="245"/>
      <c r="AS1" s="246"/>
    </row>
    <row r="2" spans="1:77" ht="31.5" customHeight="1">
      <c r="A2" s="249" t="s">
        <v>436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133"/>
      <c r="AU2" s="13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</row>
    <row r="3" spans="1:77" ht="33" customHeight="1">
      <c r="A3" s="249" t="s">
        <v>684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133"/>
      <c r="AU3" s="13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</row>
    <row r="4" spans="1:77" ht="33" customHeigh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33"/>
      <c r="AU4" s="134" t="s">
        <v>967</v>
      </c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</row>
    <row r="5" spans="1:77" ht="33" customHeight="1">
      <c r="A5" s="247" t="s">
        <v>1005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</row>
    <row r="6" spans="1:47" ht="25.5" customHeight="1">
      <c r="A6" s="204" t="s">
        <v>683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110"/>
    </row>
    <row r="7" spans="1:47" ht="27.75" customHeight="1">
      <c r="A7" s="206" t="s">
        <v>682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19" t="s">
        <v>149</v>
      </c>
      <c r="AH7" s="220"/>
      <c r="AI7" s="220"/>
      <c r="AJ7" s="220"/>
      <c r="AK7" s="220"/>
      <c r="AL7" s="221"/>
      <c r="AM7" s="218" t="s">
        <v>681</v>
      </c>
      <c r="AN7" s="218"/>
      <c r="AO7" s="218"/>
      <c r="AP7" s="218" t="s">
        <v>995</v>
      </c>
      <c r="AQ7" s="218"/>
      <c r="AR7" s="218"/>
      <c r="AS7" s="215" t="s">
        <v>680</v>
      </c>
      <c r="AT7" s="216"/>
      <c r="AU7" s="217"/>
    </row>
    <row r="8" spans="1:47" ht="39.75" customHeight="1">
      <c r="A8" s="208" t="s">
        <v>437</v>
      </c>
      <c r="B8" s="209"/>
      <c r="C8" s="210" t="s">
        <v>438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2" t="s">
        <v>679</v>
      </c>
      <c r="AD8" s="211"/>
      <c r="AE8" s="211"/>
      <c r="AF8" s="211"/>
      <c r="AG8" s="213" t="s">
        <v>678</v>
      </c>
      <c r="AH8" s="214"/>
      <c r="AI8" s="214"/>
      <c r="AJ8" s="214"/>
      <c r="AK8" s="90" t="s">
        <v>933</v>
      </c>
      <c r="AL8" s="111" t="s">
        <v>8</v>
      </c>
      <c r="AM8" s="92" t="s">
        <v>677</v>
      </c>
      <c r="AN8" s="91" t="s">
        <v>933</v>
      </c>
      <c r="AO8" s="91" t="s">
        <v>8</v>
      </c>
      <c r="AP8" s="92" t="s">
        <v>677</v>
      </c>
      <c r="AQ8" s="91" t="s">
        <v>933</v>
      </c>
      <c r="AR8" s="91" t="s">
        <v>8</v>
      </c>
      <c r="AS8" s="111" t="s">
        <v>677</v>
      </c>
      <c r="AT8" s="132" t="s">
        <v>933</v>
      </c>
      <c r="AU8" s="132" t="s">
        <v>8</v>
      </c>
    </row>
    <row r="9" spans="1:47" ht="12.75">
      <c r="A9" s="222" t="s">
        <v>312</v>
      </c>
      <c r="B9" s="222"/>
      <c r="C9" s="223" t="s">
        <v>313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 t="s">
        <v>314</v>
      </c>
      <c r="AD9" s="223"/>
      <c r="AE9" s="223"/>
      <c r="AF9" s="223"/>
      <c r="AG9" s="224" t="s">
        <v>315</v>
      </c>
      <c r="AH9" s="224"/>
      <c r="AI9" s="224"/>
      <c r="AJ9" s="224"/>
      <c r="AK9" s="128" t="s">
        <v>316</v>
      </c>
      <c r="AL9" s="128" t="s">
        <v>317</v>
      </c>
      <c r="AM9" s="128" t="s">
        <v>318</v>
      </c>
      <c r="AN9" s="128" t="s">
        <v>319</v>
      </c>
      <c r="AO9" s="128" t="s">
        <v>320</v>
      </c>
      <c r="AP9" s="128" t="s">
        <v>321</v>
      </c>
      <c r="AQ9" s="128" t="s">
        <v>322</v>
      </c>
      <c r="AR9" s="128" t="s">
        <v>416</v>
      </c>
      <c r="AS9" s="128" t="s">
        <v>418</v>
      </c>
      <c r="AT9" s="131" t="s">
        <v>420</v>
      </c>
      <c r="AU9" s="131" t="s">
        <v>422</v>
      </c>
    </row>
    <row r="10" spans="1:47" ht="19.5" customHeight="1">
      <c r="A10" s="225" t="s">
        <v>0</v>
      </c>
      <c r="B10" s="225"/>
      <c r="C10" s="226" t="s">
        <v>676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9" t="s">
        <v>675</v>
      </c>
      <c r="AD10" s="229"/>
      <c r="AE10" s="229"/>
      <c r="AF10" s="229"/>
      <c r="AG10" s="228">
        <f>SUM(AM10+AP10+AS10)</f>
        <v>60630470</v>
      </c>
      <c r="AH10" s="228"/>
      <c r="AI10" s="228"/>
      <c r="AJ10" s="228"/>
      <c r="AK10" s="85">
        <f>SUM(AN10+AQ10+AT10)</f>
        <v>74451662</v>
      </c>
      <c r="AL10" s="108">
        <f>SUM(AO10+AR10+AU10)</f>
        <v>71495197</v>
      </c>
      <c r="AM10" s="84">
        <v>6495000</v>
      </c>
      <c r="AN10" s="84">
        <v>6571975</v>
      </c>
      <c r="AO10" s="84">
        <v>6562390</v>
      </c>
      <c r="AP10" s="84">
        <v>26729770</v>
      </c>
      <c r="AQ10" s="84">
        <v>39748344</v>
      </c>
      <c r="AR10" s="84">
        <v>36805027</v>
      </c>
      <c r="AS10" s="86">
        <v>27405700</v>
      </c>
      <c r="AT10" s="86">
        <v>28131343</v>
      </c>
      <c r="AU10" s="86">
        <v>28127780</v>
      </c>
    </row>
    <row r="11" spans="1:47" ht="19.5" customHeight="1">
      <c r="A11" s="225" t="s">
        <v>1</v>
      </c>
      <c r="B11" s="225"/>
      <c r="C11" s="226" t="s">
        <v>674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7" t="s">
        <v>673</v>
      </c>
      <c r="AD11" s="227"/>
      <c r="AE11" s="227"/>
      <c r="AF11" s="227"/>
      <c r="AG11" s="228">
        <f aca="true" t="shared" si="0" ref="AG11:AG74">SUM(AM11+AP11+AS11)</f>
        <v>2021250</v>
      </c>
      <c r="AH11" s="228"/>
      <c r="AI11" s="228"/>
      <c r="AJ11" s="228"/>
      <c r="AK11" s="127">
        <f aca="true" t="shared" si="1" ref="AK11:AK74">SUM(AN11+AQ11+AT11)</f>
        <v>2458588</v>
      </c>
      <c r="AL11" s="127">
        <f aca="true" t="shared" si="2" ref="AL11:AL74">SUM(AO11+AR11+AU11)</f>
        <v>1585864</v>
      </c>
      <c r="AM11" s="84">
        <v>298000</v>
      </c>
      <c r="AN11" s="84">
        <v>135338</v>
      </c>
      <c r="AO11" s="84">
        <v>135338</v>
      </c>
      <c r="AP11" s="84">
        <v>1723250</v>
      </c>
      <c r="AQ11" s="84">
        <v>1723250</v>
      </c>
      <c r="AR11" s="84">
        <v>850526</v>
      </c>
      <c r="AS11" s="86"/>
      <c r="AT11" s="86">
        <v>600000</v>
      </c>
      <c r="AU11" s="86">
        <v>600000</v>
      </c>
    </row>
    <row r="12" spans="1:47" ht="19.5" customHeight="1">
      <c r="A12" s="225" t="s">
        <v>2</v>
      </c>
      <c r="B12" s="225"/>
      <c r="C12" s="226" t="s">
        <v>672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7" t="s">
        <v>671</v>
      </c>
      <c r="AD12" s="227"/>
      <c r="AE12" s="227"/>
      <c r="AF12" s="227"/>
      <c r="AG12" s="228">
        <f t="shared" si="0"/>
        <v>2000000</v>
      </c>
      <c r="AH12" s="228"/>
      <c r="AI12" s="228"/>
      <c r="AJ12" s="228"/>
      <c r="AK12" s="127">
        <f t="shared" si="1"/>
        <v>2096500</v>
      </c>
      <c r="AL12" s="127">
        <f t="shared" si="2"/>
        <v>1353342</v>
      </c>
      <c r="AM12" s="84"/>
      <c r="AN12" s="84"/>
      <c r="AO12" s="84"/>
      <c r="AP12" s="84">
        <v>2000000</v>
      </c>
      <c r="AQ12" s="84">
        <v>1940000</v>
      </c>
      <c r="AR12" s="84">
        <v>1196842</v>
      </c>
      <c r="AS12" s="86"/>
      <c r="AT12" s="86">
        <v>156500</v>
      </c>
      <c r="AU12" s="86">
        <v>156500</v>
      </c>
    </row>
    <row r="13" spans="1:47" ht="19.5" customHeight="1">
      <c r="A13" s="225" t="s">
        <v>3</v>
      </c>
      <c r="B13" s="225"/>
      <c r="C13" s="230" t="s">
        <v>670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27" t="s">
        <v>669</v>
      </c>
      <c r="AD13" s="227"/>
      <c r="AE13" s="227"/>
      <c r="AF13" s="227"/>
      <c r="AG13" s="228">
        <f t="shared" si="0"/>
        <v>350000</v>
      </c>
      <c r="AH13" s="228"/>
      <c r="AI13" s="228"/>
      <c r="AJ13" s="228"/>
      <c r="AK13" s="127">
        <f t="shared" si="1"/>
        <v>350000</v>
      </c>
      <c r="AL13" s="127">
        <f t="shared" si="2"/>
        <v>220958</v>
      </c>
      <c r="AM13" s="84"/>
      <c r="AN13" s="84"/>
      <c r="AO13" s="84"/>
      <c r="AP13" s="84">
        <v>350000</v>
      </c>
      <c r="AQ13" s="84">
        <v>350000</v>
      </c>
      <c r="AR13" s="84">
        <v>220958</v>
      </c>
      <c r="AS13" s="86"/>
      <c r="AT13" s="86"/>
      <c r="AU13" s="86"/>
    </row>
    <row r="14" spans="1:47" ht="19.5" customHeight="1">
      <c r="A14" s="225" t="s">
        <v>9</v>
      </c>
      <c r="B14" s="225"/>
      <c r="C14" s="230" t="s">
        <v>668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27" t="s">
        <v>667</v>
      </c>
      <c r="AD14" s="227"/>
      <c r="AE14" s="227"/>
      <c r="AF14" s="227"/>
      <c r="AG14" s="228">
        <f t="shared" si="0"/>
        <v>0</v>
      </c>
      <c r="AH14" s="228"/>
      <c r="AI14" s="228"/>
      <c r="AJ14" s="228"/>
      <c r="AK14" s="127">
        <f t="shared" si="1"/>
        <v>0</v>
      </c>
      <c r="AL14" s="127">
        <f t="shared" si="2"/>
        <v>0</v>
      </c>
      <c r="AM14" s="84"/>
      <c r="AN14" s="84"/>
      <c r="AO14" s="84"/>
      <c r="AP14" s="84"/>
      <c r="AQ14" s="84"/>
      <c r="AR14" s="84"/>
      <c r="AS14" s="86"/>
      <c r="AT14" s="86"/>
      <c r="AU14" s="86"/>
    </row>
    <row r="15" spans="1:47" ht="19.5" customHeight="1">
      <c r="A15" s="225" t="s">
        <v>10</v>
      </c>
      <c r="B15" s="225"/>
      <c r="C15" s="230" t="s">
        <v>666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27" t="s">
        <v>665</v>
      </c>
      <c r="AD15" s="227"/>
      <c r="AE15" s="227"/>
      <c r="AF15" s="227"/>
      <c r="AG15" s="228">
        <f t="shared" si="0"/>
        <v>0</v>
      </c>
      <c r="AH15" s="228"/>
      <c r="AI15" s="228"/>
      <c r="AJ15" s="228"/>
      <c r="AK15" s="127">
        <f t="shared" si="1"/>
        <v>752400</v>
      </c>
      <c r="AL15" s="127">
        <f t="shared" si="2"/>
        <v>752400</v>
      </c>
      <c r="AM15" s="84"/>
      <c r="AN15" s="84"/>
      <c r="AO15" s="84"/>
      <c r="AP15" s="84"/>
      <c r="AQ15" s="84"/>
      <c r="AR15" s="84"/>
      <c r="AS15" s="86"/>
      <c r="AT15" s="86">
        <v>752400</v>
      </c>
      <c r="AU15" s="86">
        <v>752400</v>
      </c>
    </row>
    <row r="16" spans="1:47" ht="19.5" customHeight="1">
      <c r="A16" s="225" t="s">
        <v>11</v>
      </c>
      <c r="B16" s="225"/>
      <c r="C16" s="230" t="s">
        <v>664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27" t="s">
        <v>663</v>
      </c>
      <c r="AD16" s="227"/>
      <c r="AE16" s="227"/>
      <c r="AF16" s="227"/>
      <c r="AG16" s="228">
        <f t="shared" si="0"/>
        <v>3203581</v>
      </c>
      <c r="AH16" s="228"/>
      <c r="AI16" s="228"/>
      <c r="AJ16" s="228"/>
      <c r="AK16" s="127">
        <f t="shared" si="1"/>
        <v>3203032</v>
      </c>
      <c r="AL16" s="127">
        <f t="shared" si="2"/>
        <v>3203032</v>
      </c>
      <c r="AM16" s="84">
        <v>447000</v>
      </c>
      <c r="AN16" s="84">
        <v>270743</v>
      </c>
      <c r="AO16" s="84">
        <v>270743</v>
      </c>
      <c r="AP16" s="84">
        <v>1415500</v>
      </c>
      <c r="AQ16" s="84">
        <v>1513208</v>
      </c>
      <c r="AR16" s="84">
        <v>1513208</v>
      </c>
      <c r="AS16" s="86">
        <v>1341081</v>
      </c>
      <c r="AT16" s="86">
        <v>1419081</v>
      </c>
      <c r="AU16" s="86">
        <v>1419081</v>
      </c>
    </row>
    <row r="17" spans="1:47" ht="19.5" customHeight="1">
      <c r="A17" s="225" t="s">
        <v>4</v>
      </c>
      <c r="B17" s="225"/>
      <c r="C17" s="230" t="s">
        <v>662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27" t="s">
        <v>661</v>
      </c>
      <c r="AD17" s="227"/>
      <c r="AE17" s="227"/>
      <c r="AF17" s="227"/>
      <c r="AG17" s="228">
        <f t="shared" si="0"/>
        <v>60000</v>
      </c>
      <c r="AH17" s="228"/>
      <c r="AI17" s="228"/>
      <c r="AJ17" s="228"/>
      <c r="AK17" s="127">
        <f t="shared" si="1"/>
        <v>0</v>
      </c>
      <c r="AL17" s="127">
        <f t="shared" si="2"/>
        <v>0</v>
      </c>
      <c r="AM17" s="84">
        <v>60000</v>
      </c>
      <c r="AN17" s="84"/>
      <c r="AO17" s="84"/>
      <c r="AP17" s="84"/>
      <c r="AQ17" s="84"/>
      <c r="AR17" s="84"/>
      <c r="AS17" s="86"/>
      <c r="AT17" s="86"/>
      <c r="AU17" s="86"/>
    </row>
    <row r="18" spans="1:47" ht="19.5" customHeight="1">
      <c r="A18" s="225" t="s">
        <v>12</v>
      </c>
      <c r="B18" s="225"/>
      <c r="C18" s="231" t="s">
        <v>660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27" t="s">
        <v>659</v>
      </c>
      <c r="AD18" s="227"/>
      <c r="AE18" s="227"/>
      <c r="AF18" s="227"/>
      <c r="AG18" s="228">
        <f t="shared" si="0"/>
        <v>603850</v>
      </c>
      <c r="AH18" s="228"/>
      <c r="AI18" s="228"/>
      <c r="AJ18" s="228"/>
      <c r="AK18" s="127">
        <f t="shared" si="1"/>
        <v>547669</v>
      </c>
      <c r="AL18" s="127">
        <f t="shared" si="2"/>
        <v>522544</v>
      </c>
      <c r="AM18" s="84"/>
      <c r="AN18" s="84">
        <v>20000</v>
      </c>
      <c r="AO18" s="84">
        <v>9585</v>
      </c>
      <c r="AP18" s="84">
        <v>130000</v>
      </c>
      <c r="AQ18" s="84">
        <v>130000</v>
      </c>
      <c r="AR18" s="84">
        <v>115290</v>
      </c>
      <c r="AS18" s="86">
        <v>473850</v>
      </c>
      <c r="AT18" s="86">
        <v>397669</v>
      </c>
      <c r="AU18" s="86">
        <v>397669</v>
      </c>
    </row>
    <row r="19" spans="1:47" ht="19.5" customHeight="1">
      <c r="A19" s="225" t="s">
        <v>5</v>
      </c>
      <c r="B19" s="225"/>
      <c r="C19" s="231" t="s">
        <v>658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27" t="s">
        <v>657</v>
      </c>
      <c r="AD19" s="227"/>
      <c r="AE19" s="227"/>
      <c r="AF19" s="227"/>
      <c r="AG19" s="228">
        <f t="shared" si="0"/>
        <v>258000</v>
      </c>
      <c r="AH19" s="228"/>
      <c r="AI19" s="228"/>
      <c r="AJ19" s="228"/>
      <c r="AK19" s="127">
        <f t="shared" si="1"/>
        <v>335292</v>
      </c>
      <c r="AL19" s="127">
        <f t="shared" si="2"/>
        <v>265000</v>
      </c>
      <c r="AM19" s="84"/>
      <c r="AN19" s="84">
        <v>50000</v>
      </c>
      <c r="AO19" s="84">
        <v>50000</v>
      </c>
      <c r="AP19" s="84">
        <v>108000</v>
      </c>
      <c r="AQ19" s="84">
        <v>85292</v>
      </c>
      <c r="AR19" s="84">
        <v>15000</v>
      </c>
      <c r="AS19" s="86">
        <v>150000</v>
      </c>
      <c r="AT19" s="86">
        <v>200000</v>
      </c>
      <c r="AU19" s="86">
        <v>200000</v>
      </c>
    </row>
    <row r="20" spans="1:47" ht="19.5" customHeight="1">
      <c r="A20" s="225" t="s">
        <v>13</v>
      </c>
      <c r="B20" s="225"/>
      <c r="C20" s="231" t="s">
        <v>656</v>
      </c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27" t="s">
        <v>655</v>
      </c>
      <c r="AD20" s="227"/>
      <c r="AE20" s="227"/>
      <c r="AF20" s="227"/>
      <c r="AG20" s="228">
        <f t="shared" si="0"/>
        <v>0</v>
      </c>
      <c r="AH20" s="228"/>
      <c r="AI20" s="228"/>
      <c r="AJ20" s="228"/>
      <c r="AK20" s="127">
        <f t="shared" si="1"/>
        <v>0</v>
      </c>
      <c r="AL20" s="127">
        <f t="shared" si="2"/>
        <v>0</v>
      </c>
      <c r="AM20" s="84"/>
      <c r="AN20" s="84"/>
      <c r="AO20" s="84"/>
      <c r="AP20" s="84"/>
      <c r="AQ20" s="84"/>
      <c r="AR20" s="84"/>
      <c r="AS20" s="86"/>
      <c r="AT20" s="86"/>
      <c r="AU20" s="86"/>
    </row>
    <row r="21" spans="1:47" s="41" customFormat="1" ht="19.5" customHeight="1">
      <c r="A21" s="225" t="s">
        <v>14</v>
      </c>
      <c r="B21" s="225"/>
      <c r="C21" s="231" t="s">
        <v>654</v>
      </c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27" t="s">
        <v>653</v>
      </c>
      <c r="AD21" s="227"/>
      <c r="AE21" s="227"/>
      <c r="AF21" s="227"/>
      <c r="AG21" s="228">
        <f t="shared" si="0"/>
        <v>0</v>
      </c>
      <c r="AH21" s="228"/>
      <c r="AI21" s="228"/>
      <c r="AJ21" s="228"/>
      <c r="AK21" s="127">
        <f t="shared" si="1"/>
        <v>0</v>
      </c>
      <c r="AL21" s="127">
        <f t="shared" si="2"/>
        <v>0</v>
      </c>
      <c r="AM21" s="84"/>
      <c r="AN21" s="84"/>
      <c r="AO21" s="84"/>
      <c r="AP21" s="84"/>
      <c r="AQ21" s="84"/>
      <c r="AR21" s="84"/>
      <c r="AS21" s="86"/>
      <c r="AT21" s="86"/>
      <c r="AU21" s="86"/>
    </row>
    <row r="22" spans="1:47" s="41" customFormat="1" ht="19.5" customHeight="1">
      <c r="A22" s="225" t="s">
        <v>15</v>
      </c>
      <c r="B22" s="225"/>
      <c r="C22" s="231" t="s">
        <v>652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27" t="s">
        <v>651</v>
      </c>
      <c r="AD22" s="227"/>
      <c r="AE22" s="227"/>
      <c r="AF22" s="227"/>
      <c r="AG22" s="228">
        <f t="shared" si="0"/>
        <v>0</v>
      </c>
      <c r="AH22" s="228"/>
      <c r="AI22" s="228"/>
      <c r="AJ22" s="228"/>
      <c r="AK22" s="127">
        <f t="shared" si="1"/>
        <v>2205726</v>
      </c>
      <c r="AL22" s="127">
        <f t="shared" si="2"/>
        <v>1534267</v>
      </c>
      <c r="AM22" s="84"/>
      <c r="AN22" s="84">
        <v>11400</v>
      </c>
      <c r="AO22" s="84">
        <v>11400</v>
      </c>
      <c r="AP22" s="84"/>
      <c r="AQ22" s="84">
        <v>1968226</v>
      </c>
      <c r="AR22" s="84">
        <v>1296767</v>
      </c>
      <c r="AS22" s="86"/>
      <c r="AT22" s="86">
        <v>226100</v>
      </c>
      <c r="AU22" s="86">
        <v>226100</v>
      </c>
    </row>
    <row r="23" spans="1:47" s="87" customFormat="1" ht="19.5" customHeight="1">
      <c r="A23" s="232" t="s">
        <v>16</v>
      </c>
      <c r="B23" s="232"/>
      <c r="C23" s="233" t="s">
        <v>650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4" t="s">
        <v>649</v>
      </c>
      <c r="AD23" s="234"/>
      <c r="AE23" s="234"/>
      <c r="AF23" s="234"/>
      <c r="AG23" s="228">
        <f t="shared" si="0"/>
        <v>69127151</v>
      </c>
      <c r="AH23" s="228"/>
      <c r="AI23" s="228"/>
      <c r="AJ23" s="228"/>
      <c r="AK23" s="127">
        <f t="shared" si="1"/>
        <v>86400869</v>
      </c>
      <c r="AL23" s="127">
        <f t="shared" si="2"/>
        <v>80932604</v>
      </c>
      <c r="AM23" s="83">
        <f aca="true" t="shared" si="3" ref="AM23:AU23">SUM(AM10:AM22)</f>
        <v>7300000</v>
      </c>
      <c r="AN23" s="83">
        <f t="shared" si="3"/>
        <v>7059456</v>
      </c>
      <c r="AO23" s="83">
        <f t="shared" si="3"/>
        <v>7039456</v>
      </c>
      <c r="AP23" s="83">
        <f t="shared" si="3"/>
        <v>32456520</v>
      </c>
      <c r="AQ23" s="83">
        <f t="shared" si="3"/>
        <v>47458320</v>
      </c>
      <c r="AR23" s="83">
        <f t="shared" si="3"/>
        <v>42013618</v>
      </c>
      <c r="AS23" s="82">
        <f t="shared" si="3"/>
        <v>29370631</v>
      </c>
      <c r="AT23" s="82">
        <f t="shared" si="3"/>
        <v>31883093</v>
      </c>
      <c r="AU23" s="82">
        <f t="shared" si="3"/>
        <v>31879530</v>
      </c>
    </row>
    <row r="24" spans="1:47" ht="19.5" customHeight="1">
      <c r="A24" s="225" t="s">
        <v>17</v>
      </c>
      <c r="B24" s="225"/>
      <c r="C24" s="231" t="s">
        <v>648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27" t="s">
        <v>647</v>
      </c>
      <c r="AD24" s="227"/>
      <c r="AE24" s="227"/>
      <c r="AF24" s="227"/>
      <c r="AG24" s="228">
        <f>SUM(AM24+AP24+AS24)</f>
        <v>8723000</v>
      </c>
      <c r="AH24" s="228"/>
      <c r="AI24" s="228"/>
      <c r="AJ24" s="228"/>
      <c r="AK24" s="127">
        <f t="shared" si="1"/>
        <v>8384683</v>
      </c>
      <c r="AL24" s="127">
        <f t="shared" si="2"/>
        <v>8384683</v>
      </c>
      <c r="AM24" s="84">
        <v>8723000</v>
      </c>
      <c r="AN24" s="84">
        <v>8384683</v>
      </c>
      <c r="AO24" s="84">
        <v>8384683</v>
      </c>
      <c r="AP24" s="84"/>
      <c r="AQ24" s="84"/>
      <c r="AR24" s="84"/>
      <c r="AS24" s="86"/>
      <c r="AT24" s="86"/>
      <c r="AU24" s="86"/>
    </row>
    <row r="25" spans="1:47" ht="29.25" customHeight="1">
      <c r="A25" s="225" t="s">
        <v>18</v>
      </c>
      <c r="B25" s="225"/>
      <c r="C25" s="231" t="s">
        <v>646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27" t="s">
        <v>645</v>
      </c>
      <c r="AD25" s="227"/>
      <c r="AE25" s="227"/>
      <c r="AF25" s="227"/>
      <c r="AG25" s="228">
        <f t="shared" si="0"/>
        <v>753000</v>
      </c>
      <c r="AH25" s="228"/>
      <c r="AI25" s="228"/>
      <c r="AJ25" s="228"/>
      <c r="AK25" s="127">
        <f t="shared" si="1"/>
        <v>5624360</v>
      </c>
      <c r="AL25" s="127">
        <f t="shared" si="2"/>
        <v>5624360</v>
      </c>
      <c r="AM25" s="84">
        <v>753000</v>
      </c>
      <c r="AN25" s="84">
        <v>5179360</v>
      </c>
      <c r="AO25" s="84">
        <v>5179360</v>
      </c>
      <c r="AP25" s="84"/>
      <c r="AQ25" s="84"/>
      <c r="AR25" s="84"/>
      <c r="AS25" s="86"/>
      <c r="AT25" s="86">
        <v>445000</v>
      </c>
      <c r="AU25" s="86">
        <v>445000</v>
      </c>
    </row>
    <row r="26" spans="1:47" ht="19.5" customHeight="1">
      <c r="A26" s="225" t="s">
        <v>19</v>
      </c>
      <c r="B26" s="225"/>
      <c r="C26" s="235" t="s">
        <v>644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27" t="s">
        <v>643</v>
      </c>
      <c r="AD26" s="227"/>
      <c r="AE26" s="227"/>
      <c r="AF26" s="227"/>
      <c r="AG26" s="228">
        <f t="shared" si="0"/>
        <v>940000</v>
      </c>
      <c r="AH26" s="228"/>
      <c r="AI26" s="228"/>
      <c r="AJ26" s="228"/>
      <c r="AK26" s="127">
        <f t="shared" si="1"/>
        <v>3154418</v>
      </c>
      <c r="AL26" s="127">
        <f t="shared" si="2"/>
        <v>3034045</v>
      </c>
      <c r="AM26" s="84">
        <v>400000</v>
      </c>
      <c r="AN26" s="84">
        <v>1021928</v>
      </c>
      <c r="AO26" s="84">
        <v>1021928</v>
      </c>
      <c r="AP26" s="84">
        <v>540000</v>
      </c>
      <c r="AQ26" s="84">
        <v>1220200</v>
      </c>
      <c r="AR26" s="84">
        <v>1099827</v>
      </c>
      <c r="AS26" s="86"/>
      <c r="AT26" s="86">
        <v>912290</v>
      </c>
      <c r="AU26" s="86">
        <v>912290</v>
      </c>
    </row>
    <row r="27" spans="1:47" s="42" customFormat="1" ht="19.5" customHeight="1">
      <c r="A27" s="232" t="s">
        <v>20</v>
      </c>
      <c r="B27" s="232"/>
      <c r="C27" s="236" t="s">
        <v>642</v>
      </c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4" t="s">
        <v>641</v>
      </c>
      <c r="AD27" s="234"/>
      <c r="AE27" s="234"/>
      <c r="AF27" s="234"/>
      <c r="AG27" s="228">
        <f t="shared" si="0"/>
        <v>10416000</v>
      </c>
      <c r="AH27" s="228"/>
      <c r="AI27" s="228"/>
      <c r="AJ27" s="228"/>
      <c r="AK27" s="127">
        <f t="shared" si="1"/>
        <v>17163461</v>
      </c>
      <c r="AL27" s="127">
        <f t="shared" si="2"/>
        <v>17043088</v>
      </c>
      <c r="AM27" s="83">
        <f aca="true" t="shared" si="4" ref="AM27:AU27">SUM(AM24:AM26)</f>
        <v>9876000</v>
      </c>
      <c r="AN27" s="83">
        <f t="shared" si="4"/>
        <v>14585971</v>
      </c>
      <c r="AO27" s="83">
        <f t="shared" si="4"/>
        <v>14585971</v>
      </c>
      <c r="AP27" s="83">
        <f t="shared" si="4"/>
        <v>540000</v>
      </c>
      <c r="AQ27" s="83">
        <f t="shared" si="4"/>
        <v>1220200</v>
      </c>
      <c r="AR27" s="83">
        <f t="shared" si="4"/>
        <v>1099827</v>
      </c>
      <c r="AS27" s="82">
        <f t="shared" si="4"/>
        <v>0</v>
      </c>
      <c r="AT27" s="82">
        <f t="shared" si="4"/>
        <v>1357290</v>
      </c>
      <c r="AU27" s="82">
        <f t="shared" si="4"/>
        <v>1357290</v>
      </c>
    </row>
    <row r="28" spans="1:47" s="42" customFormat="1" ht="19.5" customHeight="1">
      <c r="A28" s="232" t="s">
        <v>21</v>
      </c>
      <c r="B28" s="232"/>
      <c r="C28" s="233" t="s">
        <v>640</v>
      </c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4" t="s">
        <v>639</v>
      </c>
      <c r="AD28" s="234"/>
      <c r="AE28" s="234"/>
      <c r="AF28" s="234"/>
      <c r="AG28" s="228">
        <f t="shared" si="0"/>
        <v>79543151</v>
      </c>
      <c r="AH28" s="228"/>
      <c r="AI28" s="228"/>
      <c r="AJ28" s="228"/>
      <c r="AK28" s="127">
        <f t="shared" si="1"/>
        <v>103564330</v>
      </c>
      <c r="AL28" s="127">
        <f t="shared" si="2"/>
        <v>97975692</v>
      </c>
      <c r="AM28" s="83">
        <f>SUM(AM27,AM23)</f>
        <v>17176000</v>
      </c>
      <c r="AN28" s="83">
        <f>AN27+AN23</f>
        <v>21645427</v>
      </c>
      <c r="AO28" s="83">
        <f>AO27+AO23</f>
        <v>21625427</v>
      </c>
      <c r="AP28" s="83">
        <f>AP27+AP23</f>
        <v>32996520</v>
      </c>
      <c r="AQ28" s="83">
        <f>AQ27+AQ23</f>
        <v>48678520</v>
      </c>
      <c r="AR28" s="83">
        <f>AR27+AR23</f>
        <v>43113445</v>
      </c>
      <c r="AS28" s="82">
        <f>SUM(AS27,AS23)</f>
        <v>29370631</v>
      </c>
      <c r="AT28" s="82">
        <f>AT27+AT23</f>
        <v>33240383</v>
      </c>
      <c r="AU28" s="82">
        <f>AU27+AU23</f>
        <v>33236820</v>
      </c>
    </row>
    <row r="29" spans="1:47" s="42" customFormat="1" ht="19.5" customHeight="1">
      <c r="A29" s="232" t="s">
        <v>22</v>
      </c>
      <c r="B29" s="232"/>
      <c r="C29" s="236" t="s">
        <v>442</v>
      </c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4" t="s">
        <v>638</v>
      </c>
      <c r="AD29" s="234"/>
      <c r="AE29" s="234"/>
      <c r="AF29" s="234"/>
      <c r="AG29" s="228">
        <f t="shared" si="0"/>
        <v>15695924</v>
      </c>
      <c r="AH29" s="228"/>
      <c r="AI29" s="228"/>
      <c r="AJ29" s="228"/>
      <c r="AK29" s="127">
        <f t="shared" si="1"/>
        <v>18697191</v>
      </c>
      <c r="AL29" s="127">
        <f t="shared" si="2"/>
        <v>18543148</v>
      </c>
      <c r="AM29" s="83">
        <v>3543000</v>
      </c>
      <c r="AN29" s="83">
        <v>4160761</v>
      </c>
      <c r="AO29" s="83">
        <v>4160761</v>
      </c>
      <c r="AP29" s="83">
        <v>6194000</v>
      </c>
      <c r="AQ29" s="83">
        <v>7813000</v>
      </c>
      <c r="AR29" s="83">
        <v>7694957</v>
      </c>
      <c r="AS29" s="82">
        <v>5958924</v>
      </c>
      <c r="AT29" s="82">
        <v>6723430</v>
      </c>
      <c r="AU29" s="82">
        <v>6687430</v>
      </c>
    </row>
    <row r="30" spans="1:47" ht="19.5" customHeight="1">
      <c r="A30" s="225" t="s">
        <v>23</v>
      </c>
      <c r="B30" s="225"/>
      <c r="C30" s="231" t="s">
        <v>637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27" t="s">
        <v>636</v>
      </c>
      <c r="AD30" s="227"/>
      <c r="AE30" s="227"/>
      <c r="AF30" s="227"/>
      <c r="AG30" s="228">
        <f t="shared" si="0"/>
        <v>128406</v>
      </c>
      <c r="AH30" s="228"/>
      <c r="AI30" s="228"/>
      <c r="AJ30" s="228"/>
      <c r="AK30" s="127">
        <f t="shared" si="1"/>
        <v>404185</v>
      </c>
      <c r="AL30" s="127">
        <f t="shared" si="2"/>
        <v>389437</v>
      </c>
      <c r="AM30" s="84">
        <v>35000</v>
      </c>
      <c r="AN30" s="84">
        <v>320000</v>
      </c>
      <c r="AO30" s="84">
        <v>314633</v>
      </c>
      <c r="AP30" s="84">
        <v>5000</v>
      </c>
      <c r="AQ30" s="84">
        <v>15000</v>
      </c>
      <c r="AR30" s="84">
        <v>5619</v>
      </c>
      <c r="AS30" s="86">
        <v>88406</v>
      </c>
      <c r="AT30" s="86">
        <v>69185</v>
      </c>
      <c r="AU30" s="86">
        <v>69185</v>
      </c>
    </row>
    <row r="31" spans="1:47" ht="19.5" customHeight="1">
      <c r="A31" s="225" t="s">
        <v>24</v>
      </c>
      <c r="B31" s="225"/>
      <c r="C31" s="231" t="s">
        <v>635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27" t="s">
        <v>634</v>
      </c>
      <c r="AD31" s="227"/>
      <c r="AE31" s="227"/>
      <c r="AF31" s="227"/>
      <c r="AG31" s="228">
        <f t="shared" si="0"/>
        <v>20016363</v>
      </c>
      <c r="AH31" s="228"/>
      <c r="AI31" s="228"/>
      <c r="AJ31" s="228"/>
      <c r="AK31" s="127">
        <f t="shared" si="1"/>
        <v>24351181</v>
      </c>
      <c r="AL31" s="127">
        <f t="shared" si="2"/>
        <v>23905634</v>
      </c>
      <c r="AM31" s="84">
        <v>550000</v>
      </c>
      <c r="AN31" s="84">
        <v>1530000</v>
      </c>
      <c r="AO31" s="84">
        <v>1524464</v>
      </c>
      <c r="AP31" s="84">
        <v>18613000</v>
      </c>
      <c r="AQ31" s="84">
        <v>22080767</v>
      </c>
      <c r="AR31" s="84">
        <v>21640756</v>
      </c>
      <c r="AS31" s="86">
        <v>853363</v>
      </c>
      <c r="AT31" s="86">
        <v>740414</v>
      </c>
      <c r="AU31" s="86">
        <v>740414</v>
      </c>
    </row>
    <row r="32" spans="1:47" ht="19.5" customHeight="1">
      <c r="A32" s="225" t="s">
        <v>25</v>
      </c>
      <c r="B32" s="225"/>
      <c r="C32" s="231" t="s">
        <v>633</v>
      </c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27" t="s">
        <v>632</v>
      </c>
      <c r="AD32" s="227"/>
      <c r="AE32" s="227"/>
      <c r="AF32" s="227"/>
      <c r="AG32" s="228">
        <f t="shared" si="0"/>
        <v>0</v>
      </c>
      <c r="AH32" s="228"/>
      <c r="AI32" s="228"/>
      <c r="AJ32" s="228"/>
      <c r="AK32" s="127">
        <f t="shared" si="1"/>
        <v>0</v>
      </c>
      <c r="AL32" s="127">
        <f t="shared" si="2"/>
        <v>0</v>
      </c>
      <c r="AM32" s="84"/>
      <c r="AN32" s="84"/>
      <c r="AO32" s="84"/>
      <c r="AP32" s="84"/>
      <c r="AQ32" s="84"/>
      <c r="AR32" s="84"/>
      <c r="AS32" s="86"/>
      <c r="AT32" s="86"/>
      <c r="AU32" s="86"/>
    </row>
    <row r="33" spans="1:47" s="42" customFormat="1" ht="19.5" customHeight="1">
      <c r="A33" s="232" t="s">
        <v>26</v>
      </c>
      <c r="B33" s="232"/>
      <c r="C33" s="236" t="s">
        <v>631</v>
      </c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4" t="s">
        <v>630</v>
      </c>
      <c r="AD33" s="234"/>
      <c r="AE33" s="234"/>
      <c r="AF33" s="234"/>
      <c r="AG33" s="228">
        <f t="shared" si="0"/>
        <v>20144769</v>
      </c>
      <c r="AH33" s="228"/>
      <c r="AI33" s="228"/>
      <c r="AJ33" s="228"/>
      <c r="AK33" s="127">
        <f t="shared" si="1"/>
        <v>24755366</v>
      </c>
      <c r="AL33" s="127">
        <f t="shared" si="2"/>
        <v>24295071</v>
      </c>
      <c r="AM33" s="83">
        <f aca="true" t="shared" si="5" ref="AM33:AU33">SUM(AM30:AM32)</f>
        <v>585000</v>
      </c>
      <c r="AN33" s="83">
        <f t="shared" si="5"/>
        <v>1850000</v>
      </c>
      <c r="AO33" s="83">
        <f t="shared" si="5"/>
        <v>1839097</v>
      </c>
      <c r="AP33" s="83">
        <f t="shared" si="5"/>
        <v>18618000</v>
      </c>
      <c r="AQ33" s="83">
        <f t="shared" si="5"/>
        <v>22095767</v>
      </c>
      <c r="AR33" s="83">
        <f t="shared" si="5"/>
        <v>21646375</v>
      </c>
      <c r="AS33" s="82">
        <f t="shared" si="5"/>
        <v>941769</v>
      </c>
      <c r="AT33" s="82">
        <f t="shared" si="5"/>
        <v>809599</v>
      </c>
      <c r="AU33" s="82">
        <f t="shared" si="5"/>
        <v>809599</v>
      </c>
    </row>
    <row r="34" spans="1:47" ht="19.5" customHeight="1">
      <c r="A34" s="225" t="s">
        <v>27</v>
      </c>
      <c r="B34" s="225"/>
      <c r="C34" s="231" t="s">
        <v>629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27" t="s">
        <v>628</v>
      </c>
      <c r="AD34" s="227"/>
      <c r="AE34" s="227"/>
      <c r="AF34" s="227"/>
      <c r="AG34" s="228">
        <f t="shared" si="0"/>
        <v>443794</v>
      </c>
      <c r="AH34" s="228"/>
      <c r="AI34" s="228"/>
      <c r="AJ34" s="228"/>
      <c r="AK34" s="127">
        <f t="shared" si="1"/>
        <v>727228</v>
      </c>
      <c r="AL34" s="127">
        <f t="shared" si="2"/>
        <v>694633</v>
      </c>
      <c r="AM34" s="84">
        <v>67000</v>
      </c>
      <c r="AN34" s="84">
        <v>237000</v>
      </c>
      <c r="AO34" s="84">
        <v>204405</v>
      </c>
      <c r="AP34" s="84">
        <v>240000</v>
      </c>
      <c r="AQ34" s="84">
        <v>240000</v>
      </c>
      <c r="AR34" s="84">
        <v>240000</v>
      </c>
      <c r="AS34" s="130">
        <v>136794</v>
      </c>
      <c r="AT34" s="130">
        <v>250228</v>
      </c>
      <c r="AU34" s="130">
        <v>250228</v>
      </c>
    </row>
    <row r="35" spans="1:47" ht="19.5" customHeight="1">
      <c r="A35" s="225" t="s">
        <v>28</v>
      </c>
      <c r="B35" s="225"/>
      <c r="C35" s="231" t="s">
        <v>627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27" t="s">
        <v>626</v>
      </c>
      <c r="AD35" s="227"/>
      <c r="AE35" s="227"/>
      <c r="AF35" s="227"/>
      <c r="AG35" s="228">
        <f t="shared" si="0"/>
        <v>1068735</v>
      </c>
      <c r="AH35" s="228"/>
      <c r="AI35" s="228"/>
      <c r="AJ35" s="228"/>
      <c r="AK35" s="127">
        <f t="shared" si="1"/>
        <v>611837</v>
      </c>
      <c r="AL35" s="127">
        <f t="shared" si="2"/>
        <v>573058</v>
      </c>
      <c r="AM35" s="84">
        <v>510000</v>
      </c>
      <c r="AN35" s="84">
        <v>160000</v>
      </c>
      <c r="AO35" s="84">
        <v>146413</v>
      </c>
      <c r="AP35" s="84">
        <v>102000</v>
      </c>
      <c r="AQ35" s="84">
        <v>142000</v>
      </c>
      <c r="AR35" s="84">
        <v>116808</v>
      </c>
      <c r="AS35" s="86">
        <v>456735</v>
      </c>
      <c r="AT35" s="86">
        <v>309837</v>
      </c>
      <c r="AU35" s="86">
        <v>309837</v>
      </c>
    </row>
    <row r="36" spans="1:47" s="42" customFormat="1" ht="19.5" customHeight="1">
      <c r="A36" s="232" t="s">
        <v>29</v>
      </c>
      <c r="B36" s="232"/>
      <c r="C36" s="236" t="s">
        <v>625</v>
      </c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4" t="s">
        <v>624</v>
      </c>
      <c r="AD36" s="234"/>
      <c r="AE36" s="234"/>
      <c r="AF36" s="234"/>
      <c r="AG36" s="228">
        <f t="shared" si="0"/>
        <v>1512529</v>
      </c>
      <c r="AH36" s="228"/>
      <c r="AI36" s="228"/>
      <c r="AJ36" s="228"/>
      <c r="AK36" s="127">
        <f t="shared" si="1"/>
        <v>1339065</v>
      </c>
      <c r="AL36" s="127">
        <f t="shared" si="2"/>
        <v>1267691</v>
      </c>
      <c r="AM36" s="83">
        <f aca="true" t="shared" si="6" ref="AM36:AU36">SUM(AM34:AM35)</f>
        <v>577000</v>
      </c>
      <c r="AN36" s="83">
        <f t="shared" si="6"/>
        <v>397000</v>
      </c>
      <c r="AO36" s="83">
        <f t="shared" si="6"/>
        <v>350818</v>
      </c>
      <c r="AP36" s="83">
        <f t="shared" si="6"/>
        <v>342000</v>
      </c>
      <c r="AQ36" s="83">
        <f t="shared" si="6"/>
        <v>382000</v>
      </c>
      <c r="AR36" s="83">
        <f t="shared" si="6"/>
        <v>356808</v>
      </c>
      <c r="AS36" s="82">
        <f t="shared" si="6"/>
        <v>593529</v>
      </c>
      <c r="AT36" s="82">
        <f t="shared" si="6"/>
        <v>560065</v>
      </c>
      <c r="AU36" s="82">
        <f t="shared" si="6"/>
        <v>560065</v>
      </c>
    </row>
    <row r="37" spans="1:47" ht="19.5" customHeight="1">
      <c r="A37" s="225" t="s">
        <v>30</v>
      </c>
      <c r="B37" s="225"/>
      <c r="C37" s="231" t="s">
        <v>623</v>
      </c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27" t="s">
        <v>622</v>
      </c>
      <c r="AD37" s="227"/>
      <c r="AE37" s="227"/>
      <c r="AF37" s="227"/>
      <c r="AG37" s="228">
        <f t="shared" si="0"/>
        <v>5118480</v>
      </c>
      <c r="AH37" s="228"/>
      <c r="AI37" s="228"/>
      <c r="AJ37" s="228"/>
      <c r="AK37" s="127">
        <f t="shared" si="1"/>
        <v>6267640</v>
      </c>
      <c r="AL37" s="127">
        <f t="shared" si="2"/>
        <v>5029378</v>
      </c>
      <c r="AM37" s="84">
        <v>3694000</v>
      </c>
      <c r="AN37" s="84">
        <v>4882160</v>
      </c>
      <c r="AO37" s="84">
        <v>3702999</v>
      </c>
      <c r="AP37" s="84">
        <v>1385480</v>
      </c>
      <c r="AQ37" s="84">
        <v>1385480</v>
      </c>
      <c r="AR37" s="84">
        <v>1326379</v>
      </c>
      <c r="AS37" s="86">
        <v>39000</v>
      </c>
      <c r="AT37" s="86"/>
      <c r="AU37" s="86"/>
    </row>
    <row r="38" spans="1:47" ht="19.5" customHeight="1">
      <c r="A38" s="225" t="s">
        <v>31</v>
      </c>
      <c r="B38" s="225"/>
      <c r="C38" s="231" t="s">
        <v>621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27" t="s">
        <v>620</v>
      </c>
      <c r="AD38" s="227"/>
      <c r="AE38" s="227"/>
      <c r="AF38" s="227"/>
      <c r="AG38" s="228">
        <f t="shared" si="0"/>
        <v>4798000</v>
      </c>
      <c r="AH38" s="228"/>
      <c r="AI38" s="228"/>
      <c r="AJ38" s="228"/>
      <c r="AK38" s="127">
        <f t="shared" si="1"/>
        <v>6060102</v>
      </c>
      <c r="AL38" s="127">
        <f t="shared" si="2"/>
        <v>5990166</v>
      </c>
      <c r="AM38" s="84">
        <v>3800000</v>
      </c>
      <c r="AN38" s="84">
        <v>5062102</v>
      </c>
      <c r="AO38" s="84">
        <v>5060906</v>
      </c>
      <c r="AP38" s="84">
        <v>998000</v>
      </c>
      <c r="AQ38" s="84">
        <v>998000</v>
      </c>
      <c r="AR38" s="84">
        <v>929260</v>
      </c>
      <c r="AS38" s="86"/>
      <c r="AT38" s="86"/>
      <c r="AU38" s="86"/>
    </row>
    <row r="39" spans="1:47" ht="19.5" customHeight="1">
      <c r="A39" s="225" t="s">
        <v>32</v>
      </c>
      <c r="B39" s="225"/>
      <c r="C39" s="231" t="s">
        <v>619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27" t="s">
        <v>618</v>
      </c>
      <c r="AD39" s="227"/>
      <c r="AE39" s="227"/>
      <c r="AF39" s="227"/>
      <c r="AG39" s="228">
        <f t="shared" si="0"/>
        <v>13140</v>
      </c>
      <c r="AH39" s="228"/>
      <c r="AI39" s="228"/>
      <c r="AJ39" s="228"/>
      <c r="AK39" s="127">
        <f t="shared" si="1"/>
        <v>180000</v>
      </c>
      <c r="AL39" s="127">
        <f t="shared" si="2"/>
        <v>180000</v>
      </c>
      <c r="AM39" s="84"/>
      <c r="AN39" s="84">
        <v>180000</v>
      </c>
      <c r="AO39" s="84">
        <v>180000</v>
      </c>
      <c r="AP39" s="84"/>
      <c r="AQ39" s="84"/>
      <c r="AR39" s="84"/>
      <c r="AS39" s="86">
        <v>13140</v>
      </c>
      <c r="AT39" s="86"/>
      <c r="AU39" s="86"/>
    </row>
    <row r="40" spans="1:47" ht="19.5" customHeight="1">
      <c r="A40" s="225" t="s">
        <v>33</v>
      </c>
      <c r="B40" s="225"/>
      <c r="C40" s="231" t="s">
        <v>617</v>
      </c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27" t="s">
        <v>616</v>
      </c>
      <c r="AD40" s="227"/>
      <c r="AE40" s="227"/>
      <c r="AF40" s="227"/>
      <c r="AG40" s="228">
        <f t="shared" si="0"/>
        <v>1247620</v>
      </c>
      <c r="AH40" s="228"/>
      <c r="AI40" s="228"/>
      <c r="AJ40" s="228"/>
      <c r="AK40" s="127">
        <f t="shared" si="1"/>
        <v>3946090</v>
      </c>
      <c r="AL40" s="127">
        <f t="shared" si="2"/>
        <v>3857350</v>
      </c>
      <c r="AM40" s="84">
        <v>602000</v>
      </c>
      <c r="AN40" s="84">
        <v>1517000</v>
      </c>
      <c r="AO40" s="84">
        <v>1470752</v>
      </c>
      <c r="AP40" s="84">
        <v>545000</v>
      </c>
      <c r="AQ40" s="84">
        <v>2313500</v>
      </c>
      <c r="AR40" s="84">
        <v>2271008</v>
      </c>
      <c r="AS40" s="86">
        <v>100620</v>
      </c>
      <c r="AT40" s="86">
        <v>115590</v>
      </c>
      <c r="AU40" s="86">
        <v>115590</v>
      </c>
    </row>
    <row r="41" spans="1:47" ht="19.5" customHeight="1">
      <c r="A41" s="225" t="s">
        <v>34</v>
      </c>
      <c r="B41" s="225"/>
      <c r="C41" s="237" t="s">
        <v>615</v>
      </c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27" t="s">
        <v>614</v>
      </c>
      <c r="AD41" s="227"/>
      <c r="AE41" s="227"/>
      <c r="AF41" s="227"/>
      <c r="AG41" s="228">
        <f t="shared" si="0"/>
        <v>500000</v>
      </c>
      <c r="AH41" s="228"/>
      <c r="AI41" s="228"/>
      <c r="AJ41" s="228"/>
      <c r="AK41" s="127">
        <f t="shared" si="1"/>
        <v>1480000</v>
      </c>
      <c r="AL41" s="127">
        <f t="shared" si="2"/>
        <v>1355392</v>
      </c>
      <c r="AM41" s="84">
        <v>500000</v>
      </c>
      <c r="AN41" s="84">
        <v>1480000</v>
      </c>
      <c r="AO41" s="84">
        <v>1355392</v>
      </c>
      <c r="AP41" s="84"/>
      <c r="AQ41" s="84"/>
      <c r="AR41" s="84"/>
      <c r="AS41" s="86"/>
      <c r="AT41" s="86"/>
      <c r="AU41" s="86"/>
    </row>
    <row r="42" spans="1:47" ht="19.5" customHeight="1">
      <c r="A42" s="225" t="s">
        <v>35</v>
      </c>
      <c r="B42" s="225"/>
      <c r="C42" s="235" t="s">
        <v>613</v>
      </c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27" t="s">
        <v>612</v>
      </c>
      <c r="AD42" s="227"/>
      <c r="AE42" s="227"/>
      <c r="AF42" s="227"/>
      <c r="AG42" s="228">
        <f t="shared" si="0"/>
        <v>2367237</v>
      </c>
      <c r="AH42" s="228"/>
      <c r="AI42" s="228"/>
      <c r="AJ42" s="228"/>
      <c r="AK42" s="127">
        <f t="shared" si="1"/>
        <v>5742500</v>
      </c>
      <c r="AL42" s="127">
        <f t="shared" si="2"/>
        <v>5682001</v>
      </c>
      <c r="AM42" s="84">
        <v>1268000</v>
      </c>
      <c r="AN42" s="84">
        <v>5035500</v>
      </c>
      <c r="AO42" s="84">
        <v>4975364</v>
      </c>
      <c r="AP42" s="84">
        <v>20000</v>
      </c>
      <c r="AQ42" s="84">
        <v>20000</v>
      </c>
      <c r="AR42" s="84">
        <v>19637</v>
      </c>
      <c r="AS42" s="86">
        <v>1079237</v>
      </c>
      <c r="AT42" s="86">
        <v>687000</v>
      </c>
      <c r="AU42" s="86">
        <v>687000</v>
      </c>
    </row>
    <row r="43" spans="1:47" ht="19.5" customHeight="1">
      <c r="A43" s="225" t="s">
        <v>36</v>
      </c>
      <c r="B43" s="225"/>
      <c r="C43" s="231" t="s">
        <v>611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27" t="s">
        <v>610</v>
      </c>
      <c r="AD43" s="227"/>
      <c r="AE43" s="227"/>
      <c r="AF43" s="227"/>
      <c r="AG43" s="228">
        <f t="shared" si="0"/>
        <v>3819887</v>
      </c>
      <c r="AH43" s="228"/>
      <c r="AI43" s="228"/>
      <c r="AJ43" s="228"/>
      <c r="AK43" s="127">
        <f t="shared" si="1"/>
        <v>5472008</v>
      </c>
      <c r="AL43" s="127">
        <f t="shared" si="2"/>
        <v>5417027</v>
      </c>
      <c r="AM43" s="84">
        <v>1981000</v>
      </c>
      <c r="AN43" s="84">
        <v>2679000</v>
      </c>
      <c r="AO43" s="84">
        <v>2675553</v>
      </c>
      <c r="AP43" s="84">
        <v>1127000</v>
      </c>
      <c r="AQ43" s="84">
        <v>1622000</v>
      </c>
      <c r="AR43" s="84">
        <v>1570466</v>
      </c>
      <c r="AS43" s="86">
        <v>711887</v>
      </c>
      <c r="AT43" s="86">
        <v>1171008</v>
      </c>
      <c r="AU43" s="86">
        <v>1171008</v>
      </c>
    </row>
    <row r="44" spans="1:47" s="42" customFormat="1" ht="19.5" customHeight="1">
      <c r="A44" s="232" t="s">
        <v>37</v>
      </c>
      <c r="B44" s="232"/>
      <c r="C44" s="236" t="s">
        <v>609</v>
      </c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4" t="s">
        <v>608</v>
      </c>
      <c r="AD44" s="234"/>
      <c r="AE44" s="234"/>
      <c r="AF44" s="234"/>
      <c r="AG44" s="228">
        <f t="shared" si="0"/>
        <v>17864364</v>
      </c>
      <c r="AH44" s="228"/>
      <c r="AI44" s="228"/>
      <c r="AJ44" s="228"/>
      <c r="AK44" s="127">
        <f t="shared" si="1"/>
        <v>29148340</v>
      </c>
      <c r="AL44" s="127">
        <f t="shared" si="2"/>
        <v>27511314</v>
      </c>
      <c r="AM44" s="83">
        <f aca="true" t="shared" si="7" ref="AM44:AU44">SUM(AM37:AM43)</f>
        <v>11845000</v>
      </c>
      <c r="AN44" s="83">
        <f t="shared" si="7"/>
        <v>20835762</v>
      </c>
      <c r="AO44" s="83">
        <f t="shared" si="7"/>
        <v>19420966</v>
      </c>
      <c r="AP44" s="83">
        <f t="shared" si="7"/>
        <v>4075480</v>
      </c>
      <c r="AQ44" s="83">
        <f t="shared" si="7"/>
        <v>6338980</v>
      </c>
      <c r="AR44" s="83">
        <f t="shared" si="7"/>
        <v>6116750</v>
      </c>
      <c r="AS44" s="82">
        <f t="shared" si="7"/>
        <v>1943884</v>
      </c>
      <c r="AT44" s="82">
        <f t="shared" si="7"/>
        <v>1973598</v>
      </c>
      <c r="AU44" s="82">
        <f t="shared" si="7"/>
        <v>1973598</v>
      </c>
    </row>
    <row r="45" spans="1:47" ht="19.5" customHeight="1">
      <c r="A45" s="225" t="s">
        <v>38</v>
      </c>
      <c r="B45" s="225"/>
      <c r="C45" s="231" t="s">
        <v>607</v>
      </c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27" t="s">
        <v>606</v>
      </c>
      <c r="AD45" s="227"/>
      <c r="AE45" s="227"/>
      <c r="AF45" s="227"/>
      <c r="AG45" s="228">
        <f t="shared" si="0"/>
        <v>291278</v>
      </c>
      <c r="AH45" s="228"/>
      <c r="AI45" s="228"/>
      <c r="AJ45" s="228"/>
      <c r="AK45" s="127">
        <f t="shared" si="1"/>
        <v>96278</v>
      </c>
      <c r="AL45" s="127">
        <f t="shared" si="2"/>
        <v>71404</v>
      </c>
      <c r="AM45" s="84">
        <v>15000</v>
      </c>
      <c r="AN45" s="84">
        <v>65000</v>
      </c>
      <c r="AO45" s="84">
        <v>48849</v>
      </c>
      <c r="AP45" s="84"/>
      <c r="AQ45" s="84">
        <v>5000</v>
      </c>
      <c r="AR45" s="84">
        <v>2200</v>
      </c>
      <c r="AS45" s="86">
        <v>276278</v>
      </c>
      <c r="AT45" s="86">
        <v>26278</v>
      </c>
      <c r="AU45" s="86">
        <v>20355</v>
      </c>
    </row>
    <row r="46" spans="1:47" ht="19.5" customHeight="1">
      <c r="A46" s="225" t="s">
        <v>39</v>
      </c>
      <c r="B46" s="225"/>
      <c r="C46" s="231" t="s">
        <v>605</v>
      </c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27" t="s">
        <v>604</v>
      </c>
      <c r="AD46" s="227"/>
      <c r="AE46" s="227"/>
      <c r="AF46" s="227"/>
      <c r="AG46" s="228">
        <f t="shared" si="0"/>
        <v>0</v>
      </c>
      <c r="AH46" s="228"/>
      <c r="AI46" s="228"/>
      <c r="AJ46" s="228"/>
      <c r="AK46" s="127">
        <f t="shared" si="1"/>
        <v>0</v>
      </c>
      <c r="AL46" s="127">
        <f t="shared" si="2"/>
        <v>0</v>
      </c>
      <c r="AM46" s="84"/>
      <c r="AN46" s="84"/>
      <c r="AO46" s="84"/>
      <c r="AP46" s="84"/>
      <c r="AQ46" s="84"/>
      <c r="AR46" s="84"/>
      <c r="AS46" s="86"/>
      <c r="AT46" s="86"/>
      <c r="AU46" s="86"/>
    </row>
    <row r="47" spans="1:47" s="42" customFormat="1" ht="19.5" customHeight="1">
      <c r="A47" s="232" t="s">
        <v>40</v>
      </c>
      <c r="B47" s="232"/>
      <c r="C47" s="236" t="s">
        <v>603</v>
      </c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4" t="s">
        <v>602</v>
      </c>
      <c r="AD47" s="234"/>
      <c r="AE47" s="234"/>
      <c r="AF47" s="234"/>
      <c r="AG47" s="228">
        <f t="shared" si="0"/>
        <v>291278</v>
      </c>
      <c r="AH47" s="228"/>
      <c r="AI47" s="228"/>
      <c r="AJ47" s="228"/>
      <c r="AK47" s="127">
        <f t="shared" si="1"/>
        <v>96278</v>
      </c>
      <c r="AL47" s="127">
        <f t="shared" si="2"/>
        <v>71404</v>
      </c>
      <c r="AM47" s="83">
        <f aca="true" t="shared" si="8" ref="AM47:AU47">SUM(AM45:AM46)</f>
        <v>15000</v>
      </c>
      <c r="AN47" s="83">
        <f t="shared" si="8"/>
        <v>65000</v>
      </c>
      <c r="AO47" s="83">
        <f t="shared" si="8"/>
        <v>48849</v>
      </c>
      <c r="AP47" s="83">
        <f t="shared" si="8"/>
        <v>0</v>
      </c>
      <c r="AQ47" s="83">
        <f t="shared" si="8"/>
        <v>5000</v>
      </c>
      <c r="AR47" s="83">
        <f t="shared" si="8"/>
        <v>2200</v>
      </c>
      <c r="AS47" s="82">
        <f t="shared" si="8"/>
        <v>276278</v>
      </c>
      <c r="AT47" s="82">
        <f t="shared" si="8"/>
        <v>26278</v>
      </c>
      <c r="AU47" s="82">
        <f t="shared" si="8"/>
        <v>20355</v>
      </c>
    </row>
    <row r="48" spans="1:47" ht="19.5" customHeight="1">
      <c r="A48" s="225" t="s">
        <v>41</v>
      </c>
      <c r="B48" s="225"/>
      <c r="C48" s="231" t="s">
        <v>601</v>
      </c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27" t="s">
        <v>600</v>
      </c>
      <c r="AD48" s="227"/>
      <c r="AE48" s="227"/>
      <c r="AF48" s="227"/>
      <c r="AG48" s="228">
        <f t="shared" si="0"/>
        <v>8291437</v>
      </c>
      <c r="AH48" s="228"/>
      <c r="AI48" s="228"/>
      <c r="AJ48" s="228"/>
      <c r="AK48" s="127">
        <f t="shared" si="1"/>
        <v>9657922</v>
      </c>
      <c r="AL48" s="127">
        <f t="shared" si="2"/>
        <v>9384508</v>
      </c>
      <c r="AM48" s="84">
        <v>3234000</v>
      </c>
      <c r="AN48" s="84">
        <v>4298258</v>
      </c>
      <c r="AO48" s="84">
        <v>4180554</v>
      </c>
      <c r="AP48" s="84">
        <v>4537000</v>
      </c>
      <c r="AQ48" s="84">
        <v>4864000</v>
      </c>
      <c r="AR48" s="84">
        <v>4708487</v>
      </c>
      <c r="AS48" s="86">
        <v>520437</v>
      </c>
      <c r="AT48" s="86">
        <v>495664</v>
      </c>
      <c r="AU48" s="86">
        <v>495467</v>
      </c>
    </row>
    <row r="49" spans="1:47" ht="19.5" customHeight="1">
      <c r="A49" s="225" t="s">
        <v>42</v>
      </c>
      <c r="B49" s="225"/>
      <c r="C49" s="231" t="s">
        <v>599</v>
      </c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27" t="s">
        <v>598</v>
      </c>
      <c r="AD49" s="227"/>
      <c r="AE49" s="227"/>
      <c r="AF49" s="227"/>
      <c r="AG49" s="228">
        <f t="shared" si="0"/>
        <v>1749000</v>
      </c>
      <c r="AH49" s="228"/>
      <c r="AI49" s="228"/>
      <c r="AJ49" s="228"/>
      <c r="AK49" s="127">
        <f t="shared" si="1"/>
        <v>3491000</v>
      </c>
      <c r="AL49" s="127">
        <f t="shared" si="2"/>
        <v>3390000</v>
      </c>
      <c r="AM49" s="84">
        <v>49000</v>
      </c>
      <c r="AN49" s="84">
        <v>49000</v>
      </c>
      <c r="AO49" s="84">
        <v>49000</v>
      </c>
      <c r="AP49" s="84">
        <v>1700000</v>
      </c>
      <c r="AQ49" s="84">
        <v>3442000</v>
      </c>
      <c r="AR49" s="84">
        <v>3341000</v>
      </c>
      <c r="AS49" s="86"/>
      <c r="AT49" s="86"/>
      <c r="AU49" s="86"/>
    </row>
    <row r="50" spans="1:47" ht="19.5" customHeight="1">
      <c r="A50" s="225" t="s">
        <v>43</v>
      </c>
      <c r="B50" s="225"/>
      <c r="C50" s="231" t="s">
        <v>597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27" t="s">
        <v>596</v>
      </c>
      <c r="AD50" s="227"/>
      <c r="AE50" s="227"/>
      <c r="AF50" s="227"/>
      <c r="AG50" s="228">
        <f t="shared" si="0"/>
        <v>0</v>
      </c>
      <c r="AH50" s="228"/>
      <c r="AI50" s="228"/>
      <c r="AJ50" s="228"/>
      <c r="AK50" s="127">
        <f t="shared" si="1"/>
        <v>0</v>
      </c>
      <c r="AL50" s="127">
        <f t="shared" si="2"/>
        <v>0</v>
      </c>
      <c r="AM50" s="84"/>
      <c r="AN50" s="84"/>
      <c r="AO50" s="84"/>
      <c r="AP50" s="84"/>
      <c r="AQ50" s="84"/>
      <c r="AR50" s="84"/>
      <c r="AS50" s="86"/>
      <c r="AT50" s="86"/>
      <c r="AU50" s="86"/>
    </row>
    <row r="51" spans="1:47" ht="19.5" customHeight="1">
      <c r="A51" s="225" t="s">
        <v>44</v>
      </c>
      <c r="B51" s="225"/>
      <c r="C51" s="231" t="s">
        <v>595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27" t="s">
        <v>594</v>
      </c>
      <c r="AD51" s="227"/>
      <c r="AE51" s="227"/>
      <c r="AF51" s="227"/>
      <c r="AG51" s="228">
        <f t="shared" si="0"/>
        <v>0</v>
      </c>
      <c r="AH51" s="228"/>
      <c r="AI51" s="228"/>
      <c r="AJ51" s="228"/>
      <c r="AK51" s="127">
        <f t="shared" si="1"/>
        <v>0</v>
      </c>
      <c r="AL51" s="127">
        <f t="shared" si="2"/>
        <v>0</v>
      </c>
      <c r="AM51" s="84"/>
      <c r="AN51" s="84"/>
      <c r="AO51" s="84"/>
      <c r="AP51" s="84"/>
      <c r="AQ51" s="84"/>
      <c r="AR51" s="84"/>
      <c r="AS51" s="86"/>
      <c r="AT51" s="86"/>
      <c r="AU51" s="86"/>
    </row>
    <row r="52" spans="1:47" ht="19.5" customHeight="1">
      <c r="A52" s="225" t="s">
        <v>45</v>
      </c>
      <c r="B52" s="225"/>
      <c r="C52" s="231" t="s">
        <v>593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27" t="s">
        <v>592</v>
      </c>
      <c r="AD52" s="227"/>
      <c r="AE52" s="227"/>
      <c r="AF52" s="227"/>
      <c r="AG52" s="228">
        <f t="shared" si="0"/>
        <v>0</v>
      </c>
      <c r="AH52" s="228"/>
      <c r="AI52" s="228"/>
      <c r="AJ52" s="228"/>
      <c r="AK52" s="127">
        <f t="shared" si="1"/>
        <v>0</v>
      </c>
      <c r="AL52" s="127">
        <f t="shared" si="2"/>
        <v>0</v>
      </c>
      <c r="AM52" s="84"/>
      <c r="AN52" s="84"/>
      <c r="AO52" s="84"/>
      <c r="AP52" s="84"/>
      <c r="AQ52" s="84"/>
      <c r="AR52" s="84"/>
      <c r="AS52" s="86"/>
      <c r="AT52" s="86"/>
      <c r="AU52" s="86"/>
    </row>
    <row r="53" spans="1:47" s="42" customFormat="1" ht="19.5" customHeight="1">
      <c r="A53" s="232" t="s">
        <v>46</v>
      </c>
      <c r="B53" s="232"/>
      <c r="C53" s="236" t="s">
        <v>591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4" t="s">
        <v>590</v>
      </c>
      <c r="AD53" s="234"/>
      <c r="AE53" s="234"/>
      <c r="AF53" s="234"/>
      <c r="AG53" s="228">
        <f t="shared" si="0"/>
        <v>10040437</v>
      </c>
      <c r="AH53" s="228"/>
      <c r="AI53" s="228"/>
      <c r="AJ53" s="228"/>
      <c r="AK53" s="127">
        <f t="shared" si="1"/>
        <v>13148922</v>
      </c>
      <c r="AL53" s="127">
        <f t="shared" si="2"/>
        <v>12774508</v>
      </c>
      <c r="AM53" s="83">
        <f aca="true" t="shared" si="9" ref="AM53:AU53">SUM(AM48:AM52)</f>
        <v>3283000</v>
      </c>
      <c r="AN53" s="83">
        <f t="shared" si="9"/>
        <v>4347258</v>
      </c>
      <c r="AO53" s="83">
        <f t="shared" si="9"/>
        <v>4229554</v>
      </c>
      <c r="AP53" s="83">
        <f t="shared" si="9"/>
        <v>6237000</v>
      </c>
      <c r="AQ53" s="83">
        <f t="shared" si="9"/>
        <v>8306000</v>
      </c>
      <c r="AR53" s="83">
        <f t="shared" si="9"/>
        <v>8049487</v>
      </c>
      <c r="AS53" s="82">
        <f t="shared" si="9"/>
        <v>520437</v>
      </c>
      <c r="AT53" s="82">
        <f t="shared" si="9"/>
        <v>495664</v>
      </c>
      <c r="AU53" s="82">
        <f t="shared" si="9"/>
        <v>495467</v>
      </c>
    </row>
    <row r="54" spans="1:47" s="42" customFormat="1" ht="19.5" customHeight="1">
      <c r="A54" s="232" t="s">
        <v>47</v>
      </c>
      <c r="B54" s="232"/>
      <c r="C54" s="236" t="s">
        <v>589</v>
      </c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4" t="s">
        <v>588</v>
      </c>
      <c r="AD54" s="234"/>
      <c r="AE54" s="234"/>
      <c r="AF54" s="234"/>
      <c r="AG54" s="228">
        <f t="shared" si="0"/>
        <v>49853377</v>
      </c>
      <c r="AH54" s="228"/>
      <c r="AI54" s="228"/>
      <c r="AJ54" s="228"/>
      <c r="AK54" s="127">
        <f t="shared" si="1"/>
        <v>68487971</v>
      </c>
      <c r="AL54" s="127">
        <f t="shared" si="2"/>
        <v>65919988</v>
      </c>
      <c r="AM54" s="83">
        <f>SUM(AM33+AM36+AM44+AM47+AM53)</f>
        <v>16305000</v>
      </c>
      <c r="AN54" s="83">
        <f>AN33+AN36+AN44+AN47+AN53</f>
        <v>27495020</v>
      </c>
      <c r="AO54" s="83">
        <f>AO33+AO36+AO44+AO47+AO53</f>
        <v>25889284</v>
      </c>
      <c r="AP54" s="83">
        <f>AP33+AP36+AP44+AP47+AP53</f>
        <v>29272480</v>
      </c>
      <c r="AQ54" s="83">
        <f>AQ33+AQ36+AQ44+AQ47+AQ53</f>
        <v>37127747</v>
      </c>
      <c r="AR54" s="83">
        <f>AR33+AR36+AR44+AR47+AR53</f>
        <v>36171620</v>
      </c>
      <c r="AS54" s="82">
        <f>SUM(AS33+AS36+AS44+AS47+AS53)</f>
        <v>4275897</v>
      </c>
      <c r="AT54" s="82">
        <f>AT33+AT36+AT44+AT47+AT53</f>
        <v>3865204</v>
      </c>
      <c r="AU54" s="82">
        <f>AU33+AU36+AU44+AU47+AU53</f>
        <v>3859084</v>
      </c>
    </row>
    <row r="55" spans="1:47" ht="19.5" customHeight="1">
      <c r="A55" s="225" t="s">
        <v>48</v>
      </c>
      <c r="B55" s="225"/>
      <c r="C55" s="238" t="s">
        <v>587</v>
      </c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27" t="s">
        <v>586</v>
      </c>
      <c r="AD55" s="227"/>
      <c r="AE55" s="227"/>
      <c r="AF55" s="227"/>
      <c r="AG55" s="228">
        <f t="shared" si="0"/>
        <v>0</v>
      </c>
      <c r="AH55" s="228"/>
      <c r="AI55" s="228"/>
      <c r="AJ55" s="228"/>
      <c r="AK55" s="127">
        <f t="shared" si="1"/>
        <v>0</v>
      </c>
      <c r="AL55" s="127">
        <f t="shared" si="2"/>
        <v>0</v>
      </c>
      <c r="AM55" s="84"/>
      <c r="AN55" s="84"/>
      <c r="AO55" s="84"/>
      <c r="AP55" s="84"/>
      <c r="AQ55" s="84"/>
      <c r="AR55" s="84"/>
      <c r="AS55" s="86"/>
      <c r="AT55" s="86"/>
      <c r="AU55" s="86"/>
    </row>
    <row r="56" spans="1:47" ht="19.5" customHeight="1">
      <c r="A56" s="225" t="s">
        <v>49</v>
      </c>
      <c r="B56" s="225"/>
      <c r="C56" s="238" t="s">
        <v>585</v>
      </c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27" t="s">
        <v>584</v>
      </c>
      <c r="AD56" s="227"/>
      <c r="AE56" s="227"/>
      <c r="AF56" s="227"/>
      <c r="AG56" s="228">
        <f t="shared" si="0"/>
        <v>0</v>
      </c>
      <c r="AH56" s="228"/>
      <c r="AI56" s="228"/>
      <c r="AJ56" s="228"/>
      <c r="AK56" s="127">
        <f t="shared" si="1"/>
        <v>1386000</v>
      </c>
      <c r="AL56" s="127">
        <f t="shared" si="2"/>
        <v>1360000</v>
      </c>
      <c r="AM56" s="84"/>
      <c r="AN56" s="84">
        <v>1386000</v>
      </c>
      <c r="AO56" s="84">
        <v>1360000</v>
      </c>
      <c r="AP56" s="84"/>
      <c r="AQ56" s="84"/>
      <c r="AR56" s="84"/>
      <c r="AS56" s="86"/>
      <c r="AT56" s="86"/>
      <c r="AU56" s="86"/>
    </row>
    <row r="57" spans="1:47" ht="19.5" customHeight="1">
      <c r="A57" s="225" t="s">
        <v>50</v>
      </c>
      <c r="B57" s="225"/>
      <c r="C57" s="239" t="s">
        <v>583</v>
      </c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27" t="s">
        <v>582</v>
      </c>
      <c r="AD57" s="227"/>
      <c r="AE57" s="227"/>
      <c r="AF57" s="227"/>
      <c r="AG57" s="228">
        <f t="shared" si="0"/>
        <v>0</v>
      </c>
      <c r="AH57" s="228"/>
      <c r="AI57" s="228"/>
      <c r="AJ57" s="228"/>
      <c r="AK57" s="127">
        <f t="shared" si="1"/>
        <v>0</v>
      </c>
      <c r="AL57" s="127">
        <f t="shared" si="2"/>
        <v>0</v>
      </c>
      <c r="AM57" s="84"/>
      <c r="AN57" s="84"/>
      <c r="AO57" s="84"/>
      <c r="AP57" s="84"/>
      <c r="AQ57" s="84"/>
      <c r="AR57" s="84"/>
      <c r="AS57" s="86"/>
      <c r="AT57" s="86"/>
      <c r="AU57" s="86"/>
    </row>
    <row r="58" spans="1:47" ht="19.5" customHeight="1">
      <c r="A58" s="225" t="s">
        <v>51</v>
      </c>
      <c r="B58" s="225"/>
      <c r="C58" s="239" t="s">
        <v>581</v>
      </c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27" t="s">
        <v>580</v>
      </c>
      <c r="AD58" s="227"/>
      <c r="AE58" s="227"/>
      <c r="AF58" s="227"/>
      <c r="AG58" s="228">
        <f t="shared" si="0"/>
        <v>0</v>
      </c>
      <c r="AH58" s="228"/>
      <c r="AI58" s="228"/>
      <c r="AJ58" s="228"/>
      <c r="AK58" s="127">
        <f t="shared" si="1"/>
        <v>0</v>
      </c>
      <c r="AL58" s="127">
        <f t="shared" si="2"/>
        <v>0</v>
      </c>
      <c r="AM58" s="84"/>
      <c r="AN58" s="84"/>
      <c r="AO58" s="84"/>
      <c r="AP58" s="84"/>
      <c r="AQ58" s="84"/>
      <c r="AR58" s="84"/>
      <c r="AS58" s="86"/>
      <c r="AT58" s="86"/>
      <c r="AU58" s="86"/>
    </row>
    <row r="59" spans="1:47" ht="19.5" customHeight="1">
      <c r="A59" s="225" t="s">
        <v>52</v>
      </c>
      <c r="B59" s="225"/>
      <c r="C59" s="239" t="s">
        <v>579</v>
      </c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27" t="s">
        <v>578</v>
      </c>
      <c r="AD59" s="227"/>
      <c r="AE59" s="227"/>
      <c r="AF59" s="227"/>
      <c r="AG59" s="228">
        <f t="shared" si="0"/>
        <v>0</v>
      </c>
      <c r="AH59" s="228"/>
      <c r="AI59" s="228"/>
      <c r="AJ59" s="228"/>
      <c r="AK59" s="127">
        <f t="shared" si="1"/>
        <v>0</v>
      </c>
      <c r="AL59" s="127">
        <f t="shared" si="2"/>
        <v>0</v>
      </c>
      <c r="AM59" s="84"/>
      <c r="AN59" s="84"/>
      <c r="AO59" s="84"/>
      <c r="AP59" s="84"/>
      <c r="AQ59" s="84"/>
      <c r="AR59" s="84"/>
      <c r="AS59" s="86"/>
      <c r="AT59" s="86"/>
      <c r="AU59" s="86"/>
    </row>
    <row r="60" spans="1:47" ht="19.5" customHeight="1">
      <c r="A60" s="225" t="s">
        <v>53</v>
      </c>
      <c r="B60" s="225"/>
      <c r="C60" s="238" t="s">
        <v>577</v>
      </c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27" t="s">
        <v>576</v>
      </c>
      <c r="AD60" s="227"/>
      <c r="AE60" s="227"/>
      <c r="AF60" s="227"/>
      <c r="AG60" s="228">
        <f t="shared" si="0"/>
        <v>0</v>
      </c>
      <c r="AH60" s="228"/>
      <c r="AI60" s="228"/>
      <c r="AJ60" s="228"/>
      <c r="AK60" s="127">
        <f t="shared" si="1"/>
        <v>0</v>
      </c>
      <c r="AL60" s="127">
        <f t="shared" si="2"/>
        <v>0</v>
      </c>
      <c r="AM60" s="84"/>
      <c r="AN60" s="84"/>
      <c r="AO60" s="84"/>
      <c r="AP60" s="84"/>
      <c r="AQ60" s="84"/>
      <c r="AR60" s="84"/>
      <c r="AS60" s="86"/>
      <c r="AT60" s="86"/>
      <c r="AU60" s="86"/>
    </row>
    <row r="61" spans="1:47" ht="19.5" customHeight="1">
      <c r="A61" s="225" t="s">
        <v>54</v>
      </c>
      <c r="B61" s="225"/>
      <c r="C61" s="238" t="s">
        <v>575</v>
      </c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27" t="s">
        <v>574</v>
      </c>
      <c r="AD61" s="227"/>
      <c r="AE61" s="227"/>
      <c r="AF61" s="227"/>
      <c r="AG61" s="228">
        <f t="shared" si="0"/>
        <v>0</v>
      </c>
      <c r="AH61" s="228"/>
      <c r="AI61" s="228"/>
      <c r="AJ61" s="228"/>
      <c r="AK61" s="127">
        <f t="shared" si="1"/>
        <v>0</v>
      </c>
      <c r="AL61" s="127">
        <f t="shared" si="2"/>
        <v>0</v>
      </c>
      <c r="AM61" s="84"/>
      <c r="AN61" s="84"/>
      <c r="AO61" s="84"/>
      <c r="AP61" s="84"/>
      <c r="AQ61" s="84"/>
      <c r="AR61" s="84"/>
      <c r="AS61" s="86"/>
      <c r="AT61" s="86"/>
      <c r="AU61" s="86"/>
    </row>
    <row r="62" spans="1:47" ht="19.5" customHeight="1">
      <c r="A62" s="225" t="s">
        <v>55</v>
      </c>
      <c r="B62" s="225"/>
      <c r="C62" s="238" t="s">
        <v>573</v>
      </c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27" t="s">
        <v>572</v>
      </c>
      <c r="AD62" s="227"/>
      <c r="AE62" s="227"/>
      <c r="AF62" s="227"/>
      <c r="AG62" s="228">
        <f t="shared" si="0"/>
        <v>12343000</v>
      </c>
      <c r="AH62" s="228"/>
      <c r="AI62" s="228"/>
      <c r="AJ62" s="228"/>
      <c r="AK62" s="127">
        <f t="shared" si="1"/>
        <v>4887399</v>
      </c>
      <c r="AL62" s="127">
        <f t="shared" si="2"/>
        <v>4489055</v>
      </c>
      <c r="AM62" s="84">
        <v>12343000</v>
      </c>
      <c r="AN62" s="84">
        <v>4887399</v>
      </c>
      <c r="AO62" s="84">
        <v>4489055</v>
      </c>
      <c r="AP62" s="84"/>
      <c r="AQ62" s="84"/>
      <c r="AR62" s="84"/>
      <c r="AS62" s="86"/>
      <c r="AT62" s="86"/>
      <c r="AU62" s="86"/>
    </row>
    <row r="63" spans="1:47" s="42" customFormat="1" ht="19.5" customHeight="1">
      <c r="A63" s="232" t="s">
        <v>56</v>
      </c>
      <c r="B63" s="232"/>
      <c r="C63" s="240" t="s">
        <v>571</v>
      </c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34" t="s">
        <v>570</v>
      </c>
      <c r="AD63" s="234"/>
      <c r="AE63" s="234"/>
      <c r="AF63" s="234"/>
      <c r="AG63" s="228">
        <f t="shared" si="0"/>
        <v>12343000</v>
      </c>
      <c r="AH63" s="228"/>
      <c r="AI63" s="228"/>
      <c r="AJ63" s="228"/>
      <c r="AK63" s="127">
        <f t="shared" si="1"/>
        <v>6273399</v>
      </c>
      <c r="AL63" s="127">
        <f t="shared" si="2"/>
        <v>5849055</v>
      </c>
      <c r="AM63" s="83">
        <f>SUM(AM58:AM62)</f>
        <v>12343000</v>
      </c>
      <c r="AN63" s="83">
        <f>SUM(AN55:AN62)</f>
        <v>6273399</v>
      </c>
      <c r="AO63" s="83">
        <f>SUM(AO55:AO62)</f>
        <v>5849055</v>
      </c>
      <c r="AP63" s="83">
        <f>SUM(AP55:AP62)</f>
        <v>0</v>
      </c>
      <c r="AQ63" s="83">
        <f>SUM(AQ55:AQ62)</f>
        <v>0</v>
      </c>
      <c r="AR63" s="83">
        <f>SUM(AR55:AR62)</f>
        <v>0</v>
      </c>
      <c r="AS63" s="82"/>
      <c r="AT63" s="82"/>
      <c r="AU63" s="82"/>
    </row>
    <row r="64" spans="1:47" ht="19.5" customHeight="1">
      <c r="A64" s="225" t="s">
        <v>57</v>
      </c>
      <c r="B64" s="225"/>
      <c r="C64" s="241" t="s">
        <v>569</v>
      </c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27" t="s">
        <v>568</v>
      </c>
      <c r="AD64" s="227"/>
      <c r="AE64" s="227"/>
      <c r="AF64" s="227"/>
      <c r="AG64" s="228">
        <f t="shared" si="0"/>
        <v>0</v>
      </c>
      <c r="AH64" s="228"/>
      <c r="AI64" s="228"/>
      <c r="AJ64" s="228"/>
      <c r="AK64" s="127">
        <f t="shared" si="1"/>
        <v>0</v>
      </c>
      <c r="AL64" s="127">
        <f t="shared" si="2"/>
        <v>0</v>
      </c>
      <c r="AM64" s="84"/>
      <c r="AN64" s="84"/>
      <c r="AO64" s="84"/>
      <c r="AP64" s="84"/>
      <c r="AQ64" s="84"/>
      <c r="AR64" s="84"/>
      <c r="AS64" s="86"/>
      <c r="AT64" s="86"/>
      <c r="AU64" s="86"/>
    </row>
    <row r="65" spans="1:47" ht="19.5" customHeight="1">
      <c r="A65" s="225" t="s">
        <v>58</v>
      </c>
      <c r="B65" s="225"/>
      <c r="C65" s="241" t="s">
        <v>567</v>
      </c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27" t="s">
        <v>566</v>
      </c>
      <c r="AD65" s="227"/>
      <c r="AE65" s="227"/>
      <c r="AF65" s="227"/>
      <c r="AG65" s="228">
        <f t="shared" si="0"/>
        <v>0</v>
      </c>
      <c r="AH65" s="228"/>
      <c r="AI65" s="228"/>
      <c r="AJ65" s="228"/>
      <c r="AK65" s="127">
        <f t="shared" si="1"/>
        <v>33231</v>
      </c>
      <c r="AL65" s="127">
        <f t="shared" si="2"/>
        <v>33231</v>
      </c>
      <c r="AM65" s="84"/>
      <c r="AN65" s="84">
        <v>33231</v>
      </c>
      <c r="AO65" s="84">
        <v>33231</v>
      </c>
      <c r="AP65" s="84"/>
      <c r="AQ65" s="84"/>
      <c r="AR65" s="84"/>
      <c r="AS65" s="86"/>
      <c r="AT65" s="86"/>
      <c r="AU65" s="86"/>
    </row>
    <row r="66" spans="1:47" ht="29.25" customHeight="1">
      <c r="A66" s="225" t="s">
        <v>59</v>
      </c>
      <c r="B66" s="225"/>
      <c r="C66" s="241" t="s">
        <v>565</v>
      </c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27" t="s">
        <v>564</v>
      </c>
      <c r="AD66" s="227"/>
      <c r="AE66" s="227"/>
      <c r="AF66" s="227"/>
      <c r="AG66" s="228">
        <f t="shared" si="0"/>
        <v>0</v>
      </c>
      <c r="AH66" s="228"/>
      <c r="AI66" s="228"/>
      <c r="AJ66" s="228"/>
      <c r="AK66" s="127">
        <f t="shared" si="1"/>
        <v>0</v>
      </c>
      <c r="AL66" s="127">
        <f t="shared" si="2"/>
        <v>0</v>
      </c>
      <c r="AM66" s="84"/>
      <c r="AN66" s="84"/>
      <c r="AO66" s="84"/>
      <c r="AP66" s="84"/>
      <c r="AQ66" s="84"/>
      <c r="AR66" s="84"/>
      <c r="AS66" s="86"/>
      <c r="AT66" s="86"/>
      <c r="AU66" s="86"/>
    </row>
    <row r="67" spans="1:47" ht="29.25" customHeight="1">
      <c r="A67" s="225" t="s">
        <v>60</v>
      </c>
      <c r="B67" s="225"/>
      <c r="C67" s="241" t="s">
        <v>563</v>
      </c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27" t="s">
        <v>562</v>
      </c>
      <c r="AD67" s="227"/>
      <c r="AE67" s="227"/>
      <c r="AF67" s="227"/>
      <c r="AG67" s="228">
        <f t="shared" si="0"/>
        <v>0</v>
      </c>
      <c r="AH67" s="228"/>
      <c r="AI67" s="228"/>
      <c r="AJ67" s="228"/>
      <c r="AK67" s="127">
        <f t="shared" si="1"/>
        <v>0</v>
      </c>
      <c r="AL67" s="127">
        <f t="shared" si="2"/>
        <v>0</v>
      </c>
      <c r="AM67" s="84"/>
      <c r="AN67" s="84"/>
      <c r="AO67" s="84"/>
      <c r="AP67" s="84"/>
      <c r="AQ67" s="84"/>
      <c r="AR67" s="84"/>
      <c r="AS67" s="86"/>
      <c r="AT67" s="86"/>
      <c r="AU67" s="86"/>
    </row>
    <row r="68" spans="1:47" ht="29.25" customHeight="1">
      <c r="A68" s="225" t="s">
        <v>61</v>
      </c>
      <c r="B68" s="225"/>
      <c r="C68" s="241" t="s">
        <v>561</v>
      </c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27" t="s">
        <v>560</v>
      </c>
      <c r="AD68" s="227"/>
      <c r="AE68" s="227"/>
      <c r="AF68" s="227"/>
      <c r="AG68" s="228">
        <f t="shared" si="0"/>
        <v>0</v>
      </c>
      <c r="AH68" s="228"/>
      <c r="AI68" s="228"/>
      <c r="AJ68" s="228"/>
      <c r="AK68" s="127">
        <f t="shared" si="1"/>
        <v>0</v>
      </c>
      <c r="AL68" s="127">
        <f t="shared" si="2"/>
        <v>0</v>
      </c>
      <c r="AM68" s="84"/>
      <c r="AN68" s="84"/>
      <c r="AO68" s="84"/>
      <c r="AP68" s="84"/>
      <c r="AQ68" s="84"/>
      <c r="AR68" s="84"/>
      <c r="AS68" s="86"/>
      <c r="AT68" s="86"/>
      <c r="AU68" s="86"/>
    </row>
    <row r="69" spans="1:47" ht="19.5" customHeight="1">
      <c r="A69" s="225" t="s">
        <v>62</v>
      </c>
      <c r="B69" s="225"/>
      <c r="C69" s="241" t="s">
        <v>559</v>
      </c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27" t="s">
        <v>558</v>
      </c>
      <c r="AD69" s="227"/>
      <c r="AE69" s="227"/>
      <c r="AF69" s="227"/>
      <c r="AG69" s="228">
        <f t="shared" si="0"/>
        <v>39961000</v>
      </c>
      <c r="AH69" s="228"/>
      <c r="AI69" s="228"/>
      <c r="AJ69" s="228"/>
      <c r="AK69" s="127">
        <f t="shared" si="1"/>
        <v>42638776</v>
      </c>
      <c r="AL69" s="127">
        <f t="shared" si="2"/>
        <v>40359790</v>
      </c>
      <c r="AM69" s="84">
        <v>39961000</v>
      </c>
      <c r="AN69" s="84">
        <v>42638776</v>
      </c>
      <c r="AO69" s="84">
        <v>40359790</v>
      </c>
      <c r="AP69" s="84"/>
      <c r="AQ69" s="84"/>
      <c r="AR69" s="84"/>
      <c r="AS69" s="86"/>
      <c r="AT69" s="86"/>
      <c r="AU69" s="86"/>
    </row>
    <row r="70" spans="1:47" ht="29.25" customHeight="1">
      <c r="A70" s="225" t="s">
        <v>63</v>
      </c>
      <c r="B70" s="225"/>
      <c r="C70" s="241" t="s">
        <v>557</v>
      </c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27" t="s">
        <v>556</v>
      </c>
      <c r="AD70" s="227"/>
      <c r="AE70" s="227"/>
      <c r="AF70" s="227"/>
      <c r="AG70" s="228">
        <f t="shared" si="0"/>
        <v>0</v>
      </c>
      <c r="AH70" s="228"/>
      <c r="AI70" s="228"/>
      <c r="AJ70" s="228"/>
      <c r="AK70" s="127">
        <f t="shared" si="1"/>
        <v>0</v>
      </c>
      <c r="AL70" s="127">
        <f t="shared" si="2"/>
        <v>0</v>
      </c>
      <c r="AM70" s="84"/>
      <c r="AN70" s="84"/>
      <c r="AO70" s="84"/>
      <c r="AP70" s="84"/>
      <c r="AQ70" s="84"/>
      <c r="AR70" s="84"/>
      <c r="AS70" s="86"/>
      <c r="AT70" s="86"/>
      <c r="AU70" s="86"/>
    </row>
    <row r="71" spans="1:47" ht="29.25" customHeight="1">
      <c r="A71" s="225" t="s">
        <v>64</v>
      </c>
      <c r="B71" s="225"/>
      <c r="C71" s="241" t="s">
        <v>555</v>
      </c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27" t="s">
        <v>554</v>
      </c>
      <c r="AD71" s="227"/>
      <c r="AE71" s="227"/>
      <c r="AF71" s="227"/>
      <c r="AG71" s="228">
        <f t="shared" si="0"/>
        <v>500000</v>
      </c>
      <c r="AH71" s="228"/>
      <c r="AI71" s="228"/>
      <c r="AJ71" s="228"/>
      <c r="AK71" s="127">
        <f t="shared" si="1"/>
        <v>500000</v>
      </c>
      <c r="AL71" s="127">
        <f t="shared" si="2"/>
        <v>230000</v>
      </c>
      <c r="AM71" s="84">
        <v>500000</v>
      </c>
      <c r="AN71" s="84">
        <v>500000</v>
      </c>
      <c r="AO71" s="84">
        <v>230000</v>
      </c>
      <c r="AP71" s="84"/>
      <c r="AQ71" s="84"/>
      <c r="AR71" s="84"/>
      <c r="AS71" s="86"/>
      <c r="AT71" s="86"/>
      <c r="AU71" s="86"/>
    </row>
    <row r="72" spans="1:47" ht="19.5" customHeight="1">
      <c r="A72" s="225" t="s">
        <v>65</v>
      </c>
      <c r="B72" s="225"/>
      <c r="C72" s="241" t="s">
        <v>553</v>
      </c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27" t="s">
        <v>552</v>
      </c>
      <c r="AD72" s="227"/>
      <c r="AE72" s="227"/>
      <c r="AF72" s="227"/>
      <c r="AG72" s="228">
        <f t="shared" si="0"/>
        <v>0</v>
      </c>
      <c r="AH72" s="228"/>
      <c r="AI72" s="228"/>
      <c r="AJ72" s="228"/>
      <c r="AK72" s="127">
        <f t="shared" si="1"/>
        <v>0</v>
      </c>
      <c r="AL72" s="127">
        <f t="shared" si="2"/>
        <v>0</v>
      </c>
      <c r="AM72" s="84"/>
      <c r="AN72" s="84"/>
      <c r="AO72" s="84"/>
      <c r="AP72" s="84"/>
      <c r="AQ72" s="84"/>
      <c r="AR72" s="84"/>
      <c r="AS72" s="86"/>
      <c r="AT72" s="86"/>
      <c r="AU72" s="86"/>
    </row>
    <row r="73" spans="1:47" ht="19.5" customHeight="1">
      <c r="A73" s="225" t="s">
        <v>66</v>
      </c>
      <c r="B73" s="225"/>
      <c r="C73" s="242" t="s">
        <v>551</v>
      </c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27" t="s">
        <v>550</v>
      </c>
      <c r="AD73" s="227"/>
      <c r="AE73" s="227"/>
      <c r="AF73" s="227"/>
      <c r="AG73" s="228">
        <f t="shared" si="0"/>
        <v>0</v>
      </c>
      <c r="AH73" s="228"/>
      <c r="AI73" s="228"/>
      <c r="AJ73" s="228"/>
      <c r="AK73" s="127">
        <f t="shared" si="1"/>
        <v>0</v>
      </c>
      <c r="AL73" s="127">
        <f t="shared" si="2"/>
        <v>0</v>
      </c>
      <c r="AM73" s="84"/>
      <c r="AN73" s="84"/>
      <c r="AO73" s="84"/>
      <c r="AP73" s="84"/>
      <c r="AQ73" s="84"/>
      <c r="AR73" s="84"/>
      <c r="AS73" s="86"/>
      <c r="AT73" s="86"/>
      <c r="AU73" s="86"/>
    </row>
    <row r="74" spans="1:47" ht="19.5" customHeight="1">
      <c r="A74" s="225" t="s">
        <v>67</v>
      </c>
      <c r="B74" s="225"/>
      <c r="C74" s="241" t="s">
        <v>549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27" t="s">
        <v>548</v>
      </c>
      <c r="AD74" s="227"/>
      <c r="AE74" s="227"/>
      <c r="AF74" s="227"/>
      <c r="AG74" s="228">
        <f t="shared" si="0"/>
        <v>3410000</v>
      </c>
      <c r="AH74" s="228"/>
      <c r="AI74" s="228"/>
      <c r="AJ74" s="228"/>
      <c r="AK74" s="127">
        <f t="shared" si="1"/>
        <v>4430000</v>
      </c>
      <c r="AL74" s="127">
        <f t="shared" si="2"/>
        <v>4231830</v>
      </c>
      <c r="AM74" s="84">
        <v>3410000</v>
      </c>
      <c r="AN74" s="84">
        <v>4430000</v>
      </c>
      <c r="AO74" s="84">
        <v>4231830</v>
      </c>
      <c r="AP74" s="84"/>
      <c r="AQ74" s="84"/>
      <c r="AR74" s="84"/>
      <c r="AS74" s="86"/>
      <c r="AT74" s="86"/>
      <c r="AU74" s="86"/>
    </row>
    <row r="75" spans="1:47" ht="19.5" customHeight="1">
      <c r="A75" s="225" t="s">
        <v>68</v>
      </c>
      <c r="B75" s="225"/>
      <c r="C75" s="242" t="s">
        <v>547</v>
      </c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27" t="s">
        <v>546</v>
      </c>
      <c r="AD75" s="227"/>
      <c r="AE75" s="227"/>
      <c r="AF75" s="227"/>
      <c r="AG75" s="228">
        <f aca="true" t="shared" si="10" ref="AG75:AG99">SUM(AM75+AP75+AS75)</f>
        <v>39123000</v>
      </c>
      <c r="AH75" s="228"/>
      <c r="AI75" s="228"/>
      <c r="AJ75" s="228"/>
      <c r="AK75" s="127">
        <f aca="true" t="shared" si="11" ref="AK75:AK99">SUM(AN75+AQ75+AT75)</f>
        <v>709127</v>
      </c>
      <c r="AL75" s="127">
        <f aca="true" t="shared" si="12" ref="AL75:AL99">SUM(AO75+AR75+AU75)</f>
        <v>0</v>
      </c>
      <c r="AM75" s="84">
        <v>39123000</v>
      </c>
      <c r="AN75" s="84">
        <v>709127</v>
      </c>
      <c r="AO75" s="84"/>
      <c r="AP75" s="84"/>
      <c r="AQ75" s="84"/>
      <c r="AR75" s="84"/>
      <c r="AS75" s="86"/>
      <c r="AT75" s="86"/>
      <c r="AU75" s="86"/>
    </row>
    <row r="76" spans="1:47" s="42" customFormat="1" ht="19.5" customHeight="1">
      <c r="A76" s="232" t="s">
        <v>69</v>
      </c>
      <c r="B76" s="232"/>
      <c r="C76" s="240" t="s">
        <v>545</v>
      </c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34" t="s">
        <v>544</v>
      </c>
      <c r="AD76" s="234"/>
      <c r="AE76" s="234"/>
      <c r="AF76" s="234"/>
      <c r="AG76" s="228">
        <f t="shared" si="10"/>
        <v>82994000</v>
      </c>
      <c r="AH76" s="228"/>
      <c r="AI76" s="228"/>
      <c r="AJ76" s="228"/>
      <c r="AK76" s="127">
        <f t="shared" si="11"/>
        <v>48311134</v>
      </c>
      <c r="AL76" s="127">
        <f t="shared" si="12"/>
        <v>44854851</v>
      </c>
      <c r="AM76" s="83">
        <f aca="true" t="shared" si="13" ref="AM76:AR76">SUM(AM64:AM75)</f>
        <v>82994000</v>
      </c>
      <c r="AN76" s="83">
        <f t="shared" si="13"/>
        <v>48311134</v>
      </c>
      <c r="AO76" s="83">
        <f t="shared" si="13"/>
        <v>44854851</v>
      </c>
      <c r="AP76" s="83">
        <f t="shared" si="13"/>
        <v>0</v>
      </c>
      <c r="AQ76" s="83">
        <f t="shared" si="13"/>
        <v>0</v>
      </c>
      <c r="AR76" s="83">
        <f t="shared" si="13"/>
        <v>0</v>
      </c>
      <c r="AS76" s="82"/>
      <c r="AT76" s="82">
        <f>SUM(AT64:AT75)</f>
        <v>0</v>
      </c>
      <c r="AU76" s="82">
        <f>SUM(AU64:AU75)</f>
        <v>0</v>
      </c>
    </row>
    <row r="77" spans="1:47" ht="19.5" customHeight="1">
      <c r="A77" s="225" t="s">
        <v>70</v>
      </c>
      <c r="B77" s="225"/>
      <c r="C77" s="243" t="s">
        <v>543</v>
      </c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27" t="s">
        <v>542</v>
      </c>
      <c r="AD77" s="227"/>
      <c r="AE77" s="227"/>
      <c r="AF77" s="227"/>
      <c r="AG77" s="228">
        <f t="shared" si="10"/>
        <v>0</v>
      </c>
      <c r="AH77" s="228"/>
      <c r="AI77" s="228"/>
      <c r="AJ77" s="228"/>
      <c r="AK77" s="127">
        <f t="shared" si="11"/>
        <v>0</v>
      </c>
      <c r="AL77" s="127">
        <f t="shared" si="12"/>
        <v>0</v>
      </c>
      <c r="AM77" s="84"/>
      <c r="AN77" s="84"/>
      <c r="AO77" s="84"/>
      <c r="AP77" s="84"/>
      <c r="AQ77" s="84"/>
      <c r="AR77" s="84"/>
      <c r="AS77" s="86"/>
      <c r="AT77" s="86"/>
      <c r="AU77" s="86"/>
    </row>
    <row r="78" spans="1:47" ht="19.5" customHeight="1">
      <c r="A78" s="225" t="s">
        <v>71</v>
      </c>
      <c r="B78" s="225"/>
      <c r="C78" s="243" t="s">
        <v>541</v>
      </c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27" t="s">
        <v>540</v>
      </c>
      <c r="AD78" s="227"/>
      <c r="AE78" s="227"/>
      <c r="AF78" s="227"/>
      <c r="AG78" s="228">
        <f t="shared" si="10"/>
        <v>53644000</v>
      </c>
      <c r="AH78" s="228"/>
      <c r="AI78" s="228"/>
      <c r="AJ78" s="228"/>
      <c r="AK78" s="127">
        <f t="shared" si="11"/>
        <v>61070425</v>
      </c>
      <c r="AL78" s="127">
        <f t="shared" si="12"/>
        <v>21162166</v>
      </c>
      <c r="AM78" s="84">
        <v>53644000</v>
      </c>
      <c r="AN78" s="84">
        <v>61070425</v>
      </c>
      <c r="AO78" s="84">
        <v>21162166</v>
      </c>
      <c r="AP78" s="84"/>
      <c r="AQ78" s="84"/>
      <c r="AR78" s="84"/>
      <c r="AS78" s="86"/>
      <c r="AT78" s="86"/>
      <c r="AU78" s="86"/>
    </row>
    <row r="79" spans="1:47" ht="19.5" customHeight="1">
      <c r="A79" s="225" t="s">
        <v>72</v>
      </c>
      <c r="B79" s="225"/>
      <c r="C79" s="243" t="s">
        <v>539</v>
      </c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27" t="s">
        <v>538</v>
      </c>
      <c r="AD79" s="227"/>
      <c r="AE79" s="227"/>
      <c r="AF79" s="227"/>
      <c r="AG79" s="228">
        <f t="shared" si="10"/>
        <v>0</v>
      </c>
      <c r="AH79" s="228"/>
      <c r="AI79" s="228"/>
      <c r="AJ79" s="228"/>
      <c r="AK79" s="127">
        <f t="shared" si="11"/>
        <v>931394</v>
      </c>
      <c r="AL79" s="127">
        <f t="shared" si="12"/>
        <v>931386</v>
      </c>
      <c r="AM79" s="84"/>
      <c r="AN79" s="84">
        <v>884150</v>
      </c>
      <c r="AO79" s="84">
        <v>884150</v>
      </c>
      <c r="AP79" s="84"/>
      <c r="AQ79" s="84">
        <v>47244</v>
      </c>
      <c r="AR79" s="84">
        <v>47236</v>
      </c>
      <c r="AS79" s="86"/>
      <c r="AT79" s="86"/>
      <c r="AU79" s="86"/>
    </row>
    <row r="80" spans="1:47" ht="19.5" customHeight="1">
      <c r="A80" s="225" t="s">
        <v>73</v>
      </c>
      <c r="B80" s="225"/>
      <c r="C80" s="243" t="s">
        <v>537</v>
      </c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27" t="s">
        <v>536</v>
      </c>
      <c r="AD80" s="227"/>
      <c r="AE80" s="227"/>
      <c r="AF80" s="227"/>
      <c r="AG80" s="228">
        <f t="shared" si="10"/>
        <v>3628000</v>
      </c>
      <c r="AH80" s="228"/>
      <c r="AI80" s="228"/>
      <c r="AJ80" s="228"/>
      <c r="AK80" s="127">
        <f t="shared" si="11"/>
        <v>7362150</v>
      </c>
      <c r="AL80" s="127">
        <f t="shared" si="12"/>
        <v>5822728</v>
      </c>
      <c r="AM80" s="84">
        <v>1628000</v>
      </c>
      <c r="AN80" s="84">
        <v>5362150</v>
      </c>
      <c r="AO80" s="84">
        <v>4979008</v>
      </c>
      <c r="AP80" s="84">
        <v>2000000</v>
      </c>
      <c r="AQ80" s="84">
        <v>2000000</v>
      </c>
      <c r="AR80" s="84">
        <v>843720</v>
      </c>
      <c r="AS80" s="86"/>
      <c r="AT80" s="86"/>
      <c r="AU80" s="86"/>
    </row>
    <row r="81" spans="1:47" ht="19.5" customHeight="1">
      <c r="A81" s="225" t="s">
        <v>74</v>
      </c>
      <c r="B81" s="225"/>
      <c r="C81" s="235" t="s">
        <v>535</v>
      </c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27" t="s">
        <v>534</v>
      </c>
      <c r="AD81" s="227"/>
      <c r="AE81" s="227"/>
      <c r="AF81" s="227"/>
      <c r="AG81" s="228">
        <f t="shared" si="10"/>
        <v>0</v>
      </c>
      <c r="AH81" s="228"/>
      <c r="AI81" s="228"/>
      <c r="AJ81" s="228"/>
      <c r="AK81" s="127">
        <f t="shared" si="11"/>
        <v>0</v>
      </c>
      <c r="AL81" s="127">
        <f t="shared" si="12"/>
        <v>0</v>
      </c>
      <c r="AM81" s="84"/>
      <c r="AN81" s="84"/>
      <c r="AO81" s="84"/>
      <c r="AP81" s="84"/>
      <c r="AQ81" s="84"/>
      <c r="AR81" s="84"/>
      <c r="AS81" s="86"/>
      <c r="AT81" s="86"/>
      <c r="AU81" s="86"/>
    </row>
    <row r="82" spans="1:47" ht="19.5" customHeight="1">
      <c r="A82" s="225" t="s">
        <v>75</v>
      </c>
      <c r="B82" s="225"/>
      <c r="C82" s="235" t="s">
        <v>533</v>
      </c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27" t="s">
        <v>532</v>
      </c>
      <c r="AD82" s="227"/>
      <c r="AE82" s="227"/>
      <c r="AF82" s="227"/>
      <c r="AG82" s="228">
        <f t="shared" si="10"/>
        <v>0</v>
      </c>
      <c r="AH82" s="228"/>
      <c r="AI82" s="228"/>
      <c r="AJ82" s="228"/>
      <c r="AK82" s="127">
        <f t="shared" si="11"/>
        <v>0</v>
      </c>
      <c r="AL82" s="127">
        <f t="shared" si="12"/>
        <v>0</v>
      </c>
      <c r="AM82" s="84"/>
      <c r="AN82" s="84"/>
      <c r="AO82" s="84"/>
      <c r="AP82" s="84"/>
      <c r="AQ82" s="84"/>
      <c r="AR82" s="84"/>
      <c r="AS82" s="86"/>
      <c r="AT82" s="86"/>
      <c r="AU82" s="86"/>
    </row>
    <row r="83" spans="1:47" ht="19.5" customHeight="1">
      <c r="A83" s="225" t="s">
        <v>76</v>
      </c>
      <c r="B83" s="225"/>
      <c r="C83" s="235" t="s">
        <v>531</v>
      </c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27" t="s">
        <v>530</v>
      </c>
      <c r="AD83" s="227"/>
      <c r="AE83" s="227"/>
      <c r="AF83" s="227"/>
      <c r="AG83" s="228">
        <f t="shared" si="10"/>
        <v>15464000</v>
      </c>
      <c r="AH83" s="228"/>
      <c r="AI83" s="228"/>
      <c r="AJ83" s="228"/>
      <c r="AK83" s="127">
        <f t="shared" si="11"/>
        <v>21388931</v>
      </c>
      <c r="AL83" s="127">
        <f t="shared" si="12"/>
        <v>7537395</v>
      </c>
      <c r="AM83" s="84">
        <v>14924000</v>
      </c>
      <c r="AN83" s="84">
        <v>20836175</v>
      </c>
      <c r="AO83" s="84">
        <v>7296837</v>
      </c>
      <c r="AP83" s="84">
        <v>540000</v>
      </c>
      <c r="AQ83" s="84">
        <v>552756</v>
      </c>
      <c r="AR83" s="84">
        <v>240558</v>
      </c>
      <c r="AS83" s="86"/>
      <c r="AT83" s="86"/>
      <c r="AU83" s="86"/>
    </row>
    <row r="84" spans="1:47" s="42" customFormat="1" ht="19.5" customHeight="1">
      <c r="A84" s="232" t="s">
        <v>77</v>
      </c>
      <c r="B84" s="232"/>
      <c r="C84" s="244" t="s">
        <v>529</v>
      </c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34" t="s">
        <v>528</v>
      </c>
      <c r="AD84" s="234"/>
      <c r="AE84" s="234"/>
      <c r="AF84" s="234"/>
      <c r="AG84" s="228">
        <f t="shared" si="10"/>
        <v>72736000</v>
      </c>
      <c r="AH84" s="228"/>
      <c r="AI84" s="228"/>
      <c r="AJ84" s="228"/>
      <c r="AK84" s="127">
        <f t="shared" si="11"/>
        <v>90752900</v>
      </c>
      <c r="AL84" s="127">
        <f t="shared" si="12"/>
        <v>35453675</v>
      </c>
      <c r="AM84" s="83">
        <f aca="true" t="shared" si="14" ref="AM84:AU84">SUM(AM77:AM83)</f>
        <v>70196000</v>
      </c>
      <c r="AN84" s="83">
        <f t="shared" si="14"/>
        <v>88152900</v>
      </c>
      <c r="AO84" s="83">
        <f t="shared" si="14"/>
        <v>34322161</v>
      </c>
      <c r="AP84" s="83">
        <f t="shared" si="14"/>
        <v>2540000</v>
      </c>
      <c r="AQ84" s="83">
        <f t="shared" si="14"/>
        <v>2600000</v>
      </c>
      <c r="AR84" s="83">
        <f t="shared" si="14"/>
        <v>1131514</v>
      </c>
      <c r="AS84" s="82">
        <f t="shared" si="14"/>
        <v>0</v>
      </c>
      <c r="AT84" s="82">
        <f t="shared" si="14"/>
        <v>0</v>
      </c>
      <c r="AU84" s="82">
        <f t="shared" si="14"/>
        <v>0</v>
      </c>
    </row>
    <row r="85" spans="1:47" ht="19.5" customHeight="1">
      <c r="A85" s="225" t="s">
        <v>78</v>
      </c>
      <c r="B85" s="225"/>
      <c r="C85" s="238" t="s">
        <v>527</v>
      </c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27" t="s">
        <v>526</v>
      </c>
      <c r="AD85" s="227"/>
      <c r="AE85" s="227"/>
      <c r="AF85" s="227"/>
      <c r="AG85" s="228">
        <f t="shared" si="10"/>
        <v>32033000</v>
      </c>
      <c r="AH85" s="228"/>
      <c r="AI85" s="228"/>
      <c r="AJ85" s="228"/>
      <c r="AK85" s="127">
        <f t="shared" si="11"/>
        <v>36728826</v>
      </c>
      <c r="AL85" s="127">
        <f t="shared" si="12"/>
        <v>35048539</v>
      </c>
      <c r="AM85" s="84">
        <v>32033000</v>
      </c>
      <c r="AN85" s="84">
        <v>35711196</v>
      </c>
      <c r="AO85" s="84">
        <v>34034474</v>
      </c>
      <c r="AP85" s="84"/>
      <c r="AQ85" s="84">
        <v>1017630</v>
      </c>
      <c r="AR85" s="84">
        <v>1014065</v>
      </c>
      <c r="AS85" s="86"/>
      <c r="AT85" s="86"/>
      <c r="AU85" s="86"/>
    </row>
    <row r="86" spans="1:47" ht="19.5" customHeight="1">
      <c r="A86" s="225" t="s">
        <v>79</v>
      </c>
      <c r="B86" s="225"/>
      <c r="C86" s="238" t="s">
        <v>525</v>
      </c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27" t="s">
        <v>524</v>
      </c>
      <c r="AD86" s="227"/>
      <c r="AE86" s="227"/>
      <c r="AF86" s="227"/>
      <c r="AG86" s="228">
        <f t="shared" si="10"/>
        <v>0</v>
      </c>
      <c r="AH86" s="228"/>
      <c r="AI86" s="228"/>
      <c r="AJ86" s="228"/>
      <c r="AK86" s="127">
        <f t="shared" si="11"/>
        <v>0</v>
      </c>
      <c r="AL86" s="127">
        <f t="shared" si="12"/>
        <v>0</v>
      </c>
      <c r="AM86" s="84"/>
      <c r="AN86" s="84"/>
      <c r="AO86" s="84"/>
      <c r="AP86" s="84"/>
      <c r="AQ86" s="84"/>
      <c r="AR86" s="84"/>
      <c r="AS86" s="86"/>
      <c r="AT86" s="86"/>
      <c r="AU86" s="86"/>
    </row>
    <row r="87" spans="1:47" ht="19.5" customHeight="1">
      <c r="A87" s="225" t="s">
        <v>80</v>
      </c>
      <c r="B87" s="225"/>
      <c r="C87" s="238" t="s">
        <v>523</v>
      </c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27" t="s">
        <v>522</v>
      </c>
      <c r="AD87" s="227"/>
      <c r="AE87" s="227"/>
      <c r="AF87" s="227"/>
      <c r="AG87" s="228">
        <f t="shared" si="10"/>
        <v>0</v>
      </c>
      <c r="AH87" s="228"/>
      <c r="AI87" s="228"/>
      <c r="AJ87" s="228"/>
      <c r="AK87" s="127">
        <f t="shared" si="11"/>
        <v>523000</v>
      </c>
      <c r="AL87" s="127">
        <f t="shared" si="12"/>
        <v>523000</v>
      </c>
      <c r="AM87" s="84"/>
      <c r="AN87" s="84"/>
      <c r="AO87" s="84"/>
      <c r="AP87" s="84"/>
      <c r="AQ87" s="84">
        <v>523000</v>
      </c>
      <c r="AR87" s="84">
        <v>523000</v>
      </c>
      <c r="AS87" s="86"/>
      <c r="AT87" s="86"/>
      <c r="AU87" s="86"/>
    </row>
    <row r="88" spans="1:47" ht="19.5" customHeight="1">
      <c r="A88" s="225" t="s">
        <v>81</v>
      </c>
      <c r="B88" s="225"/>
      <c r="C88" s="238" t="s">
        <v>521</v>
      </c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27" t="s">
        <v>520</v>
      </c>
      <c r="AD88" s="227"/>
      <c r="AE88" s="227"/>
      <c r="AF88" s="227"/>
      <c r="AG88" s="228">
        <f t="shared" si="10"/>
        <v>8649000</v>
      </c>
      <c r="AH88" s="228"/>
      <c r="AI88" s="228"/>
      <c r="AJ88" s="228"/>
      <c r="AK88" s="127">
        <f t="shared" si="11"/>
        <v>9664970</v>
      </c>
      <c r="AL88" s="127">
        <f t="shared" si="12"/>
        <v>7917547</v>
      </c>
      <c r="AM88" s="84">
        <v>8649000</v>
      </c>
      <c r="AN88" s="84">
        <v>9249000</v>
      </c>
      <c r="AO88" s="84">
        <v>7502539</v>
      </c>
      <c r="AP88" s="84"/>
      <c r="AQ88" s="84">
        <v>415970</v>
      </c>
      <c r="AR88" s="84">
        <v>415008</v>
      </c>
      <c r="AS88" s="86"/>
      <c r="AT88" s="86"/>
      <c r="AU88" s="86"/>
    </row>
    <row r="89" spans="1:47" s="42" customFormat="1" ht="19.5" customHeight="1">
      <c r="A89" s="232" t="s">
        <v>82</v>
      </c>
      <c r="B89" s="232"/>
      <c r="C89" s="240" t="s">
        <v>519</v>
      </c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34" t="s">
        <v>518</v>
      </c>
      <c r="AD89" s="234"/>
      <c r="AE89" s="234"/>
      <c r="AF89" s="234"/>
      <c r="AG89" s="228">
        <f t="shared" si="10"/>
        <v>40682000</v>
      </c>
      <c r="AH89" s="228"/>
      <c r="AI89" s="228"/>
      <c r="AJ89" s="228"/>
      <c r="AK89" s="127">
        <f t="shared" si="11"/>
        <v>46916796</v>
      </c>
      <c r="AL89" s="127">
        <f t="shared" si="12"/>
        <v>43489086</v>
      </c>
      <c r="AM89" s="83">
        <f aca="true" t="shared" si="15" ref="AM89:AR89">SUM(AM85:AM88)</f>
        <v>40682000</v>
      </c>
      <c r="AN89" s="83">
        <f t="shared" si="15"/>
        <v>44960196</v>
      </c>
      <c r="AO89" s="83">
        <f t="shared" si="15"/>
        <v>41537013</v>
      </c>
      <c r="AP89" s="83">
        <f t="shared" si="15"/>
        <v>0</v>
      </c>
      <c r="AQ89" s="83">
        <f t="shared" si="15"/>
        <v>1956600</v>
      </c>
      <c r="AR89" s="83">
        <f t="shared" si="15"/>
        <v>1952073</v>
      </c>
      <c r="AS89" s="82"/>
      <c r="AT89" s="82"/>
      <c r="AU89" s="82"/>
    </row>
    <row r="90" spans="1:47" ht="29.25" customHeight="1">
      <c r="A90" s="225" t="s">
        <v>83</v>
      </c>
      <c r="B90" s="225"/>
      <c r="C90" s="238" t="s">
        <v>517</v>
      </c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27" t="s">
        <v>516</v>
      </c>
      <c r="AD90" s="227"/>
      <c r="AE90" s="227"/>
      <c r="AF90" s="227"/>
      <c r="AG90" s="228">
        <f t="shared" si="10"/>
        <v>0</v>
      </c>
      <c r="AH90" s="228"/>
      <c r="AI90" s="228"/>
      <c r="AJ90" s="228"/>
      <c r="AK90" s="127">
        <f t="shared" si="11"/>
        <v>0</v>
      </c>
      <c r="AL90" s="127">
        <f t="shared" si="12"/>
        <v>0</v>
      </c>
      <c r="AM90" s="84"/>
      <c r="AN90" s="84"/>
      <c r="AO90" s="84"/>
      <c r="AP90" s="84"/>
      <c r="AQ90" s="84"/>
      <c r="AR90" s="84"/>
      <c r="AS90" s="86"/>
      <c r="AT90" s="86"/>
      <c r="AU90" s="86"/>
    </row>
    <row r="91" spans="1:47" ht="29.25" customHeight="1">
      <c r="A91" s="225" t="s">
        <v>84</v>
      </c>
      <c r="B91" s="225"/>
      <c r="C91" s="238" t="s">
        <v>515</v>
      </c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27" t="s">
        <v>514</v>
      </c>
      <c r="AD91" s="227"/>
      <c r="AE91" s="227"/>
      <c r="AF91" s="227"/>
      <c r="AG91" s="228">
        <f t="shared" si="10"/>
        <v>0</v>
      </c>
      <c r="AH91" s="228"/>
      <c r="AI91" s="228"/>
      <c r="AJ91" s="228"/>
      <c r="AK91" s="127">
        <f t="shared" si="11"/>
        <v>0</v>
      </c>
      <c r="AL91" s="127">
        <f t="shared" si="12"/>
        <v>0</v>
      </c>
      <c r="AM91" s="84"/>
      <c r="AN91" s="84"/>
      <c r="AO91" s="84"/>
      <c r="AP91" s="84"/>
      <c r="AQ91" s="84"/>
      <c r="AR91" s="84"/>
      <c r="AS91" s="86"/>
      <c r="AT91" s="86"/>
      <c r="AU91" s="86"/>
    </row>
    <row r="92" spans="1:47" ht="29.25" customHeight="1">
      <c r="A92" s="225" t="s">
        <v>85</v>
      </c>
      <c r="B92" s="225"/>
      <c r="C92" s="238" t="s">
        <v>513</v>
      </c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27" t="s">
        <v>512</v>
      </c>
      <c r="AD92" s="227"/>
      <c r="AE92" s="227"/>
      <c r="AF92" s="227"/>
      <c r="AG92" s="228">
        <f t="shared" si="10"/>
        <v>0</v>
      </c>
      <c r="AH92" s="228"/>
      <c r="AI92" s="228"/>
      <c r="AJ92" s="228"/>
      <c r="AK92" s="127">
        <f t="shared" si="11"/>
        <v>0</v>
      </c>
      <c r="AL92" s="127">
        <f t="shared" si="12"/>
        <v>0</v>
      </c>
      <c r="AM92" s="84"/>
      <c r="AN92" s="84"/>
      <c r="AO92" s="84"/>
      <c r="AP92" s="84"/>
      <c r="AQ92" s="84"/>
      <c r="AR92" s="84"/>
      <c r="AS92" s="86"/>
      <c r="AT92" s="86"/>
      <c r="AU92" s="86"/>
    </row>
    <row r="93" spans="1:47" ht="19.5" customHeight="1">
      <c r="A93" s="225" t="s">
        <v>86</v>
      </c>
      <c r="B93" s="225"/>
      <c r="C93" s="238" t="s">
        <v>511</v>
      </c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27" t="s">
        <v>510</v>
      </c>
      <c r="AD93" s="227"/>
      <c r="AE93" s="227"/>
      <c r="AF93" s="227"/>
      <c r="AG93" s="228">
        <f t="shared" si="10"/>
        <v>0</v>
      </c>
      <c r="AH93" s="228"/>
      <c r="AI93" s="228"/>
      <c r="AJ93" s="228"/>
      <c r="AK93" s="127">
        <f t="shared" si="11"/>
        <v>34690642</v>
      </c>
      <c r="AL93" s="127">
        <f t="shared" si="12"/>
        <v>34690642</v>
      </c>
      <c r="AM93" s="84"/>
      <c r="AN93" s="84">
        <v>34690642</v>
      </c>
      <c r="AO93" s="84">
        <v>34690642</v>
      </c>
      <c r="AP93" s="84"/>
      <c r="AQ93" s="84"/>
      <c r="AR93" s="84"/>
      <c r="AS93" s="86"/>
      <c r="AT93" s="86"/>
      <c r="AU93" s="86"/>
    </row>
    <row r="94" spans="1:47" ht="29.25" customHeight="1">
      <c r="A94" s="225" t="s">
        <v>87</v>
      </c>
      <c r="B94" s="225"/>
      <c r="C94" s="238" t="s">
        <v>509</v>
      </c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27" t="s">
        <v>508</v>
      </c>
      <c r="AD94" s="227"/>
      <c r="AE94" s="227"/>
      <c r="AF94" s="227"/>
      <c r="AG94" s="228">
        <f t="shared" si="10"/>
        <v>0</v>
      </c>
      <c r="AH94" s="228"/>
      <c r="AI94" s="228"/>
      <c r="AJ94" s="228"/>
      <c r="AK94" s="127">
        <f t="shared" si="11"/>
        <v>0</v>
      </c>
      <c r="AL94" s="127">
        <f t="shared" si="12"/>
        <v>0</v>
      </c>
      <c r="AM94" s="84"/>
      <c r="AN94" s="84"/>
      <c r="AO94" s="84"/>
      <c r="AP94" s="84"/>
      <c r="AQ94" s="84"/>
      <c r="AR94" s="84"/>
      <c r="AS94" s="86"/>
      <c r="AT94" s="86"/>
      <c r="AU94" s="86"/>
    </row>
    <row r="95" spans="1:47" ht="29.25" customHeight="1">
      <c r="A95" s="225" t="s">
        <v>88</v>
      </c>
      <c r="B95" s="225"/>
      <c r="C95" s="238" t="s">
        <v>507</v>
      </c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27" t="s">
        <v>506</v>
      </c>
      <c r="AD95" s="227"/>
      <c r="AE95" s="227"/>
      <c r="AF95" s="227"/>
      <c r="AG95" s="228">
        <f t="shared" si="10"/>
        <v>500000</v>
      </c>
      <c r="AH95" s="228"/>
      <c r="AI95" s="228"/>
      <c r="AJ95" s="228"/>
      <c r="AK95" s="127">
        <f t="shared" si="11"/>
        <v>500000</v>
      </c>
      <c r="AL95" s="127">
        <f t="shared" si="12"/>
        <v>0</v>
      </c>
      <c r="AM95" s="84">
        <v>500000</v>
      </c>
      <c r="AN95" s="84">
        <v>500000</v>
      </c>
      <c r="AO95" s="84"/>
      <c r="AP95" s="84"/>
      <c r="AQ95" s="84"/>
      <c r="AR95" s="84"/>
      <c r="AS95" s="86"/>
      <c r="AT95" s="86"/>
      <c r="AU95" s="86"/>
    </row>
    <row r="96" spans="1:47" ht="19.5" customHeight="1">
      <c r="A96" s="225" t="s">
        <v>89</v>
      </c>
      <c r="B96" s="225"/>
      <c r="C96" s="238" t="s">
        <v>505</v>
      </c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27" t="s">
        <v>504</v>
      </c>
      <c r="AD96" s="227"/>
      <c r="AE96" s="227"/>
      <c r="AF96" s="227"/>
      <c r="AG96" s="228">
        <f t="shared" si="10"/>
        <v>0</v>
      </c>
      <c r="AH96" s="228"/>
      <c r="AI96" s="228"/>
      <c r="AJ96" s="228"/>
      <c r="AK96" s="127">
        <f t="shared" si="11"/>
        <v>0</v>
      </c>
      <c r="AL96" s="127">
        <f t="shared" si="12"/>
        <v>0</v>
      </c>
      <c r="AM96" s="84"/>
      <c r="AN96" s="84"/>
      <c r="AO96" s="84"/>
      <c r="AP96" s="84"/>
      <c r="AQ96" s="84"/>
      <c r="AR96" s="84"/>
      <c r="AS96" s="86"/>
      <c r="AT96" s="86"/>
      <c r="AU96" s="86"/>
    </row>
    <row r="97" spans="1:47" ht="19.5" customHeight="1">
      <c r="A97" s="225" t="s">
        <v>90</v>
      </c>
      <c r="B97" s="225"/>
      <c r="C97" s="238" t="s">
        <v>503</v>
      </c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27" t="s">
        <v>502</v>
      </c>
      <c r="AD97" s="227"/>
      <c r="AE97" s="227"/>
      <c r="AF97" s="227"/>
      <c r="AG97" s="228">
        <f t="shared" si="10"/>
        <v>0</v>
      </c>
      <c r="AH97" s="228"/>
      <c r="AI97" s="228"/>
      <c r="AJ97" s="228"/>
      <c r="AK97" s="127">
        <f t="shared" si="11"/>
        <v>0</v>
      </c>
      <c r="AL97" s="127">
        <f t="shared" si="12"/>
        <v>0</v>
      </c>
      <c r="AM97" s="84"/>
      <c r="AN97" s="84"/>
      <c r="AO97" s="84"/>
      <c r="AP97" s="84"/>
      <c r="AQ97" s="84"/>
      <c r="AR97" s="84"/>
      <c r="AS97" s="86"/>
      <c r="AT97" s="86"/>
      <c r="AU97" s="86"/>
    </row>
    <row r="98" spans="1:47" ht="19.5" customHeight="1">
      <c r="A98" s="232" t="s">
        <v>91</v>
      </c>
      <c r="B98" s="232"/>
      <c r="C98" s="240" t="s">
        <v>501</v>
      </c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34" t="s">
        <v>500</v>
      </c>
      <c r="AD98" s="234"/>
      <c r="AE98" s="234"/>
      <c r="AF98" s="234"/>
      <c r="AG98" s="228">
        <f t="shared" si="10"/>
        <v>500000</v>
      </c>
      <c r="AH98" s="228"/>
      <c r="AI98" s="228"/>
      <c r="AJ98" s="228"/>
      <c r="AK98" s="127">
        <f t="shared" si="11"/>
        <v>35190642</v>
      </c>
      <c r="AL98" s="127">
        <f t="shared" si="12"/>
        <v>34690642</v>
      </c>
      <c r="AM98" s="84">
        <f>SUM(AM90:AM97)</f>
        <v>500000</v>
      </c>
      <c r="AN98" s="84">
        <f>SUM(AN90:AN97)</f>
        <v>35190642</v>
      </c>
      <c r="AO98" s="84">
        <f>SUM(AO90:AO97)</f>
        <v>34690642</v>
      </c>
      <c r="AP98" s="84"/>
      <c r="AQ98" s="84"/>
      <c r="AR98" s="84"/>
      <c r="AS98" s="86"/>
      <c r="AT98" s="86"/>
      <c r="AU98" s="86"/>
    </row>
    <row r="99" spans="1:47" s="42" customFormat="1" ht="19.5" customHeight="1">
      <c r="A99" s="232" t="s">
        <v>92</v>
      </c>
      <c r="B99" s="232"/>
      <c r="C99" s="244" t="s">
        <v>499</v>
      </c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34" t="s">
        <v>498</v>
      </c>
      <c r="AD99" s="234"/>
      <c r="AE99" s="234"/>
      <c r="AF99" s="234"/>
      <c r="AG99" s="228">
        <f t="shared" si="10"/>
        <v>354347452</v>
      </c>
      <c r="AH99" s="228"/>
      <c r="AI99" s="228"/>
      <c r="AJ99" s="228"/>
      <c r="AK99" s="127">
        <f t="shared" si="11"/>
        <v>418194363</v>
      </c>
      <c r="AL99" s="127">
        <f t="shared" si="12"/>
        <v>346776137</v>
      </c>
      <c r="AM99" s="83">
        <f aca="true" t="shared" si="16" ref="AM99:AU99">SUM(AM28+AM29+AM54+AM63+AM76+AM84+AM89+AM98)</f>
        <v>243739000</v>
      </c>
      <c r="AN99" s="83">
        <f t="shared" si="16"/>
        <v>276189479</v>
      </c>
      <c r="AO99" s="83">
        <f t="shared" si="16"/>
        <v>212929194</v>
      </c>
      <c r="AP99" s="83">
        <f t="shared" si="16"/>
        <v>71003000</v>
      </c>
      <c r="AQ99" s="83">
        <f t="shared" si="16"/>
        <v>98175867</v>
      </c>
      <c r="AR99" s="83">
        <f t="shared" si="16"/>
        <v>90063609</v>
      </c>
      <c r="AS99" s="82">
        <f t="shared" si="16"/>
        <v>39605452</v>
      </c>
      <c r="AT99" s="82">
        <f t="shared" si="16"/>
        <v>43829017</v>
      </c>
      <c r="AU99" s="82">
        <f t="shared" si="16"/>
        <v>43783334</v>
      </c>
    </row>
    <row r="100" spans="3:36" ht="12.75"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I100" s="41"/>
      <c r="AJ100" s="41"/>
    </row>
    <row r="101" spans="3:36" ht="12.75"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I101" s="41"/>
      <c r="AJ101" s="41"/>
    </row>
    <row r="102" spans="3:36" ht="12.75"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I102" s="41"/>
      <c r="AJ102" s="41"/>
    </row>
    <row r="103" spans="3:36" ht="12.75"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I103" s="41"/>
      <c r="AJ103" s="41"/>
    </row>
    <row r="104" spans="3:36" ht="12.75"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I104" s="41"/>
      <c r="AJ104" s="41"/>
    </row>
    <row r="105" spans="3:32" ht="12.75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</row>
    <row r="106" spans="29:32" ht="12.75">
      <c r="AC106" s="81"/>
      <c r="AD106" s="81"/>
      <c r="AE106" s="81"/>
      <c r="AF106" s="81"/>
    </row>
    <row r="107" spans="29:32" ht="12.75">
      <c r="AC107" s="81"/>
      <c r="AD107" s="81"/>
      <c r="AE107" s="81"/>
      <c r="AF107" s="81"/>
    </row>
  </sheetData>
  <sheetProtection/>
  <mergeCells count="378">
    <mergeCell ref="A5:AU5"/>
    <mergeCell ref="A97:B97"/>
    <mergeCell ref="A2:AS2"/>
    <mergeCell ref="A3:AS3"/>
    <mergeCell ref="AC93:AF93"/>
    <mergeCell ref="AG93:AJ93"/>
    <mergeCell ref="A94:B94"/>
    <mergeCell ref="C97:AB97"/>
    <mergeCell ref="AC97:AF97"/>
    <mergeCell ref="AG97:AJ97"/>
    <mergeCell ref="C95:AB95"/>
    <mergeCell ref="A98:B98"/>
    <mergeCell ref="C98:AB98"/>
    <mergeCell ref="AC98:AF98"/>
    <mergeCell ref="AG98:AJ98"/>
    <mergeCell ref="AC95:AF95"/>
    <mergeCell ref="AG95:AJ95"/>
    <mergeCell ref="A96:B96"/>
    <mergeCell ref="C96:AB96"/>
    <mergeCell ref="AC96:AF96"/>
    <mergeCell ref="AM1:AS1"/>
    <mergeCell ref="AG96:AJ96"/>
    <mergeCell ref="A93:B93"/>
    <mergeCell ref="C93:AB93"/>
    <mergeCell ref="C94:AB94"/>
    <mergeCell ref="A99:B99"/>
    <mergeCell ref="C99:AB99"/>
    <mergeCell ref="AC99:AF99"/>
    <mergeCell ref="AG99:AJ99"/>
    <mergeCell ref="A95:B95"/>
    <mergeCell ref="AC94:AF94"/>
    <mergeCell ref="AG94:AJ94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C10:AF10"/>
    <mergeCell ref="AG10:AJ10"/>
    <mergeCell ref="A12:B12"/>
    <mergeCell ref="C12:AB12"/>
    <mergeCell ref="AC12:AF12"/>
    <mergeCell ref="AG12:AJ12"/>
    <mergeCell ref="A9:B9"/>
    <mergeCell ref="C9:AB9"/>
    <mergeCell ref="AC9:AF9"/>
    <mergeCell ref="AG9:AJ9"/>
    <mergeCell ref="A11:B11"/>
    <mergeCell ref="C11:AB11"/>
    <mergeCell ref="AC11:AF11"/>
    <mergeCell ref="AG11:AJ11"/>
    <mergeCell ref="A10:B10"/>
    <mergeCell ref="C10:AB10"/>
    <mergeCell ref="A6:AT6"/>
    <mergeCell ref="A7:AF7"/>
    <mergeCell ref="A8:B8"/>
    <mergeCell ref="C8:AB8"/>
    <mergeCell ref="AC8:AF8"/>
    <mergeCell ref="AG8:AJ8"/>
    <mergeCell ref="AS7:AU7"/>
    <mergeCell ref="AM7:AO7"/>
    <mergeCell ref="AP7:AR7"/>
    <mergeCell ref="AG7:AL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61" r:id="rId1"/>
  <rowBreaks count="1" manualBreakCount="1">
    <brk id="40" max="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V29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63.875" style="143" customWidth="1"/>
    <col min="2" max="2" width="14.00390625" style="143" customWidth="1"/>
    <col min="3" max="16384" width="9.125" style="143" customWidth="1"/>
  </cols>
  <sheetData>
    <row r="2" spans="1:2" ht="30" customHeight="1">
      <c r="A2" s="251" t="s">
        <v>1052</v>
      </c>
      <c r="B2" s="251"/>
    </row>
    <row r="3" spans="1:4" ht="15">
      <c r="A3" s="144"/>
      <c r="B3" s="145" t="s">
        <v>1028</v>
      </c>
      <c r="C3" s="146"/>
      <c r="D3" s="146"/>
    </row>
    <row r="4" spans="1:4" ht="30.75" customHeight="1">
      <c r="A4" s="147" t="s">
        <v>1029</v>
      </c>
      <c r="B4" s="377" t="s">
        <v>1053</v>
      </c>
      <c r="C4" s="148"/>
      <c r="D4" s="146"/>
    </row>
    <row r="5" spans="1:4" ht="15">
      <c r="A5" s="147" t="s">
        <v>1030</v>
      </c>
      <c r="B5" s="147"/>
      <c r="C5" s="146"/>
      <c r="D5" s="146"/>
    </row>
    <row r="6" spans="1:4" ht="29.25" customHeight="1">
      <c r="A6" s="149" t="s">
        <v>1031</v>
      </c>
      <c r="B6" s="150">
        <v>26921670</v>
      </c>
      <c r="C6" s="151"/>
      <c r="D6" s="146"/>
    </row>
    <row r="7" spans="1:4" ht="29.25" customHeight="1">
      <c r="A7" s="149" t="s">
        <v>1032</v>
      </c>
      <c r="B7" s="150">
        <v>2664841</v>
      </c>
      <c r="C7" s="151"/>
      <c r="D7" s="146"/>
    </row>
    <row r="8" spans="1:4" ht="15">
      <c r="A8" s="147" t="s">
        <v>1033</v>
      </c>
      <c r="B8" s="147">
        <v>3200400</v>
      </c>
      <c r="C8" s="152"/>
      <c r="D8" s="146"/>
    </row>
    <row r="9" spans="1:4" ht="15">
      <c r="A9" s="147" t="s">
        <v>1034</v>
      </c>
      <c r="B9" s="147">
        <v>127899</v>
      </c>
      <c r="C9" s="152"/>
      <c r="D9" s="146"/>
    </row>
    <row r="10" spans="1:4" ht="15">
      <c r="A10" s="147" t="s">
        <v>1035</v>
      </c>
      <c r="B10" s="147">
        <v>1077151</v>
      </c>
      <c r="C10" s="152"/>
      <c r="D10" s="146"/>
    </row>
    <row r="11" spans="1:4" ht="15">
      <c r="A11" s="147" t="s">
        <v>1036</v>
      </c>
      <c r="B11" s="147">
        <v>330200</v>
      </c>
      <c r="C11" s="152"/>
      <c r="D11" s="146"/>
    </row>
    <row r="12" spans="1:4" ht="15.75">
      <c r="A12" s="153" t="s">
        <v>149</v>
      </c>
      <c r="B12" s="154">
        <f>SUM(B6:B11)</f>
        <v>34322161</v>
      </c>
      <c r="C12" s="152"/>
      <c r="D12" s="146"/>
    </row>
    <row r="13" spans="1:4" ht="15">
      <c r="A13" s="147" t="s">
        <v>1037</v>
      </c>
      <c r="B13" s="147"/>
      <c r="C13" s="152"/>
      <c r="D13" s="146"/>
    </row>
    <row r="14" spans="1:4" ht="15">
      <c r="A14" s="147" t="s">
        <v>1038</v>
      </c>
      <c r="B14" s="147">
        <v>306705</v>
      </c>
      <c r="C14" s="152"/>
      <c r="D14" s="146"/>
    </row>
    <row r="15" spans="1:4" ht="15">
      <c r="A15" s="147" t="s">
        <v>1039</v>
      </c>
      <c r="B15" s="147">
        <v>713990</v>
      </c>
      <c r="C15" s="152"/>
      <c r="D15" s="146"/>
    </row>
    <row r="16" spans="1:4" ht="15">
      <c r="A16" s="147" t="s">
        <v>1040</v>
      </c>
      <c r="B16" s="147">
        <v>12319</v>
      </c>
      <c r="C16" s="152"/>
      <c r="D16" s="146"/>
    </row>
    <row r="17" spans="1:4" ht="15">
      <c r="A17" s="147" t="s">
        <v>1041</v>
      </c>
      <c r="B17" s="147">
        <v>98500</v>
      </c>
      <c r="C17" s="152"/>
      <c r="D17" s="146"/>
    </row>
    <row r="18" spans="1:4" ht="15.75">
      <c r="A18" s="153" t="s">
        <v>1042</v>
      </c>
      <c r="B18" s="153">
        <f>SUM(B14:B17)</f>
        <v>1131514</v>
      </c>
      <c r="C18" s="152"/>
      <c r="D18" s="146"/>
    </row>
    <row r="19" spans="1:4" ht="15.75">
      <c r="A19" s="153" t="s">
        <v>1043</v>
      </c>
      <c r="B19" s="154">
        <f>SUM(B12+B18)</f>
        <v>35453675</v>
      </c>
      <c r="C19" s="155"/>
      <c r="D19" s="146"/>
    </row>
    <row r="20" spans="1:4" ht="30">
      <c r="A20" s="149" t="s">
        <v>1044</v>
      </c>
      <c r="B20" s="147">
        <v>15663142</v>
      </c>
      <c r="C20" s="151"/>
      <c r="D20" s="146"/>
    </row>
    <row r="21" spans="1:4" ht="15">
      <c r="A21" s="149" t="s">
        <v>1045</v>
      </c>
      <c r="B21" s="150">
        <v>2327800</v>
      </c>
      <c r="C21" s="151"/>
      <c r="D21" s="146"/>
    </row>
    <row r="22" spans="1:4" ht="15">
      <c r="A22" s="156" t="s">
        <v>1046</v>
      </c>
      <c r="B22" s="157">
        <v>1905000</v>
      </c>
      <c r="C22" s="151"/>
      <c r="D22" s="146"/>
    </row>
    <row r="23" spans="1:4" ht="32.25" customHeight="1">
      <c r="A23" s="158" t="s">
        <v>1047</v>
      </c>
      <c r="B23" s="157">
        <v>15935476</v>
      </c>
      <c r="C23" s="151"/>
      <c r="D23" s="146"/>
    </row>
    <row r="24" spans="1:4" ht="32.25" customHeight="1">
      <c r="A24" s="158" t="s">
        <v>1048</v>
      </c>
      <c r="B24" s="157">
        <v>5705595</v>
      </c>
      <c r="C24" s="151"/>
      <c r="D24" s="146"/>
    </row>
    <row r="25" spans="1:4" ht="29.25" customHeight="1">
      <c r="A25" s="158" t="s">
        <v>1049</v>
      </c>
      <c r="B25" s="157">
        <v>1952073</v>
      </c>
      <c r="C25" s="151"/>
      <c r="D25" s="146"/>
    </row>
    <row r="26" spans="1:256" ht="15.75">
      <c r="A26" s="159" t="s">
        <v>1050</v>
      </c>
      <c r="B26" s="154">
        <f>SUM(B20:B25)</f>
        <v>43489086</v>
      </c>
      <c r="C26" s="155"/>
      <c r="D26" s="146"/>
      <c r="IV26" s="143">
        <f>SUM(B26:IU26)</f>
        <v>43489086</v>
      </c>
    </row>
    <row r="27" spans="1:2" ht="15.75">
      <c r="A27" s="159" t="s">
        <v>1051</v>
      </c>
      <c r="B27" s="154">
        <f>SUM(B26,B19)</f>
        <v>78942761</v>
      </c>
    </row>
    <row r="29" ht="15.75">
      <c r="A29" s="160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67"/>
  <sheetViews>
    <sheetView view="pageBreakPreview" zoomScaleSheetLayoutView="100" zoomScalePageLayoutView="0" workbookViewId="0" topLeftCell="A1">
      <pane xSplit="32" ySplit="7" topLeftCell="AG53" activePane="bottomRight" state="frozen"/>
      <selection pane="topLeft" activeCell="A1" sqref="A1"/>
      <selection pane="topRight" activeCell="AG1" sqref="AG1"/>
      <selection pane="bottomLeft" activeCell="A8" sqref="A8"/>
      <selection pane="bottomRight" activeCell="AO58" sqref="AO58"/>
    </sheetView>
  </sheetViews>
  <sheetFormatPr defaultColWidth="9.00390625" defaultRowHeight="12.75"/>
  <cols>
    <col min="1" max="28" width="2.75390625" style="36" customWidth="1"/>
    <col min="29" max="29" width="2.75390625" style="94" customWidth="1"/>
    <col min="30" max="36" width="2.75390625" style="36" customWidth="1"/>
    <col min="37" max="37" width="11.125" style="36" customWidth="1"/>
    <col min="38" max="44" width="11.375" style="36" customWidth="1"/>
    <col min="45" max="45" width="10.875" style="36" customWidth="1"/>
    <col min="46" max="46" width="11.375" style="36" customWidth="1"/>
    <col min="47" max="47" width="10.75390625" style="36" customWidth="1"/>
    <col min="48" max="50" width="2.75390625" style="36" customWidth="1"/>
    <col min="51" max="16384" width="9.125" style="36" customWidth="1"/>
  </cols>
  <sheetData>
    <row r="1" spans="39:47" ht="21.75" customHeight="1">
      <c r="AM1" s="161"/>
      <c r="AN1" s="161"/>
      <c r="AO1" s="161"/>
      <c r="AP1" s="161"/>
      <c r="AQ1" s="161"/>
      <c r="AR1" s="161"/>
      <c r="AS1" s="161"/>
      <c r="AU1" s="36" t="s">
        <v>968</v>
      </c>
    </row>
    <row r="2" spans="1:47" ht="31.5" customHeight="1">
      <c r="A2" s="162" t="s">
        <v>436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</row>
    <row r="3" spans="1:47" ht="31.5" customHeight="1">
      <c r="A3" s="248" t="s">
        <v>1006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</row>
    <row r="4" spans="1:47" ht="25.5" customHeight="1">
      <c r="A4" s="204" t="s">
        <v>685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</row>
    <row r="5" spans="1:45" ht="19.5" customHeight="1">
      <c r="A5" s="252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4"/>
      <c r="AN5" s="254"/>
      <c r="AO5" s="254"/>
      <c r="AP5" s="254"/>
      <c r="AQ5" s="254"/>
      <c r="AR5" s="254"/>
      <c r="AS5" s="254"/>
    </row>
    <row r="6" spans="1:47" ht="40.5" customHeight="1">
      <c r="A6" s="206" t="s">
        <v>686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55" t="s">
        <v>149</v>
      </c>
      <c r="AH6" s="256"/>
      <c r="AI6" s="256"/>
      <c r="AJ6" s="256"/>
      <c r="AK6" s="257"/>
      <c r="AL6" s="112"/>
      <c r="AM6" s="258" t="s">
        <v>681</v>
      </c>
      <c r="AN6" s="259"/>
      <c r="AO6" s="260"/>
      <c r="AP6" s="258" t="s">
        <v>995</v>
      </c>
      <c r="AQ6" s="259"/>
      <c r="AR6" s="260"/>
      <c r="AS6" s="223" t="s">
        <v>680</v>
      </c>
      <c r="AT6" s="223"/>
      <c r="AU6" s="223"/>
    </row>
    <row r="7" spans="1:47" ht="43.5" customHeight="1">
      <c r="A7" s="208" t="s">
        <v>437</v>
      </c>
      <c r="B7" s="209"/>
      <c r="C7" s="210" t="s">
        <v>438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2" t="s">
        <v>679</v>
      </c>
      <c r="AD7" s="211"/>
      <c r="AE7" s="211"/>
      <c r="AF7" s="211"/>
      <c r="AG7" s="209" t="s">
        <v>678</v>
      </c>
      <c r="AH7" s="261"/>
      <c r="AI7" s="261"/>
      <c r="AJ7" s="261"/>
      <c r="AK7" s="95" t="s">
        <v>931</v>
      </c>
      <c r="AL7" s="95" t="s">
        <v>8</v>
      </c>
      <c r="AM7" s="91" t="s">
        <v>677</v>
      </c>
      <c r="AN7" s="95" t="s">
        <v>932</v>
      </c>
      <c r="AO7" s="95" t="s">
        <v>8</v>
      </c>
      <c r="AP7" s="91" t="s">
        <v>677</v>
      </c>
      <c r="AQ7" s="95" t="s">
        <v>932</v>
      </c>
      <c r="AR7" s="95" t="s">
        <v>8</v>
      </c>
      <c r="AS7" s="91" t="s">
        <v>687</v>
      </c>
      <c r="AT7" s="95" t="s">
        <v>931</v>
      </c>
      <c r="AU7" s="109" t="s">
        <v>8</v>
      </c>
    </row>
    <row r="8" spans="1:47" s="42" customFormat="1" ht="19.5" customHeight="1">
      <c r="A8" s="262" t="s">
        <v>0</v>
      </c>
      <c r="B8" s="223"/>
      <c r="C8" s="230" t="s">
        <v>688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5" t="s">
        <v>689</v>
      </c>
      <c r="AD8" s="235"/>
      <c r="AE8" s="235"/>
      <c r="AF8" s="235"/>
      <c r="AG8" s="263">
        <f>SUM(AM8+AP8+AS8)</f>
        <v>57709892</v>
      </c>
      <c r="AH8" s="263"/>
      <c r="AI8" s="263"/>
      <c r="AJ8" s="263"/>
      <c r="AK8" s="96">
        <f>SUM(AN8+AQ8+AT8)</f>
        <v>57802246</v>
      </c>
      <c r="AL8" s="96">
        <f>SUM(AO8+AR8+AU8)</f>
        <v>57802246</v>
      </c>
      <c r="AM8" s="97">
        <v>57709892</v>
      </c>
      <c r="AN8" s="97">
        <v>57802246</v>
      </c>
      <c r="AO8" s="97">
        <v>57802246</v>
      </c>
      <c r="AP8" s="97"/>
      <c r="AQ8" s="97"/>
      <c r="AR8" s="97"/>
      <c r="AS8" s="98"/>
      <c r="AT8" s="99"/>
      <c r="AU8" s="99"/>
    </row>
    <row r="9" spans="1:47" s="42" customFormat="1" ht="19.5" customHeight="1">
      <c r="A9" s="262" t="s">
        <v>1</v>
      </c>
      <c r="B9" s="223"/>
      <c r="C9" s="231" t="s">
        <v>690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5" t="s">
        <v>691</v>
      </c>
      <c r="AD9" s="235"/>
      <c r="AE9" s="235"/>
      <c r="AF9" s="235"/>
      <c r="AG9" s="263">
        <f aca="true" t="shared" si="0" ref="AG9:AG66">SUM(AM9+AP9+AS9)</f>
        <v>32311400</v>
      </c>
      <c r="AH9" s="263"/>
      <c r="AI9" s="263"/>
      <c r="AJ9" s="263"/>
      <c r="AK9" s="96">
        <f aca="true" t="shared" si="1" ref="AK9:AK66">SUM(AN9+AQ9+AT9)</f>
        <v>31926567</v>
      </c>
      <c r="AL9" s="96">
        <f aca="true" t="shared" si="2" ref="AL9:AL66">SUM(AO9+AR9+AU9)</f>
        <v>31926567</v>
      </c>
      <c r="AM9" s="97">
        <v>32311400</v>
      </c>
      <c r="AN9" s="97">
        <v>31926567</v>
      </c>
      <c r="AO9" s="97">
        <v>31926567</v>
      </c>
      <c r="AP9" s="97"/>
      <c r="AQ9" s="97"/>
      <c r="AR9" s="97"/>
      <c r="AS9" s="98"/>
      <c r="AT9" s="99"/>
      <c r="AU9" s="99"/>
    </row>
    <row r="10" spans="1:47" s="42" customFormat="1" ht="30.75" customHeight="1">
      <c r="A10" s="262" t="s">
        <v>2</v>
      </c>
      <c r="B10" s="223"/>
      <c r="C10" s="231" t="s">
        <v>692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5" t="s">
        <v>693</v>
      </c>
      <c r="AD10" s="235"/>
      <c r="AE10" s="235"/>
      <c r="AF10" s="235"/>
      <c r="AG10" s="263">
        <f t="shared" si="0"/>
        <v>46215590</v>
      </c>
      <c r="AH10" s="263"/>
      <c r="AI10" s="263"/>
      <c r="AJ10" s="263"/>
      <c r="AK10" s="96">
        <f t="shared" si="1"/>
        <v>42643957</v>
      </c>
      <c r="AL10" s="96">
        <f t="shared" si="2"/>
        <v>42643957</v>
      </c>
      <c r="AM10" s="97">
        <v>46215590</v>
      </c>
      <c r="AN10" s="97">
        <v>42643957</v>
      </c>
      <c r="AO10" s="97">
        <v>42643957</v>
      </c>
      <c r="AP10" s="97"/>
      <c r="AQ10" s="97"/>
      <c r="AR10" s="97"/>
      <c r="AS10" s="98"/>
      <c r="AT10" s="99"/>
      <c r="AU10" s="99"/>
    </row>
    <row r="11" spans="1:47" ht="19.5" customHeight="1">
      <c r="A11" s="262" t="s">
        <v>3</v>
      </c>
      <c r="B11" s="223"/>
      <c r="C11" s="231" t="s">
        <v>694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5" t="s">
        <v>695</v>
      </c>
      <c r="AD11" s="235"/>
      <c r="AE11" s="235"/>
      <c r="AF11" s="235"/>
      <c r="AG11" s="263">
        <f t="shared" si="0"/>
        <v>1800000</v>
      </c>
      <c r="AH11" s="263"/>
      <c r="AI11" s="263"/>
      <c r="AJ11" s="263"/>
      <c r="AK11" s="96">
        <f t="shared" si="1"/>
        <v>1800000</v>
      </c>
      <c r="AL11" s="96">
        <f t="shared" si="2"/>
        <v>1800000</v>
      </c>
      <c r="AM11" s="97">
        <v>1800000</v>
      </c>
      <c r="AN11" s="97">
        <v>1800000</v>
      </c>
      <c r="AO11" s="97">
        <v>1800000</v>
      </c>
      <c r="AP11" s="97"/>
      <c r="AQ11" s="97"/>
      <c r="AR11" s="97"/>
      <c r="AS11" s="97"/>
      <c r="AT11" s="100"/>
      <c r="AU11" s="100"/>
    </row>
    <row r="12" spans="1:47" s="41" customFormat="1" ht="19.5" customHeight="1">
      <c r="A12" s="262" t="s">
        <v>10</v>
      </c>
      <c r="B12" s="223"/>
      <c r="C12" s="231" t="s">
        <v>696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5" t="s">
        <v>980</v>
      </c>
      <c r="AD12" s="235"/>
      <c r="AE12" s="235"/>
      <c r="AF12" s="235"/>
      <c r="AG12" s="263">
        <f t="shared" si="0"/>
        <v>0</v>
      </c>
      <c r="AH12" s="263"/>
      <c r="AI12" s="263"/>
      <c r="AJ12" s="263"/>
      <c r="AK12" s="96">
        <f t="shared" si="1"/>
        <v>5046319</v>
      </c>
      <c r="AL12" s="96">
        <f t="shared" si="2"/>
        <v>5046319</v>
      </c>
      <c r="AM12" s="97"/>
      <c r="AN12" s="97">
        <v>5046319</v>
      </c>
      <c r="AO12" s="97">
        <v>5046319</v>
      </c>
      <c r="AP12" s="97"/>
      <c r="AQ12" s="97"/>
      <c r="AR12" s="97"/>
      <c r="AS12" s="97"/>
      <c r="AT12" s="100"/>
      <c r="AU12" s="100"/>
    </row>
    <row r="13" spans="1:47" s="41" customFormat="1" ht="19.5" customHeight="1">
      <c r="A13" s="262" t="s">
        <v>11</v>
      </c>
      <c r="B13" s="223"/>
      <c r="C13" s="264" t="s">
        <v>979</v>
      </c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6"/>
      <c r="AC13" s="267" t="s">
        <v>697</v>
      </c>
      <c r="AD13" s="268"/>
      <c r="AE13" s="268"/>
      <c r="AF13" s="269"/>
      <c r="AG13" s="263">
        <f t="shared" si="0"/>
        <v>0</v>
      </c>
      <c r="AH13" s="263"/>
      <c r="AI13" s="263"/>
      <c r="AJ13" s="263"/>
      <c r="AK13" s="96">
        <f t="shared" si="1"/>
        <v>338160</v>
      </c>
      <c r="AL13" s="96">
        <f t="shared" si="2"/>
        <v>338160</v>
      </c>
      <c r="AM13" s="97"/>
      <c r="AN13" s="97">
        <v>338160</v>
      </c>
      <c r="AO13" s="97">
        <v>338160</v>
      </c>
      <c r="AP13" s="97"/>
      <c r="AQ13" s="97"/>
      <c r="AR13" s="97"/>
      <c r="AS13" s="97"/>
      <c r="AT13" s="100"/>
      <c r="AU13" s="100"/>
    </row>
    <row r="14" spans="1:47" ht="19.5" customHeight="1">
      <c r="A14" s="262" t="s">
        <v>4</v>
      </c>
      <c r="B14" s="223"/>
      <c r="C14" s="236" t="s">
        <v>698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44" t="s">
        <v>699</v>
      </c>
      <c r="AD14" s="244"/>
      <c r="AE14" s="244"/>
      <c r="AF14" s="244"/>
      <c r="AG14" s="263">
        <f t="shared" si="0"/>
        <v>138036882</v>
      </c>
      <c r="AH14" s="263"/>
      <c r="AI14" s="263"/>
      <c r="AJ14" s="263"/>
      <c r="AK14" s="96">
        <f t="shared" si="1"/>
        <v>139557249</v>
      </c>
      <c r="AL14" s="96">
        <f t="shared" si="2"/>
        <v>139557249</v>
      </c>
      <c r="AM14" s="97">
        <f>SUM(AM8:AM13)</f>
        <v>138036882</v>
      </c>
      <c r="AN14" s="97">
        <f>SUM(AN8:AN13)</f>
        <v>139557249</v>
      </c>
      <c r="AO14" s="97">
        <f>SUM(AO8:AO13)</f>
        <v>139557249</v>
      </c>
      <c r="AP14" s="97">
        <f aca="true" t="shared" si="3" ref="AP14:AU14">SUM(AP8:AP13)</f>
        <v>0</v>
      </c>
      <c r="AQ14" s="97">
        <f t="shared" si="3"/>
        <v>0</v>
      </c>
      <c r="AR14" s="97">
        <f t="shared" si="3"/>
        <v>0</v>
      </c>
      <c r="AS14" s="97">
        <f t="shared" si="3"/>
        <v>0</v>
      </c>
      <c r="AT14" s="97">
        <f t="shared" si="3"/>
        <v>0</v>
      </c>
      <c r="AU14" s="97">
        <f t="shared" si="3"/>
        <v>0</v>
      </c>
    </row>
    <row r="15" spans="1:47" ht="19.5" customHeight="1">
      <c r="A15" s="262" t="s">
        <v>12</v>
      </c>
      <c r="B15" s="223"/>
      <c r="C15" s="231" t="s">
        <v>700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5" t="s">
        <v>701</v>
      </c>
      <c r="AD15" s="235"/>
      <c r="AE15" s="235"/>
      <c r="AF15" s="235"/>
      <c r="AG15" s="263">
        <f t="shared" si="0"/>
        <v>0</v>
      </c>
      <c r="AH15" s="263"/>
      <c r="AI15" s="263"/>
      <c r="AJ15" s="263"/>
      <c r="AK15" s="96">
        <f t="shared" si="1"/>
        <v>0</v>
      </c>
      <c r="AL15" s="96">
        <f t="shared" si="2"/>
        <v>0</v>
      </c>
      <c r="AM15" s="97"/>
      <c r="AN15" s="97"/>
      <c r="AO15" s="97"/>
      <c r="AP15" s="97"/>
      <c r="AQ15" s="97"/>
      <c r="AR15" s="97"/>
      <c r="AS15" s="97"/>
      <c r="AT15" s="100"/>
      <c r="AU15" s="100"/>
    </row>
    <row r="16" spans="1:47" ht="29.25" customHeight="1">
      <c r="A16" s="262" t="s">
        <v>5</v>
      </c>
      <c r="B16" s="223"/>
      <c r="C16" s="231" t="s">
        <v>702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5" t="s">
        <v>703</v>
      </c>
      <c r="AD16" s="235"/>
      <c r="AE16" s="235"/>
      <c r="AF16" s="235"/>
      <c r="AG16" s="263">
        <f t="shared" si="0"/>
        <v>0</v>
      </c>
      <c r="AH16" s="263"/>
      <c r="AI16" s="263"/>
      <c r="AJ16" s="263"/>
      <c r="AK16" s="96">
        <f t="shared" si="1"/>
        <v>0</v>
      </c>
      <c r="AL16" s="96">
        <f t="shared" si="2"/>
        <v>0</v>
      </c>
      <c r="AM16" s="97"/>
      <c r="AN16" s="97"/>
      <c r="AO16" s="97"/>
      <c r="AP16" s="97"/>
      <c r="AQ16" s="97"/>
      <c r="AR16" s="97"/>
      <c r="AS16" s="97"/>
      <c r="AT16" s="100"/>
      <c r="AU16" s="100"/>
    </row>
    <row r="17" spans="1:47" ht="29.25" customHeight="1">
      <c r="A17" s="262" t="s">
        <v>13</v>
      </c>
      <c r="B17" s="223"/>
      <c r="C17" s="231" t="s">
        <v>704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5" t="s">
        <v>705</v>
      </c>
      <c r="AD17" s="235"/>
      <c r="AE17" s="235"/>
      <c r="AF17" s="235"/>
      <c r="AG17" s="263">
        <f t="shared" si="0"/>
        <v>0</v>
      </c>
      <c r="AH17" s="263"/>
      <c r="AI17" s="263"/>
      <c r="AJ17" s="263"/>
      <c r="AK17" s="96">
        <f t="shared" si="1"/>
        <v>0</v>
      </c>
      <c r="AL17" s="96">
        <f t="shared" si="2"/>
        <v>0</v>
      </c>
      <c r="AM17" s="97"/>
      <c r="AN17" s="97"/>
      <c r="AO17" s="97"/>
      <c r="AP17" s="97"/>
      <c r="AQ17" s="97"/>
      <c r="AR17" s="97"/>
      <c r="AS17" s="97"/>
      <c r="AT17" s="100"/>
      <c r="AU17" s="100"/>
    </row>
    <row r="18" spans="1:47" ht="29.25" customHeight="1">
      <c r="A18" s="262" t="s">
        <v>14</v>
      </c>
      <c r="B18" s="223"/>
      <c r="C18" s="231" t="s">
        <v>706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5" t="s">
        <v>707</v>
      </c>
      <c r="AD18" s="235"/>
      <c r="AE18" s="235"/>
      <c r="AF18" s="235"/>
      <c r="AG18" s="263">
        <f t="shared" si="0"/>
        <v>0</v>
      </c>
      <c r="AH18" s="263"/>
      <c r="AI18" s="263"/>
      <c r="AJ18" s="263"/>
      <c r="AK18" s="96">
        <f t="shared" si="1"/>
        <v>0</v>
      </c>
      <c r="AL18" s="96">
        <f t="shared" si="2"/>
        <v>0</v>
      </c>
      <c r="AM18" s="97"/>
      <c r="AN18" s="97"/>
      <c r="AO18" s="97"/>
      <c r="AP18" s="97"/>
      <c r="AQ18" s="97"/>
      <c r="AR18" s="97"/>
      <c r="AS18" s="97"/>
      <c r="AT18" s="100"/>
      <c r="AU18" s="100"/>
    </row>
    <row r="19" spans="1:47" ht="19.5" customHeight="1">
      <c r="A19" s="262" t="s">
        <v>15</v>
      </c>
      <c r="B19" s="223"/>
      <c r="C19" s="231" t="s">
        <v>708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5" t="s">
        <v>709</v>
      </c>
      <c r="AD19" s="235"/>
      <c r="AE19" s="235"/>
      <c r="AF19" s="235"/>
      <c r="AG19" s="263">
        <f>SUM(AM19+AP19+AS19)</f>
        <v>15749000</v>
      </c>
      <c r="AH19" s="263"/>
      <c r="AI19" s="263"/>
      <c r="AJ19" s="263"/>
      <c r="AK19" s="96">
        <f t="shared" si="1"/>
        <v>36310253</v>
      </c>
      <c r="AL19" s="96">
        <f t="shared" si="2"/>
        <v>35538088</v>
      </c>
      <c r="AM19" s="97">
        <v>8826000</v>
      </c>
      <c r="AN19" s="97">
        <v>10186000</v>
      </c>
      <c r="AO19" s="97">
        <v>10165578</v>
      </c>
      <c r="AP19" s="97">
        <v>6923000</v>
      </c>
      <c r="AQ19" s="97">
        <v>24104000</v>
      </c>
      <c r="AR19" s="97">
        <v>23688757</v>
      </c>
      <c r="AS19" s="97"/>
      <c r="AT19" s="100">
        <v>2020253</v>
      </c>
      <c r="AU19" s="100">
        <v>1683753</v>
      </c>
    </row>
    <row r="20" spans="1:47" ht="19.5" customHeight="1">
      <c r="A20" s="262" t="s">
        <v>16</v>
      </c>
      <c r="B20" s="223"/>
      <c r="C20" s="236" t="s">
        <v>710</v>
      </c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44" t="s">
        <v>711</v>
      </c>
      <c r="AD20" s="244"/>
      <c r="AE20" s="244"/>
      <c r="AF20" s="244"/>
      <c r="AG20" s="263">
        <f t="shared" si="0"/>
        <v>153785882</v>
      </c>
      <c r="AH20" s="263"/>
      <c r="AI20" s="263"/>
      <c r="AJ20" s="263"/>
      <c r="AK20" s="96">
        <f t="shared" si="1"/>
        <v>175867502</v>
      </c>
      <c r="AL20" s="96">
        <f t="shared" si="2"/>
        <v>175095337</v>
      </c>
      <c r="AM20" s="97">
        <f>SUM(AM14:AM19)</f>
        <v>146862882</v>
      </c>
      <c r="AN20" s="97">
        <f>SUM(AN14:AN19)</f>
        <v>149743249</v>
      </c>
      <c r="AO20" s="97">
        <f>SUM(AO14:AO19)</f>
        <v>149722827</v>
      </c>
      <c r="AP20" s="97">
        <f aca="true" t="shared" si="4" ref="AP20:AU20">SUM(AP14:AP19)</f>
        <v>6923000</v>
      </c>
      <c r="AQ20" s="97">
        <f t="shared" si="4"/>
        <v>24104000</v>
      </c>
      <c r="AR20" s="97">
        <f t="shared" si="4"/>
        <v>23688757</v>
      </c>
      <c r="AS20" s="97">
        <f t="shared" si="4"/>
        <v>0</v>
      </c>
      <c r="AT20" s="97">
        <f t="shared" si="4"/>
        <v>2020253</v>
      </c>
      <c r="AU20" s="97">
        <f t="shared" si="4"/>
        <v>1683753</v>
      </c>
    </row>
    <row r="21" spans="1:47" ht="19.5" customHeight="1">
      <c r="A21" s="262" t="s">
        <v>17</v>
      </c>
      <c r="B21" s="223"/>
      <c r="C21" s="231" t="s">
        <v>712</v>
      </c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5" t="s">
        <v>713</v>
      </c>
      <c r="AD21" s="235"/>
      <c r="AE21" s="235"/>
      <c r="AF21" s="235"/>
      <c r="AG21" s="263">
        <f t="shared" si="0"/>
        <v>0</v>
      </c>
      <c r="AH21" s="263"/>
      <c r="AI21" s="263"/>
      <c r="AJ21" s="263"/>
      <c r="AK21" s="96">
        <f t="shared" si="1"/>
        <v>30773424</v>
      </c>
      <c r="AL21" s="96">
        <f t="shared" si="2"/>
        <v>30773424</v>
      </c>
      <c r="AM21" s="97"/>
      <c r="AN21" s="97">
        <v>30773424</v>
      </c>
      <c r="AO21" s="97">
        <v>30773424</v>
      </c>
      <c r="AP21" s="97"/>
      <c r="AQ21" s="97"/>
      <c r="AR21" s="97"/>
      <c r="AS21" s="97"/>
      <c r="AT21" s="100"/>
      <c r="AU21" s="100"/>
    </row>
    <row r="22" spans="1:47" ht="29.25" customHeight="1">
      <c r="A22" s="262" t="s">
        <v>18</v>
      </c>
      <c r="B22" s="223"/>
      <c r="C22" s="231" t="s">
        <v>714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5" t="s">
        <v>715</v>
      </c>
      <c r="AD22" s="235"/>
      <c r="AE22" s="235"/>
      <c r="AF22" s="235"/>
      <c r="AG22" s="263">
        <f t="shared" si="0"/>
        <v>0</v>
      </c>
      <c r="AH22" s="263"/>
      <c r="AI22" s="263"/>
      <c r="AJ22" s="263"/>
      <c r="AK22" s="96">
        <f t="shared" si="1"/>
        <v>0</v>
      </c>
      <c r="AL22" s="96">
        <f t="shared" si="2"/>
        <v>0</v>
      </c>
      <c r="AM22" s="97"/>
      <c r="AN22" s="97"/>
      <c r="AO22" s="97"/>
      <c r="AP22" s="97"/>
      <c r="AQ22" s="97"/>
      <c r="AR22" s="97"/>
      <c r="AS22" s="97"/>
      <c r="AT22" s="100"/>
      <c r="AU22" s="100"/>
    </row>
    <row r="23" spans="1:47" ht="29.25" customHeight="1">
      <c r="A23" s="262" t="s">
        <v>19</v>
      </c>
      <c r="B23" s="223"/>
      <c r="C23" s="231" t="s">
        <v>716</v>
      </c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5" t="s">
        <v>717</v>
      </c>
      <c r="AD23" s="235"/>
      <c r="AE23" s="235"/>
      <c r="AF23" s="235"/>
      <c r="AG23" s="263">
        <f t="shared" si="0"/>
        <v>0</v>
      </c>
      <c r="AH23" s="263"/>
      <c r="AI23" s="263"/>
      <c r="AJ23" s="263"/>
      <c r="AK23" s="96">
        <f t="shared" si="1"/>
        <v>0</v>
      </c>
      <c r="AL23" s="96">
        <f t="shared" si="2"/>
        <v>0</v>
      </c>
      <c r="AM23" s="97"/>
      <c r="AN23" s="97"/>
      <c r="AO23" s="97"/>
      <c r="AP23" s="97"/>
      <c r="AQ23" s="97"/>
      <c r="AR23" s="97"/>
      <c r="AS23" s="97"/>
      <c r="AT23" s="100"/>
      <c r="AU23" s="100"/>
    </row>
    <row r="24" spans="1:47" ht="29.25" customHeight="1">
      <c r="A24" s="262" t="s">
        <v>20</v>
      </c>
      <c r="B24" s="223"/>
      <c r="C24" s="231" t="s">
        <v>718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5" t="s">
        <v>719</v>
      </c>
      <c r="AD24" s="235"/>
      <c r="AE24" s="235"/>
      <c r="AF24" s="235"/>
      <c r="AG24" s="263">
        <f t="shared" si="0"/>
        <v>0</v>
      </c>
      <c r="AH24" s="263"/>
      <c r="AI24" s="263"/>
      <c r="AJ24" s="263"/>
      <c r="AK24" s="96">
        <f t="shared" si="1"/>
        <v>0</v>
      </c>
      <c r="AL24" s="96">
        <f t="shared" si="2"/>
        <v>0</v>
      </c>
      <c r="AM24" s="97"/>
      <c r="AN24" s="97"/>
      <c r="AO24" s="97"/>
      <c r="AP24" s="97"/>
      <c r="AQ24" s="97"/>
      <c r="AR24" s="97"/>
      <c r="AS24" s="97"/>
      <c r="AT24" s="100"/>
      <c r="AU24" s="100"/>
    </row>
    <row r="25" spans="1:47" ht="19.5" customHeight="1">
      <c r="A25" s="262" t="s">
        <v>21</v>
      </c>
      <c r="B25" s="223"/>
      <c r="C25" s="231" t="s">
        <v>720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5" t="s">
        <v>721</v>
      </c>
      <c r="AD25" s="235"/>
      <c r="AE25" s="235"/>
      <c r="AF25" s="235"/>
      <c r="AG25" s="263">
        <f t="shared" si="0"/>
        <v>14993000</v>
      </c>
      <c r="AH25" s="263"/>
      <c r="AI25" s="263"/>
      <c r="AJ25" s="263"/>
      <c r="AK25" s="96">
        <f t="shared" si="1"/>
        <v>14993000</v>
      </c>
      <c r="AL25" s="96">
        <f t="shared" si="2"/>
        <v>0</v>
      </c>
      <c r="AM25" s="97">
        <v>14993000</v>
      </c>
      <c r="AN25" s="97">
        <v>14993000</v>
      </c>
      <c r="AO25" s="97"/>
      <c r="AP25" s="97"/>
      <c r="AQ25" s="97"/>
      <c r="AR25" s="97"/>
      <c r="AS25" s="97"/>
      <c r="AT25" s="100"/>
      <c r="AU25" s="100"/>
    </row>
    <row r="26" spans="1:47" ht="19.5" customHeight="1">
      <c r="A26" s="262" t="s">
        <v>22</v>
      </c>
      <c r="B26" s="223"/>
      <c r="C26" s="236" t="s">
        <v>722</v>
      </c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44" t="s">
        <v>723</v>
      </c>
      <c r="AD26" s="244"/>
      <c r="AE26" s="244"/>
      <c r="AF26" s="244"/>
      <c r="AG26" s="263">
        <f t="shared" si="0"/>
        <v>14993000</v>
      </c>
      <c r="AH26" s="263"/>
      <c r="AI26" s="263"/>
      <c r="AJ26" s="263"/>
      <c r="AK26" s="96">
        <f t="shared" si="1"/>
        <v>45766424</v>
      </c>
      <c r="AL26" s="96">
        <f t="shared" si="2"/>
        <v>30773424</v>
      </c>
      <c r="AM26" s="97">
        <f>SUM(AM21:AM25)</f>
        <v>14993000</v>
      </c>
      <c r="AN26" s="97">
        <f>SUM(AN21:AN25)</f>
        <v>45766424</v>
      </c>
      <c r="AO26" s="97">
        <f>SUM(AO21:AO25)</f>
        <v>30773424</v>
      </c>
      <c r="AP26" s="97">
        <f aca="true" t="shared" si="5" ref="AP26:AU26">SUM(AP21:AP25)</f>
        <v>0</v>
      </c>
      <c r="AQ26" s="97">
        <f t="shared" si="5"/>
        <v>0</v>
      </c>
      <c r="AR26" s="97">
        <f t="shared" si="5"/>
        <v>0</v>
      </c>
      <c r="AS26" s="97">
        <f t="shared" si="5"/>
        <v>0</v>
      </c>
      <c r="AT26" s="97">
        <f t="shared" si="5"/>
        <v>0</v>
      </c>
      <c r="AU26" s="97">
        <f t="shared" si="5"/>
        <v>0</v>
      </c>
    </row>
    <row r="27" spans="1:47" ht="19.5" customHeight="1">
      <c r="A27" s="262" t="s">
        <v>23</v>
      </c>
      <c r="B27" s="223"/>
      <c r="C27" s="231" t="s">
        <v>724</v>
      </c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5" t="s">
        <v>725</v>
      </c>
      <c r="AD27" s="235"/>
      <c r="AE27" s="235"/>
      <c r="AF27" s="235"/>
      <c r="AG27" s="263">
        <f t="shared" si="0"/>
        <v>0</v>
      </c>
      <c r="AH27" s="263"/>
      <c r="AI27" s="263"/>
      <c r="AJ27" s="263"/>
      <c r="AK27" s="96">
        <f t="shared" si="1"/>
        <v>0</v>
      </c>
      <c r="AL27" s="96">
        <f t="shared" si="2"/>
        <v>0</v>
      </c>
      <c r="AM27" s="98"/>
      <c r="AN27" s="97"/>
      <c r="AO27" s="97"/>
      <c r="AP27" s="97"/>
      <c r="AQ27" s="97"/>
      <c r="AR27" s="97"/>
      <c r="AS27" s="97"/>
      <c r="AT27" s="100"/>
      <c r="AU27" s="100"/>
    </row>
    <row r="28" spans="1:47" ht="19.5" customHeight="1">
      <c r="A28" s="262" t="s">
        <v>24</v>
      </c>
      <c r="B28" s="223"/>
      <c r="C28" s="231" t="s">
        <v>726</v>
      </c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5" t="s">
        <v>727</v>
      </c>
      <c r="AD28" s="235"/>
      <c r="AE28" s="235"/>
      <c r="AF28" s="235"/>
      <c r="AG28" s="263">
        <f t="shared" si="0"/>
        <v>0</v>
      </c>
      <c r="AH28" s="263"/>
      <c r="AI28" s="263"/>
      <c r="AJ28" s="263"/>
      <c r="AK28" s="96">
        <f t="shared" si="1"/>
        <v>0</v>
      </c>
      <c r="AL28" s="96">
        <f t="shared" si="2"/>
        <v>0</v>
      </c>
      <c r="AM28" s="97"/>
      <c r="AN28" s="97"/>
      <c r="AO28" s="97"/>
      <c r="AP28" s="97"/>
      <c r="AQ28" s="97"/>
      <c r="AR28" s="97"/>
      <c r="AS28" s="97"/>
      <c r="AT28" s="100"/>
      <c r="AU28" s="100"/>
    </row>
    <row r="29" spans="1:47" s="94" customFormat="1" ht="19.5" customHeight="1">
      <c r="A29" s="262" t="s">
        <v>25</v>
      </c>
      <c r="B29" s="223"/>
      <c r="C29" s="236" t="s">
        <v>728</v>
      </c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44" t="s">
        <v>729</v>
      </c>
      <c r="AD29" s="244"/>
      <c r="AE29" s="244"/>
      <c r="AF29" s="244"/>
      <c r="AG29" s="263">
        <f t="shared" si="0"/>
        <v>0</v>
      </c>
      <c r="AH29" s="263"/>
      <c r="AI29" s="263"/>
      <c r="AJ29" s="263"/>
      <c r="AK29" s="96">
        <f t="shared" si="1"/>
        <v>0</v>
      </c>
      <c r="AL29" s="96">
        <f t="shared" si="2"/>
        <v>0</v>
      </c>
      <c r="AM29" s="97"/>
      <c r="AN29" s="97"/>
      <c r="AO29" s="97"/>
      <c r="AP29" s="97"/>
      <c r="AQ29" s="97"/>
      <c r="AR29" s="97"/>
      <c r="AS29" s="97"/>
      <c r="AT29" s="101"/>
      <c r="AU29" s="101"/>
    </row>
    <row r="30" spans="1:47" ht="19.5" customHeight="1">
      <c r="A30" s="262" t="s">
        <v>26</v>
      </c>
      <c r="B30" s="223"/>
      <c r="C30" s="231" t="s">
        <v>730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5" t="s">
        <v>731</v>
      </c>
      <c r="AD30" s="235"/>
      <c r="AE30" s="235"/>
      <c r="AF30" s="235"/>
      <c r="AG30" s="263">
        <f t="shared" si="0"/>
        <v>0</v>
      </c>
      <c r="AH30" s="263"/>
      <c r="AI30" s="263"/>
      <c r="AJ30" s="263"/>
      <c r="AK30" s="96">
        <f t="shared" si="1"/>
        <v>0</v>
      </c>
      <c r="AL30" s="96">
        <f t="shared" si="2"/>
        <v>0</v>
      </c>
      <c r="AM30" s="97"/>
      <c r="AN30" s="97"/>
      <c r="AO30" s="97"/>
      <c r="AP30" s="97"/>
      <c r="AQ30" s="97"/>
      <c r="AR30" s="97"/>
      <c r="AS30" s="97"/>
      <c r="AT30" s="100"/>
      <c r="AU30" s="100"/>
    </row>
    <row r="31" spans="1:47" ht="19.5" customHeight="1">
      <c r="A31" s="262" t="s">
        <v>27</v>
      </c>
      <c r="B31" s="223"/>
      <c r="C31" s="231" t="s">
        <v>732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5" t="s">
        <v>733</v>
      </c>
      <c r="AD31" s="235"/>
      <c r="AE31" s="235"/>
      <c r="AF31" s="235"/>
      <c r="AG31" s="263">
        <f t="shared" si="0"/>
        <v>0</v>
      </c>
      <c r="AH31" s="263"/>
      <c r="AI31" s="263"/>
      <c r="AJ31" s="263"/>
      <c r="AK31" s="96">
        <f t="shared" si="1"/>
        <v>0</v>
      </c>
      <c r="AL31" s="96">
        <f t="shared" si="2"/>
        <v>0</v>
      </c>
      <c r="AM31" s="97"/>
      <c r="AN31" s="97"/>
      <c r="AO31" s="97"/>
      <c r="AP31" s="97"/>
      <c r="AQ31" s="97"/>
      <c r="AR31" s="97"/>
      <c r="AS31" s="97"/>
      <c r="AT31" s="100"/>
      <c r="AU31" s="100"/>
    </row>
    <row r="32" spans="1:47" ht="19.5" customHeight="1">
      <c r="A32" s="262" t="s">
        <v>28</v>
      </c>
      <c r="B32" s="223"/>
      <c r="C32" s="231" t="s">
        <v>734</v>
      </c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5" t="s">
        <v>735</v>
      </c>
      <c r="AD32" s="235"/>
      <c r="AE32" s="235"/>
      <c r="AF32" s="235"/>
      <c r="AG32" s="263">
        <f t="shared" si="0"/>
        <v>5600000</v>
      </c>
      <c r="AH32" s="263"/>
      <c r="AI32" s="263"/>
      <c r="AJ32" s="263"/>
      <c r="AK32" s="96">
        <f t="shared" si="1"/>
        <v>5600000</v>
      </c>
      <c r="AL32" s="96">
        <f t="shared" si="2"/>
        <v>5318567</v>
      </c>
      <c r="AM32" s="97">
        <v>5600000</v>
      </c>
      <c r="AN32" s="97">
        <v>5600000</v>
      </c>
      <c r="AO32" s="97">
        <v>5318567</v>
      </c>
      <c r="AP32" s="97"/>
      <c r="AQ32" s="97"/>
      <c r="AR32" s="97"/>
      <c r="AS32" s="97"/>
      <c r="AT32" s="100"/>
      <c r="AU32" s="100"/>
    </row>
    <row r="33" spans="1:47" ht="19.5" customHeight="1">
      <c r="A33" s="262" t="s">
        <v>29</v>
      </c>
      <c r="B33" s="223"/>
      <c r="C33" s="231" t="s">
        <v>736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5" t="s">
        <v>737</v>
      </c>
      <c r="AD33" s="235"/>
      <c r="AE33" s="235"/>
      <c r="AF33" s="235"/>
      <c r="AG33" s="263">
        <f t="shared" si="0"/>
        <v>19055000</v>
      </c>
      <c r="AH33" s="263"/>
      <c r="AI33" s="263"/>
      <c r="AJ33" s="263"/>
      <c r="AK33" s="96">
        <f t="shared" si="1"/>
        <v>19055000</v>
      </c>
      <c r="AL33" s="96">
        <f t="shared" si="2"/>
        <v>22659818</v>
      </c>
      <c r="AM33" s="97">
        <v>19055000</v>
      </c>
      <c r="AN33" s="97">
        <v>19055000</v>
      </c>
      <c r="AO33" s="97">
        <v>22659818</v>
      </c>
      <c r="AP33" s="97"/>
      <c r="AQ33" s="97"/>
      <c r="AR33" s="97"/>
      <c r="AS33" s="97"/>
      <c r="AT33" s="100"/>
      <c r="AU33" s="100"/>
    </row>
    <row r="34" spans="1:47" ht="19.5" customHeight="1">
      <c r="A34" s="262" t="s">
        <v>30</v>
      </c>
      <c r="B34" s="223"/>
      <c r="C34" s="231" t="s">
        <v>738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5" t="s">
        <v>739</v>
      </c>
      <c r="AD34" s="235"/>
      <c r="AE34" s="235"/>
      <c r="AF34" s="235"/>
      <c r="AG34" s="263">
        <f t="shared" si="0"/>
        <v>0</v>
      </c>
      <c r="AH34" s="263"/>
      <c r="AI34" s="263"/>
      <c r="AJ34" s="263"/>
      <c r="AK34" s="96">
        <f t="shared" si="1"/>
        <v>0</v>
      </c>
      <c r="AL34" s="96">
        <f t="shared" si="2"/>
        <v>0</v>
      </c>
      <c r="AM34" s="97"/>
      <c r="AN34" s="97"/>
      <c r="AO34" s="97"/>
      <c r="AP34" s="97"/>
      <c r="AQ34" s="97"/>
      <c r="AR34" s="97"/>
      <c r="AS34" s="97"/>
      <c r="AT34" s="100"/>
      <c r="AU34" s="100"/>
    </row>
    <row r="35" spans="1:47" ht="19.5" customHeight="1">
      <c r="A35" s="262" t="s">
        <v>31</v>
      </c>
      <c r="B35" s="223"/>
      <c r="C35" s="231" t="s">
        <v>740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5" t="s">
        <v>741</v>
      </c>
      <c r="AD35" s="235"/>
      <c r="AE35" s="235"/>
      <c r="AF35" s="235"/>
      <c r="AG35" s="263">
        <f t="shared" si="0"/>
        <v>0</v>
      </c>
      <c r="AH35" s="263"/>
      <c r="AI35" s="263"/>
      <c r="AJ35" s="263"/>
      <c r="AK35" s="96">
        <f t="shared" si="1"/>
        <v>0</v>
      </c>
      <c r="AL35" s="96">
        <f t="shared" si="2"/>
        <v>0</v>
      </c>
      <c r="AM35" s="97"/>
      <c r="AN35" s="97"/>
      <c r="AO35" s="97"/>
      <c r="AP35" s="97"/>
      <c r="AQ35" s="97"/>
      <c r="AR35" s="97"/>
      <c r="AS35" s="97"/>
      <c r="AT35" s="100"/>
      <c r="AU35" s="100"/>
    </row>
    <row r="36" spans="1:47" ht="19.5" customHeight="1">
      <c r="A36" s="262" t="s">
        <v>32</v>
      </c>
      <c r="B36" s="223"/>
      <c r="C36" s="231" t="s">
        <v>742</v>
      </c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5" t="s">
        <v>743</v>
      </c>
      <c r="AD36" s="235"/>
      <c r="AE36" s="235"/>
      <c r="AF36" s="235"/>
      <c r="AG36" s="263">
        <f t="shared" si="0"/>
        <v>3000000</v>
      </c>
      <c r="AH36" s="263"/>
      <c r="AI36" s="263"/>
      <c r="AJ36" s="263"/>
      <c r="AK36" s="96">
        <f t="shared" si="1"/>
        <v>3000000</v>
      </c>
      <c r="AL36" s="96">
        <f t="shared" si="2"/>
        <v>3054591</v>
      </c>
      <c r="AM36" s="97">
        <v>3000000</v>
      </c>
      <c r="AN36" s="97">
        <v>3000000</v>
      </c>
      <c r="AO36" s="97">
        <v>3054591</v>
      </c>
      <c r="AP36" s="97"/>
      <c r="AQ36" s="97"/>
      <c r="AR36" s="97"/>
      <c r="AS36" s="97"/>
      <c r="AT36" s="100"/>
      <c r="AU36" s="100"/>
    </row>
    <row r="37" spans="1:47" ht="19.5" customHeight="1">
      <c r="A37" s="262" t="s">
        <v>33</v>
      </c>
      <c r="B37" s="223"/>
      <c r="C37" s="231" t="s">
        <v>744</v>
      </c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5" t="s">
        <v>745</v>
      </c>
      <c r="AD37" s="235"/>
      <c r="AE37" s="235"/>
      <c r="AF37" s="235"/>
      <c r="AG37" s="263">
        <f t="shared" si="0"/>
        <v>800000</v>
      </c>
      <c r="AH37" s="263"/>
      <c r="AI37" s="263"/>
      <c r="AJ37" s="263"/>
      <c r="AK37" s="96">
        <f t="shared" si="1"/>
        <v>800000</v>
      </c>
      <c r="AL37" s="96">
        <f t="shared" si="2"/>
        <v>789000</v>
      </c>
      <c r="AM37" s="97">
        <v>800000</v>
      </c>
      <c r="AN37" s="97">
        <v>800000</v>
      </c>
      <c r="AO37" s="97">
        <v>789000</v>
      </c>
      <c r="AP37" s="97"/>
      <c r="AQ37" s="97"/>
      <c r="AR37" s="97"/>
      <c r="AS37" s="97"/>
      <c r="AT37" s="100"/>
      <c r="AU37" s="100"/>
    </row>
    <row r="38" spans="1:47" ht="19.5" customHeight="1">
      <c r="A38" s="262" t="s">
        <v>34</v>
      </c>
      <c r="B38" s="223"/>
      <c r="C38" s="236" t="s">
        <v>746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44" t="s">
        <v>747</v>
      </c>
      <c r="AD38" s="244"/>
      <c r="AE38" s="244"/>
      <c r="AF38" s="244"/>
      <c r="AG38" s="263">
        <f t="shared" si="0"/>
        <v>22855000</v>
      </c>
      <c r="AH38" s="263"/>
      <c r="AI38" s="263"/>
      <c r="AJ38" s="263"/>
      <c r="AK38" s="96">
        <f t="shared" si="1"/>
        <v>22855000</v>
      </c>
      <c r="AL38" s="96">
        <f t="shared" si="2"/>
        <v>26503409</v>
      </c>
      <c r="AM38" s="97">
        <f>SUM(AM33:AM37)</f>
        <v>22855000</v>
      </c>
      <c r="AN38" s="97">
        <f>SUM(AN33:AN37)</f>
        <v>22855000</v>
      </c>
      <c r="AO38" s="97">
        <f>SUM(AO33:AO37)</f>
        <v>26503409</v>
      </c>
      <c r="AP38" s="97">
        <f aca="true" t="shared" si="6" ref="AP38:AU38">SUM(AP33:AP37)</f>
        <v>0</v>
      </c>
      <c r="AQ38" s="97">
        <f t="shared" si="6"/>
        <v>0</v>
      </c>
      <c r="AR38" s="97">
        <f t="shared" si="6"/>
        <v>0</v>
      </c>
      <c r="AS38" s="97">
        <f t="shared" si="6"/>
        <v>0</v>
      </c>
      <c r="AT38" s="97">
        <f t="shared" si="6"/>
        <v>0</v>
      </c>
      <c r="AU38" s="97">
        <f t="shared" si="6"/>
        <v>0</v>
      </c>
    </row>
    <row r="39" spans="1:47" ht="19.5" customHeight="1">
      <c r="A39" s="262" t="s">
        <v>35</v>
      </c>
      <c r="B39" s="223"/>
      <c r="C39" s="231" t="s">
        <v>748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5" t="s">
        <v>749</v>
      </c>
      <c r="AD39" s="235"/>
      <c r="AE39" s="235"/>
      <c r="AF39" s="235"/>
      <c r="AG39" s="263">
        <f t="shared" si="0"/>
        <v>1770000</v>
      </c>
      <c r="AH39" s="263"/>
      <c r="AI39" s="263"/>
      <c r="AJ39" s="263"/>
      <c r="AK39" s="96">
        <f t="shared" si="1"/>
        <v>1770000</v>
      </c>
      <c r="AL39" s="96">
        <f t="shared" si="2"/>
        <v>1861247</v>
      </c>
      <c r="AM39" s="97">
        <v>1770000</v>
      </c>
      <c r="AN39" s="97">
        <v>1770000</v>
      </c>
      <c r="AO39" s="97">
        <v>1861247</v>
      </c>
      <c r="AP39" s="97"/>
      <c r="AQ39" s="97"/>
      <c r="AR39" s="97"/>
      <c r="AS39" s="97"/>
      <c r="AT39" s="100"/>
      <c r="AU39" s="100"/>
    </row>
    <row r="40" spans="1:47" ht="19.5" customHeight="1">
      <c r="A40" s="262" t="s">
        <v>36</v>
      </c>
      <c r="B40" s="223"/>
      <c r="C40" s="236" t="s">
        <v>750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44" t="s">
        <v>751</v>
      </c>
      <c r="AD40" s="244"/>
      <c r="AE40" s="244"/>
      <c r="AF40" s="244"/>
      <c r="AG40" s="263">
        <f t="shared" si="0"/>
        <v>30225000</v>
      </c>
      <c r="AH40" s="263"/>
      <c r="AI40" s="263"/>
      <c r="AJ40" s="263"/>
      <c r="AK40" s="96">
        <f t="shared" si="1"/>
        <v>30225000</v>
      </c>
      <c r="AL40" s="96">
        <f t="shared" si="2"/>
        <v>33683223</v>
      </c>
      <c r="AM40" s="97">
        <f>SUM(AM32+AM38+AM39)</f>
        <v>30225000</v>
      </c>
      <c r="AN40" s="97">
        <f>SUM(AN32+AN38+AN39)</f>
        <v>30225000</v>
      </c>
      <c r="AO40" s="97">
        <f>SUM(AO32+AO38+AO39)</f>
        <v>33683223</v>
      </c>
      <c r="AP40" s="97">
        <f aca="true" t="shared" si="7" ref="AP40:AU40">SUM(AP32+AP38+AP39)</f>
        <v>0</v>
      </c>
      <c r="AQ40" s="97">
        <f t="shared" si="7"/>
        <v>0</v>
      </c>
      <c r="AR40" s="97">
        <f t="shared" si="7"/>
        <v>0</v>
      </c>
      <c r="AS40" s="97">
        <f t="shared" si="7"/>
        <v>0</v>
      </c>
      <c r="AT40" s="97">
        <f t="shared" si="7"/>
        <v>0</v>
      </c>
      <c r="AU40" s="97">
        <f t="shared" si="7"/>
        <v>0</v>
      </c>
    </row>
    <row r="41" spans="1:47" ht="19.5" customHeight="1">
      <c r="A41" s="262" t="s">
        <v>37</v>
      </c>
      <c r="B41" s="223"/>
      <c r="C41" s="238" t="s">
        <v>752</v>
      </c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5" t="s">
        <v>753</v>
      </c>
      <c r="AD41" s="235"/>
      <c r="AE41" s="235"/>
      <c r="AF41" s="235"/>
      <c r="AG41" s="263">
        <f t="shared" si="0"/>
        <v>362205</v>
      </c>
      <c r="AH41" s="263"/>
      <c r="AI41" s="263"/>
      <c r="AJ41" s="263"/>
      <c r="AK41" s="96">
        <f t="shared" si="1"/>
        <v>562205</v>
      </c>
      <c r="AL41" s="96">
        <f t="shared" si="2"/>
        <v>649107</v>
      </c>
      <c r="AM41" s="97"/>
      <c r="AN41" s="97"/>
      <c r="AO41" s="97">
        <v>294213</v>
      </c>
      <c r="AP41" s="97">
        <v>362205</v>
      </c>
      <c r="AQ41" s="97">
        <v>562205</v>
      </c>
      <c r="AR41" s="97">
        <v>354894</v>
      </c>
      <c r="AS41" s="97"/>
      <c r="AT41" s="100"/>
      <c r="AU41" s="100"/>
    </row>
    <row r="42" spans="1:47" ht="19.5" customHeight="1">
      <c r="A42" s="262" t="s">
        <v>38</v>
      </c>
      <c r="B42" s="223"/>
      <c r="C42" s="238" t="s">
        <v>754</v>
      </c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5" t="s">
        <v>755</v>
      </c>
      <c r="AD42" s="235"/>
      <c r="AE42" s="235"/>
      <c r="AF42" s="235"/>
      <c r="AG42" s="263">
        <f t="shared" si="0"/>
        <v>15245475</v>
      </c>
      <c r="AH42" s="263"/>
      <c r="AI42" s="263"/>
      <c r="AJ42" s="263"/>
      <c r="AK42" s="96">
        <f t="shared" si="1"/>
        <v>17873475</v>
      </c>
      <c r="AL42" s="96">
        <f t="shared" si="2"/>
        <v>19051080</v>
      </c>
      <c r="AM42" s="97">
        <v>2160436</v>
      </c>
      <c r="AN42" s="97">
        <v>2160436</v>
      </c>
      <c r="AO42" s="97">
        <v>2389095</v>
      </c>
      <c r="AP42" s="97">
        <v>13085039</v>
      </c>
      <c r="AQ42" s="97">
        <v>15713039</v>
      </c>
      <c r="AR42" s="97">
        <v>16661985</v>
      </c>
      <c r="AS42" s="97"/>
      <c r="AT42" s="100"/>
      <c r="AU42" s="100"/>
    </row>
    <row r="43" spans="1:47" ht="19.5" customHeight="1">
      <c r="A43" s="262" t="s">
        <v>39</v>
      </c>
      <c r="B43" s="223"/>
      <c r="C43" s="238" t="s">
        <v>756</v>
      </c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5" t="s">
        <v>757</v>
      </c>
      <c r="AD43" s="235"/>
      <c r="AE43" s="235"/>
      <c r="AF43" s="235"/>
      <c r="AG43" s="263">
        <f t="shared" si="0"/>
        <v>550000</v>
      </c>
      <c r="AH43" s="263"/>
      <c r="AI43" s="263"/>
      <c r="AJ43" s="263"/>
      <c r="AK43" s="96">
        <f t="shared" si="1"/>
        <v>1550000</v>
      </c>
      <c r="AL43" s="96">
        <f t="shared" si="2"/>
        <v>2026769</v>
      </c>
      <c r="AM43" s="97">
        <v>550000</v>
      </c>
      <c r="AN43" s="97">
        <v>1550000</v>
      </c>
      <c r="AO43" s="97">
        <v>1550872</v>
      </c>
      <c r="AP43" s="97"/>
      <c r="AQ43" s="97"/>
      <c r="AR43" s="97">
        <v>475897</v>
      </c>
      <c r="AS43" s="97"/>
      <c r="AT43" s="100"/>
      <c r="AU43" s="100"/>
    </row>
    <row r="44" spans="1:47" ht="19.5" customHeight="1">
      <c r="A44" s="262" t="s">
        <v>40</v>
      </c>
      <c r="B44" s="223"/>
      <c r="C44" s="238" t="s">
        <v>758</v>
      </c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5" t="s">
        <v>759</v>
      </c>
      <c r="AD44" s="235"/>
      <c r="AE44" s="235"/>
      <c r="AF44" s="235"/>
      <c r="AG44" s="263">
        <f t="shared" si="0"/>
        <v>0</v>
      </c>
      <c r="AH44" s="263"/>
      <c r="AI44" s="263"/>
      <c r="AJ44" s="263"/>
      <c r="AK44" s="96">
        <f t="shared" si="1"/>
        <v>0</v>
      </c>
      <c r="AL44" s="96">
        <f t="shared" si="2"/>
        <v>0</v>
      </c>
      <c r="AM44" s="97"/>
      <c r="AN44" s="97"/>
      <c r="AO44" s="97"/>
      <c r="AP44" s="97"/>
      <c r="AQ44" s="97"/>
      <c r="AR44" s="97"/>
      <c r="AS44" s="97"/>
      <c r="AT44" s="100"/>
      <c r="AU44" s="100"/>
    </row>
    <row r="45" spans="1:47" ht="19.5" customHeight="1">
      <c r="A45" s="262" t="s">
        <v>41</v>
      </c>
      <c r="B45" s="223"/>
      <c r="C45" s="238" t="s">
        <v>760</v>
      </c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5" t="s">
        <v>761</v>
      </c>
      <c r="AD45" s="235"/>
      <c r="AE45" s="235"/>
      <c r="AF45" s="235"/>
      <c r="AG45" s="263">
        <f t="shared" si="0"/>
        <v>0</v>
      </c>
      <c r="AH45" s="263"/>
      <c r="AI45" s="263"/>
      <c r="AJ45" s="263"/>
      <c r="AK45" s="96">
        <f t="shared" si="1"/>
        <v>0</v>
      </c>
      <c r="AL45" s="96">
        <f t="shared" si="2"/>
        <v>0</v>
      </c>
      <c r="AM45" s="97"/>
      <c r="AN45" s="97"/>
      <c r="AO45" s="97"/>
      <c r="AP45" s="97"/>
      <c r="AQ45" s="97"/>
      <c r="AR45" s="97"/>
      <c r="AS45" s="97"/>
      <c r="AT45" s="100"/>
      <c r="AU45" s="100"/>
    </row>
    <row r="46" spans="1:47" ht="19.5" customHeight="1">
      <c r="A46" s="262" t="s">
        <v>42</v>
      </c>
      <c r="B46" s="223"/>
      <c r="C46" s="238" t="s">
        <v>762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5" t="s">
        <v>763</v>
      </c>
      <c r="AD46" s="235"/>
      <c r="AE46" s="235"/>
      <c r="AF46" s="235"/>
      <c r="AG46" s="263">
        <f t="shared" si="0"/>
        <v>3630756</v>
      </c>
      <c r="AH46" s="263"/>
      <c r="AI46" s="263"/>
      <c r="AJ46" s="263"/>
      <c r="AK46" s="96">
        <f t="shared" si="1"/>
        <v>4130756</v>
      </c>
      <c r="AL46" s="96">
        <f t="shared" si="2"/>
        <v>4723540</v>
      </c>
      <c r="AM46" s="97"/>
      <c r="AN46" s="97"/>
      <c r="AO46" s="97"/>
      <c r="AP46" s="97">
        <v>3630756</v>
      </c>
      <c r="AQ46" s="97">
        <v>4130756</v>
      </c>
      <c r="AR46" s="97">
        <v>4723540</v>
      </c>
      <c r="AS46" s="97"/>
      <c r="AT46" s="100"/>
      <c r="AU46" s="100"/>
    </row>
    <row r="47" spans="1:47" ht="19.5" customHeight="1">
      <c r="A47" s="262" t="s">
        <v>43</v>
      </c>
      <c r="B47" s="223"/>
      <c r="C47" s="238" t="s">
        <v>764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5" t="s">
        <v>765</v>
      </c>
      <c r="AD47" s="235"/>
      <c r="AE47" s="235"/>
      <c r="AF47" s="235"/>
      <c r="AG47" s="263">
        <f t="shared" si="0"/>
        <v>0</v>
      </c>
      <c r="AH47" s="263"/>
      <c r="AI47" s="263"/>
      <c r="AJ47" s="263"/>
      <c r="AK47" s="96">
        <f t="shared" si="1"/>
        <v>442000</v>
      </c>
      <c r="AL47" s="96">
        <f t="shared" si="2"/>
        <v>0</v>
      </c>
      <c r="AM47" s="97"/>
      <c r="AN47" s="97"/>
      <c r="AO47" s="97"/>
      <c r="AP47" s="97"/>
      <c r="AQ47" s="97">
        <v>442000</v>
      </c>
      <c r="AR47" s="97"/>
      <c r="AS47" s="97"/>
      <c r="AT47" s="100"/>
      <c r="AU47" s="100"/>
    </row>
    <row r="48" spans="1:47" ht="19.5" customHeight="1">
      <c r="A48" s="262" t="s">
        <v>44</v>
      </c>
      <c r="B48" s="223"/>
      <c r="C48" s="238" t="s">
        <v>766</v>
      </c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5" t="s">
        <v>767</v>
      </c>
      <c r="AD48" s="235"/>
      <c r="AE48" s="235"/>
      <c r="AF48" s="235"/>
      <c r="AG48" s="263">
        <f t="shared" si="0"/>
        <v>0</v>
      </c>
      <c r="AH48" s="263"/>
      <c r="AI48" s="263"/>
      <c r="AJ48" s="263"/>
      <c r="AK48" s="96">
        <f t="shared" si="1"/>
        <v>0</v>
      </c>
      <c r="AL48" s="96">
        <f t="shared" si="2"/>
        <v>1116</v>
      </c>
      <c r="AM48" s="97"/>
      <c r="AN48" s="97"/>
      <c r="AO48" s="97">
        <v>1032</v>
      </c>
      <c r="AP48" s="97"/>
      <c r="AQ48" s="97"/>
      <c r="AR48" s="97">
        <v>84</v>
      </c>
      <c r="AS48" s="97"/>
      <c r="AT48" s="100"/>
      <c r="AU48" s="100"/>
    </row>
    <row r="49" spans="1:47" ht="19.5" customHeight="1">
      <c r="A49" s="262" t="s">
        <v>45</v>
      </c>
      <c r="B49" s="223"/>
      <c r="C49" s="238" t="s">
        <v>768</v>
      </c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5" t="s">
        <v>769</v>
      </c>
      <c r="AD49" s="235"/>
      <c r="AE49" s="235"/>
      <c r="AF49" s="235"/>
      <c r="AG49" s="263">
        <f t="shared" si="0"/>
        <v>0</v>
      </c>
      <c r="AH49" s="263"/>
      <c r="AI49" s="263"/>
      <c r="AJ49" s="263"/>
      <c r="AK49" s="96">
        <f t="shared" si="1"/>
        <v>0</v>
      </c>
      <c r="AL49" s="96">
        <f t="shared" si="2"/>
        <v>0</v>
      </c>
      <c r="AM49" s="97"/>
      <c r="AN49" s="97"/>
      <c r="AO49" s="97"/>
      <c r="AP49" s="97"/>
      <c r="AQ49" s="97"/>
      <c r="AR49" s="97"/>
      <c r="AS49" s="97"/>
      <c r="AT49" s="100"/>
      <c r="AU49" s="100"/>
    </row>
    <row r="50" spans="1:47" ht="19.5" customHeight="1">
      <c r="A50" s="262" t="s">
        <v>46</v>
      </c>
      <c r="B50" s="223"/>
      <c r="C50" s="238" t="s">
        <v>770</v>
      </c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5" t="s">
        <v>771</v>
      </c>
      <c r="AD50" s="235"/>
      <c r="AE50" s="235"/>
      <c r="AF50" s="235"/>
      <c r="AG50" s="263">
        <f t="shared" si="0"/>
        <v>0</v>
      </c>
      <c r="AH50" s="263"/>
      <c r="AI50" s="263"/>
      <c r="AJ50" s="263"/>
      <c r="AK50" s="96">
        <f t="shared" si="1"/>
        <v>1753400</v>
      </c>
      <c r="AL50" s="96">
        <f t="shared" si="2"/>
        <v>389938</v>
      </c>
      <c r="AM50" s="97"/>
      <c r="AN50" s="97"/>
      <c r="AO50" s="97">
        <v>354430</v>
      </c>
      <c r="AP50" s="97"/>
      <c r="AQ50" s="97">
        <v>1753400</v>
      </c>
      <c r="AR50" s="97">
        <v>35017</v>
      </c>
      <c r="AS50" s="97"/>
      <c r="AT50" s="100"/>
      <c r="AU50" s="100">
        <v>491</v>
      </c>
    </row>
    <row r="51" spans="1:47" ht="19.5" customHeight="1">
      <c r="A51" s="262" t="s">
        <v>47</v>
      </c>
      <c r="B51" s="223"/>
      <c r="C51" s="240" t="s">
        <v>772</v>
      </c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4" t="s">
        <v>773</v>
      </c>
      <c r="AD51" s="244"/>
      <c r="AE51" s="244"/>
      <c r="AF51" s="244"/>
      <c r="AG51" s="263">
        <f t="shared" si="0"/>
        <v>19788436</v>
      </c>
      <c r="AH51" s="263"/>
      <c r="AI51" s="263"/>
      <c r="AJ51" s="263"/>
      <c r="AK51" s="96">
        <f t="shared" si="1"/>
        <v>26311836</v>
      </c>
      <c r="AL51" s="96">
        <f t="shared" si="2"/>
        <v>26841550</v>
      </c>
      <c r="AM51" s="97">
        <f>SUM(AM42:AM50)</f>
        <v>2710436</v>
      </c>
      <c r="AN51" s="97">
        <f>SUM(AN41:AN50)</f>
        <v>3710436</v>
      </c>
      <c r="AO51" s="97">
        <f>SUM(AO41:AO50)</f>
        <v>4589642</v>
      </c>
      <c r="AP51" s="97">
        <f aca="true" t="shared" si="8" ref="AP51:AU51">SUM(AP41:AP50)</f>
        <v>17078000</v>
      </c>
      <c r="AQ51" s="97">
        <f t="shared" si="8"/>
        <v>22601400</v>
      </c>
      <c r="AR51" s="97">
        <f t="shared" si="8"/>
        <v>22251417</v>
      </c>
      <c r="AS51" s="97">
        <f t="shared" si="8"/>
        <v>0</v>
      </c>
      <c r="AT51" s="97">
        <f t="shared" si="8"/>
        <v>0</v>
      </c>
      <c r="AU51" s="97">
        <f t="shared" si="8"/>
        <v>491</v>
      </c>
    </row>
    <row r="52" spans="1:47" ht="19.5" customHeight="1">
      <c r="A52" s="262" t="s">
        <v>48</v>
      </c>
      <c r="B52" s="223"/>
      <c r="C52" s="238" t="s">
        <v>774</v>
      </c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5" t="s">
        <v>775</v>
      </c>
      <c r="AD52" s="235"/>
      <c r="AE52" s="235"/>
      <c r="AF52" s="235"/>
      <c r="AG52" s="263">
        <f t="shared" si="0"/>
        <v>0</v>
      </c>
      <c r="AH52" s="263"/>
      <c r="AI52" s="263"/>
      <c r="AJ52" s="263"/>
      <c r="AK52" s="96">
        <f t="shared" si="1"/>
        <v>0</v>
      </c>
      <c r="AL52" s="96">
        <f t="shared" si="2"/>
        <v>0</v>
      </c>
      <c r="AM52" s="97"/>
      <c r="AN52" s="97"/>
      <c r="AO52" s="97"/>
      <c r="AP52" s="97"/>
      <c r="AQ52" s="97"/>
      <c r="AR52" s="97"/>
      <c r="AS52" s="97"/>
      <c r="AT52" s="100"/>
      <c r="AU52" s="100"/>
    </row>
    <row r="53" spans="1:47" ht="19.5" customHeight="1">
      <c r="A53" s="262" t="s">
        <v>49</v>
      </c>
      <c r="B53" s="223"/>
      <c r="C53" s="238" t="s">
        <v>776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5" t="s">
        <v>777</v>
      </c>
      <c r="AD53" s="235"/>
      <c r="AE53" s="235"/>
      <c r="AF53" s="235"/>
      <c r="AG53" s="263">
        <f t="shared" si="0"/>
        <v>0</v>
      </c>
      <c r="AH53" s="263"/>
      <c r="AI53" s="263"/>
      <c r="AJ53" s="263"/>
      <c r="AK53" s="96">
        <f t="shared" si="1"/>
        <v>0</v>
      </c>
      <c r="AL53" s="96">
        <f t="shared" si="2"/>
        <v>64285</v>
      </c>
      <c r="AM53" s="97"/>
      <c r="AN53" s="97"/>
      <c r="AO53" s="97">
        <v>64285</v>
      </c>
      <c r="AP53" s="97"/>
      <c r="AQ53" s="97"/>
      <c r="AR53" s="97"/>
      <c r="AS53" s="97"/>
      <c r="AT53" s="100"/>
      <c r="AU53" s="100"/>
    </row>
    <row r="54" spans="1:47" ht="19.5" customHeight="1">
      <c r="A54" s="262" t="s">
        <v>50</v>
      </c>
      <c r="B54" s="223"/>
      <c r="C54" s="238" t="s">
        <v>778</v>
      </c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5" t="s">
        <v>779</v>
      </c>
      <c r="AD54" s="235"/>
      <c r="AE54" s="235"/>
      <c r="AF54" s="235"/>
      <c r="AG54" s="263">
        <f t="shared" si="0"/>
        <v>0</v>
      </c>
      <c r="AH54" s="263"/>
      <c r="AI54" s="263"/>
      <c r="AJ54" s="263"/>
      <c r="AK54" s="96">
        <f t="shared" si="1"/>
        <v>0</v>
      </c>
      <c r="AL54" s="96">
        <f t="shared" si="2"/>
        <v>17874</v>
      </c>
      <c r="AM54" s="97"/>
      <c r="AN54" s="97"/>
      <c r="AO54" s="97">
        <v>10000</v>
      </c>
      <c r="AP54" s="97"/>
      <c r="AQ54" s="97"/>
      <c r="AR54" s="97">
        <v>7874</v>
      </c>
      <c r="AS54" s="97"/>
      <c r="AT54" s="100"/>
      <c r="AU54" s="100"/>
    </row>
    <row r="55" spans="1:47" ht="19.5" customHeight="1">
      <c r="A55" s="262" t="s">
        <v>51</v>
      </c>
      <c r="B55" s="223"/>
      <c r="C55" s="238" t="s">
        <v>780</v>
      </c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5" t="s">
        <v>781</v>
      </c>
      <c r="AD55" s="235"/>
      <c r="AE55" s="235"/>
      <c r="AF55" s="235"/>
      <c r="AG55" s="263">
        <f t="shared" si="0"/>
        <v>0</v>
      </c>
      <c r="AH55" s="263"/>
      <c r="AI55" s="263"/>
      <c r="AJ55" s="263"/>
      <c r="AK55" s="96">
        <f t="shared" si="1"/>
        <v>0</v>
      </c>
      <c r="AL55" s="96">
        <f t="shared" si="2"/>
        <v>0</v>
      </c>
      <c r="AM55" s="97"/>
      <c r="AN55" s="97"/>
      <c r="AO55" s="97"/>
      <c r="AP55" s="97"/>
      <c r="AQ55" s="97"/>
      <c r="AR55" s="97"/>
      <c r="AS55" s="97"/>
      <c r="AT55" s="100"/>
      <c r="AU55" s="100"/>
    </row>
    <row r="56" spans="1:47" ht="19.5" customHeight="1">
      <c r="A56" s="262" t="s">
        <v>52</v>
      </c>
      <c r="B56" s="223"/>
      <c r="C56" s="238" t="s">
        <v>782</v>
      </c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5" t="s">
        <v>783</v>
      </c>
      <c r="AD56" s="235"/>
      <c r="AE56" s="235"/>
      <c r="AF56" s="235"/>
      <c r="AG56" s="263">
        <f t="shared" si="0"/>
        <v>0</v>
      </c>
      <c r="AH56" s="263"/>
      <c r="AI56" s="263"/>
      <c r="AJ56" s="263"/>
      <c r="AK56" s="96">
        <f t="shared" si="1"/>
        <v>0</v>
      </c>
      <c r="AL56" s="96">
        <f t="shared" si="2"/>
        <v>0</v>
      </c>
      <c r="AM56" s="97"/>
      <c r="AN56" s="97"/>
      <c r="AO56" s="97"/>
      <c r="AP56" s="97"/>
      <c r="AQ56" s="97"/>
      <c r="AR56" s="97"/>
      <c r="AS56" s="97"/>
      <c r="AT56" s="100"/>
      <c r="AU56" s="100"/>
    </row>
    <row r="57" spans="1:47" ht="19.5" customHeight="1">
      <c r="A57" s="262" t="s">
        <v>53</v>
      </c>
      <c r="B57" s="223"/>
      <c r="C57" s="236" t="s">
        <v>784</v>
      </c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44" t="s">
        <v>785</v>
      </c>
      <c r="AD57" s="244"/>
      <c r="AE57" s="244"/>
      <c r="AF57" s="244"/>
      <c r="AG57" s="263">
        <f t="shared" si="0"/>
        <v>0</v>
      </c>
      <c r="AH57" s="263"/>
      <c r="AI57" s="263"/>
      <c r="AJ57" s="263"/>
      <c r="AK57" s="96">
        <f t="shared" si="1"/>
        <v>0</v>
      </c>
      <c r="AL57" s="96">
        <f t="shared" si="2"/>
        <v>82159</v>
      </c>
      <c r="AM57" s="97">
        <f aca="true" t="shared" si="9" ref="AM57:AR57">SUM(AM54:AM56)</f>
        <v>0</v>
      </c>
      <c r="AN57" s="97">
        <f t="shared" si="9"/>
        <v>0</v>
      </c>
      <c r="AO57" s="97">
        <f>SUM(AO53:AO56)</f>
        <v>74285</v>
      </c>
      <c r="AP57" s="97">
        <f t="shared" si="9"/>
        <v>0</v>
      </c>
      <c r="AQ57" s="97">
        <f t="shared" si="9"/>
        <v>0</v>
      </c>
      <c r="AR57" s="97">
        <f t="shared" si="9"/>
        <v>7874</v>
      </c>
      <c r="AS57" s="97"/>
      <c r="AT57" s="100"/>
      <c r="AU57" s="100"/>
    </row>
    <row r="58" spans="1:47" ht="29.25" customHeight="1">
      <c r="A58" s="262" t="s">
        <v>54</v>
      </c>
      <c r="B58" s="223"/>
      <c r="C58" s="238" t="s">
        <v>786</v>
      </c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5" t="s">
        <v>787</v>
      </c>
      <c r="AD58" s="235"/>
      <c r="AE58" s="235"/>
      <c r="AF58" s="235"/>
      <c r="AG58" s="263">
        <f t="shared" si="0"/>
        <v>0</v>
      </c>
      <c r="AH58" s="263"/>
      <c r="AI58" s="263"/>
      <c r="AJ58" s="263"/>
      <c r="AK58" s="96">
        <f t="shared" si="1"/>
        <v>0</v>
      </c>
      <c r="AL58" s="96">
        <f t="shared" si="2"/>
        <v>0</v>
      </c>
      <c r="AM58" s="97"/>
      <c r="AN58" s="97"/>
      <c r="AO58" s="97"/>
      <c r="AP58" s="97"/>
      <c r="AQ58" s="97"/>
      <c r="AR58" s="97"/>
      <c r="AS58" s="97"/>
      <c r="AT58" s="100"/>
      <c r="AU58" s="100"/>
    </row>
    <row r="59" spans="1:47" ht="29.25" customHeight="1">
      <c r="A59" s="262" t="s">
        <v>55</v>
      </c>
      <c r="B59" s="223"/>
      <c r="C59" s="231" t="s">
        <v>788</v>
      </c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5" t="s">
        <v>789</v>
      </c>
      <c r="AD59" s="235"/>
      <c r="AE59" s="235"/>
      <c r="AF59" s="235"/>
      <c r="AG59" s="263">
        <f t="shared" si="0"/>
        <v>900000</v>
      </c>
      <c r="AH59" s="263"/>
      <c r="AI59" s="263"/>
      <c r="AJ59" s="263"/>
      <c r="AK59" s="96">
        <f t="shared" si="1"/>
        <v>900000</v>
      </c>
      <c r="AL59" s="96">
        <f t="shared" si="2"/>
        <v>325400</v>
      </c>
      <c r="AM59" s="97">
        <v>900000</v>
      </c>
      <c r="AN59" s="97">
        <v>900000</v>
      </c>
      <c r="AO59" s="97">
        <v>325400</v>
      </c>
      <c r="AP59" s="97"/>
      <c r="AQ59" s="97"/>
      <c r="AR59" s="97"/>
      <c r="AS59" s="97"/>
      <c r="AT59" s="100"/>
      <c r="AU59" s="100"/>
    </row>
    <row r="60" spans="1:47" ht="19.5" customHeight="1">
      <c r="A60" s="262" t="s">
        <v>56</v>
      </c>
      <c r="B60" s="223"/>
      <c r="C60" s="238" t="s">
        <v>790</v>
      </c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5" t="s">
        <v>791</v>
      </c>
      <c r="AD60" s="235"/>
      <c r="AE60" s="235"/>
      <c r="AF60" s="235"/>
      <c r="AG60" s="263">
        <f t="shared" si="0"/>
        <v>0</v>
      </c>
      <c r="AH60" s="263"/>
      <c r="AI60" s="263"/>
      <c r="AJ60" s="263"/>
      <c r="AK60" s="96">
        <f t="shared" si="1"/>
        <v>0</v>
      </c>
      <c r="AL60" s="96">
        <f t="shared" si="2"/>
        <v>0</v>
      </c>
      <c r="AM60" s="97"/>
      <c r="AN60" s="97"/>
      <c r="AO60" s="97"/>
      <c r="AP60" s="97"/>
      <c r="AQ60" s="97"/>
      <c r="AR60" s="97"/>
      <c r="AS60" s="97"/>
      <c r="AT60" s="100"/>
      <c r="AU60" s="100"/>
    </row>
    <row r="61" spans="1:47" ht="19.5" customHeight="1">
      <c r="A61" s="262" t="s">
        <v>57</v>
      </c>
      <c r="B61" s="223"/>
      <c r="C61" s="236" t="s">
        <v>792</v>
      </c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44" t="s">
        <v>793</v>
      </c>
      <c r="AD61" s="244"/>
      <c r="AE61" s="244"/>
      <c r="AF61" s="244"/>
      <c r="AG61" s="263">
        <f t="shared" si="0"/>
        <v>900000</v>
      </c>
      <c r="AH61" s="263"/>
      <c r="AI61" s="263"/>
      <c r="AJ61" s="263"/>
      <c r="AK61" s="96">
        <f t="shared" si="1"/>
        <v>900000</v>
      </c>
      <c r="AL61" s="96">
        <f t="shared" si="2"/>
        <v>325400</v>
      </c>
      <c r="AM61" s="97">
        <f>SUM(AM58:AM60)</f>
        <v>900000</v>
      </c>
      <c r="AN61" s="97">
        <f>SUM(AN58:AN60)</f>
        <v>900000</v>
      </c>
      <c r="AO61" s="97">
        <f>SUM(AO58:AO60)</f>
        <v>325400</v>
      </c>
      <c r="AP61" s="97">
        <f aca="true" t="shared" si="10" ref="AP61:AU61">SUM(AP58:AP60)</f>
        <v>0</v>
      </c>
      <c r="AQ61" s="97">
        <f t="shared" si="10"/>
        <v>0</v>
      </c>
      <c r="AR61" s="97">
        <f t="shared" si="10"/>
        <v>0</v>
      </c>
      <c r="AS61" s="97">
        <f t="shared" si="10"/>
        <v>0</v>
      </c>
      <c r="AT61" s="97">
        <f t="shared" si="10"/>
        <v>0</v>
      </c>
      <c r="AU61" s="97">
        <f t="shared" si="10"/>
        <v>0</v>
      </c>
    </row>
    <row r="62" spans="1:47" ht="29.25" customHeight="1">
      <c r="A62" s="262" t="s">
        <v>58</v>
      </c>
      <c r="B62" s="223"/>
      <c r="C62" s="238" t="s">
        <v>794</v>
      </c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5" t="s">
        <v>795</v>
      </c>
      <c r="AD62" s="235"/>
      <c r="AE62" s="235"/>
      <c r="AF62" s="235"/>
      <c r="AG62" s="263">
        <f t="shared" si="0"/>
        <v>0</v>
      </c>
      <c r="AH62" s="263"/>
      <c r="AI62" s="263"/>
      <c r="AJ62" s="263"/>
      <c r="AK62" s="96">
        <f t="shared" si="1"/>
        <v>0</v>
      </c>
      <c r="AL62" s="96">
        <f t="shared" si="2"/>
        <v>0</v>
      </c>
      <c r="AM62" s="97"/>
      <c r="AN62" s="97"/>
      <c r="AO62" s="97"/>
      <c r="AP62" s="97"/>
      <c r="AQ62" s="97"/>
      <c r="AR62" s="97"/>
      <c r="AS62" s="97"/>
      <c r="AT62" s="100"/>
      <c r="AU62" s="100"/>
    </row>
    <row r="63" spans="1:47" ht="29.25" customHeight="1">
      <c r="A63" s="262" t="s">
        <v>59</v>
      </c>
      <c r="B63" s="223"/>
      <c r="C63" s="231" t="s">
        <v>796</v>
      </c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5" t="s">
        <v>797</v>
      </c>
      <c r="AD63" s="235"/>
      <c r="AE63" s="235"/>
      <c r="AF63" s="235"/>
      <c r="AG63" s="263">
        <f t="shared" si="0"/>
        <v>0</v>
      </c>
      <c r="AH63" s="263"/>
      <c r="AI63" s="263"/>
      <c r="AJ63" s="263"/>
      <c r="AK63" s="96">
        <f t="shared" si="1"/>
        <v>0</v>
      </c>
      <c r="AL63" s="96">
        <f t="shared" si="2"/>
        <v>196152</v>
      </c>
      <c r="AM63" s="97"/>
      <c r="AN63" s="97"/>
      <c r="AO63" s="97">
        <v>196152</v>
      </c>
      <c r="AP63" s="97"/>
      <c r="AQ63" s="97"/>
      <c r="AR63" s="97"/>
      <c r="AS63" s="97"/>
      <c r="AT63" s="100"/>
      <c r="AU63" s="100"/>
    </row>
    <row r="64" spans="1:47" ht="19.5" customHeight="1">
      <c r="A64" s="262" t="s">
        <v>60</v>
      </c>
      <c r="B64" s="223"/>
      <c r="C64" s="238" t="s">
        <v>798</v>
      </c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5" t="s">
        <v>799</v>
      </c>
      <c r="AD64" s="235"/>
      <c r="AE64" s="235"/>
      <c r="AF64" s="235"/>
      <c r="AG64" s="263">
        <f t="shared" si="0"/>
        <v>450000</v>
      </c>
      <c r="AH64" s="263"/>
      <c r="AI64" s="263"/>
      <c r="AJ64" s="263"/>
      <c r="AK64" s="96">
        <f t="shared" si="1"/>
        <v>450000</v>
      </c>
      <c r="AL64" s="96">
        <f t="shared" si="2"/>
        <v>642500</v>
      </c>
      <c r="AM64" s="97">
        <v>450000</v>
      </c>
      <c r="AN64" s="97">
        <v>450000</v>
      </c>
      <c r="AO64" s="97">
        <v>642500</v>
      </c>
      <c r="AP64" s="97"/>
      <c r="AQ64" s="97"/>
      <c r="AR64" s="97"/>
      <c r="AS64" s="97"/>
      <c r="AT64" s="100"/>
      <c r="AU64" s="100"/>
    </row>
    <row r="65" spans="1:47" ht="19.5" customHeight="1">
      <c r="A65" s="262" t="s">
        <v>61</v>
      </c>
      <c r="B65" s="223"/>
      <c r="C65" s="236" t="s">
        <v>800</v>
      </c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44" t="s">
        <v>801</v>
      </c>
      <c r="AD65" s="244"/>
      <c r="AE65" s="244"/>
      <c r="AF65" s="244"/>
      <c r="AG65" s="263">
        <f t="shared" si="0"/>
        <v>450000</v>
      </c>
      <c r="AH65" s="263"/>
      <c r="AI65" s="263"/>
      <c r="AJ65" s="263"/>
      <c r="AK65" s="96">
        <f t="shared" si="1"/>
        <v>450000</v>
      </c>
      <c r="AL65" s="96">
        <f t="shared" si="2"/>
        <v>838652</v>
      </c>
      <c r="AM65" s="97">
        <f aca="true" t="shared" si="11" ref="AM65:AT65">SUM(AM62:AM64)</f>
        <v>450000</v>
      </c>
      <c r="AN65" s="97">
        <f t="shared" si="11"/>
        <v>450000</v>
      </c>
      <c r="AO65" s="97">
        <f t="shared" si="11"/>
        <v>838652</v>
      </c>
      <c r="AP65" s="97">
        <f t="shared" si="11"/>
        <v>0</v>
      </c>
      <c r="AQ65" s="97">
        <f t="shared" si="11"/>
        <v>0</v>
      </c>
      <c r="AR65" s="97">
        <f t="shared" si="11"/>
        <v>0</v>
      </c>
      <c r="AS65" s="97">
        <f t="shared" si="11"/>
        <v>0</v>
      </c>
      <c r="AT65" s="97">
        <f t="shared" si="11"/>
        <v>0</v>
      </c>
      <c r="AU65" s="100"/>
    </row>
    <row r="66" spans="1:47" ht="19.5" customHeight="1">
      <c r="A66" s="262" t="s">
        <v>62</v>
      </c>
      <c r="B66" s="223"/>
      <c r="C66" s="240" t="s">
        <v>802</v>
      </c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4" t="s">
        <v>803</v>
      </c>
      <c r="AD66" s="244"/>
      <c r="AE66" s="244"/>
      <c r="AF66" s="244"/>
      <c r="AG66" s="263">
        <f t="shared" si="0"/>
        <v>220142318</v>
      </c>
      <c r="AH66" s="263"/>
      <c r="AI66" s="263"/>
      <c r="AJ66" s="263"/>
      <c r="AK66" s="96">
        <f t="shared" si="1"/>
        <v>279520762</v>
      </c>
      <c r="AL66" s="96">
        <f t="shared" si="2"/>
        <v>267639745</v>
      </c>
      <c r="AM66" s="97">
        <f aca="true" t="shared" si="12" ref="AM66:AR66">SUM(AM20+AM26+AM40+AM51+AM57+AM61+AM65)</f>
        <v>196141318</v>
      </c>
      <c r="AN66" s="97">
        <f t="shared" si="12"/>
        <v>230795109</v>
      </c>
      <c r="AO66" s="97">
        <f t="shared" si="12"/>
        <v>220007453</v>
      </c>
      <c r="AP66" s="97">
        <f t="shared" si="12"/>
        <v>24001000</v>
      </c>
      <c r="AQ66" s="97">
        <f t="shared" si="12"/>
        <v>46705400</v>
      </c>
      <c r="AR66" s="97">
        <f t="shared" si="12"/>
        <v>45948048</v>
      </c>
      <c r="AS66" s="97">
        <f>SUM(AS14+AS20+AS26+AS29+AS40+AS51+AS57+AS61+AS65)</f>
        <v>0</v>
      </c>
      <c r="AT66" s="97">
        <f>SUM(AT20+AT26+AT40+AT51+AT57+AT61+AT65)</f>
        <v>2020253</v>
      </c>
      <c r="AU66" s="97">
        <f>SUM(AU40+AU20+AU51)</f>
        <v>1684244</v>
      </c>
    </row>
    <row r="67" ht="12.75">
      <c r="AT67" s="81"/>
    </row>
  </sheetData>
  <sheetProtection/>
  <mergeCells count="250">
    <mergeCell ref="A13:B13"/>
    <mergeCell ref="C13:AB13"/>
    <mergeCell ref="AC13:AF13"/>
    <mergeCell ref="AG13:AJ13"/>
    <mergeCell ref="A66:B66"/>
    <mergeCell ref="C66:AB66"/>
    <mergeCell ref="AC66:AF66"/>
    <mergeCell ref="AG66:AJ66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3:AU3"/>
    <mergeCell ref="A4:AU4"/>
    <mergeCell ref="AM1:AS1"/>
    <mergeCell ref="A5:AS5"/>
    <mergeCell ref="A6:AF6"/>
    <mergeCell ref="AG6:AK6"/>
    <mergeCell ref="AS6:AU6"/>
    <mergeCell ref="AM6:AO6"/>
    <mergeCell ref="A2:AU2"/>
    <mergeCell ref="AP6:AR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51" r:id="rId1"/>
  <rowBreaks count="1" manualBreakCount="1">
    <brk id="33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32"/>
  <sheetViews>
    <sheetView view="pageBreakPreview" zoomScaleSheetLayoutView="100" zoomScalePageLayoutView="0" workbookViewId="0" topLeftCell="A7">
      <selection activeCell="AL21" sqref="AL21"/>
    </sheetView>
  </sheetViews>
  <sheetFormatPr defaultColWidth="9.00390625" defaultRowHeight="12.75"/>
  <cols>
    <col min="1" max="36" width="2.75390625" style="36" customWidth="1"/>
    <col min="37" max="37" width="11.875" style="36" customWidth="1"/>
    <col min="38" max="38" width="11.00390625" style="36" customWidth="1"/>
    <col min="39" max="16384" width="9.125" style="36" customWidth="1"/>
  </cols>
  <sheetData>
    <row r="1" spans="37:38" ht="22.5" customHeight="1">
      <c r="AK1" s="278" t="s">
        <v>969</v>
      </c>
      <c r="AL1" s="278"/>
    </row>
    <row r="2" spans="1:38" ht="31.5" customHeight="1">
      <c r="A2" s="279" t="s">
        <v>436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07"/>
      <c r="AL2" s="207"/>
    </row>
    <row r="3" spans="1:38" ht="31.5" customHeight="1">
      <c r="A3" s="279" t="s">
        <v>1006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07"/>
      <c r="AL3" s="207"/>
    </row>
    <row r="4" spans="1:38" ht="25.5" customHeight="1">
      <c r="A4" s="280" t="s">
        <v>851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07"/>
      <c r="AL4" s="207"/>
    </row>
    <row r="5" spans="1:38" ht="19.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07"/>
      <c r="AL5" s="207"/>
    </row>
    <row r="6" spans="1:38" ht="27.75" customHeight="1">
      <c r="A6" s="206" t="s">
        <v>686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83" t="s">
        <v>149</v>
      </c>
      <c r="AH6" s="284"/>
      <c r="AI6" s="284"/>
      <c r="AJ6" s="284"/>
      <c r="AK6" s="284"/>
      <c r="AL6" s="285"/>
    </row>
    <row r="7" spans="1:40" ht="34.5" customHeight="1">
      <c r="A7" s="208" t="s">
        <v>437</v>
      </c>
      <c r="B7" s="209"/>
      <c r="C7" s="210" t="s">
        <v>438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2" t="s">
        <v>679</v>
      </c>
      <c r="AD7" s="211"/>
      <c r="AE7" s="211"/>
      <c r="AF7" s="211"/>
      <c r="AG7" s="209" t="s">
        <v>678</v>
      </c>
      <c r="AH7" s="211"/>
      <c r="AI7" s="211"/>
      <c r="AJ7" s="211"/>
      <c r="AK7" s="91" t="s">
        <v>850</v>
      </c>
      <c r="AL7" s="129" t="s">
        <v>8</v>
      </c>
      <c r="AM7" s="102"/>
      <c r="AN7" s="102"/>
    </row>
    <row r="8" spans="1:38" ht="12.75">
      <c r="A8" s="222" t="s">
        <v>312</v>
      </c>
      <c r="B8" s="222"/>
      <c r="C8" s="223" t="s">
        <v>313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 t="s">
        <v>314</v>
      </c>
      <c r="AD8" s="223"/>
      <c r="AE8" s="223"/>
      <c r="AF8" s="223"/>
      <c r="AG8" s="223" t="s">
        <v>315</v>
      </c>
      <c r="AH8" s="223"/>
      <c r="AI8" s="223"/>
      <c r="AJ8" s="223"/>
      <c r="AK8" s="109" t="s">
        <v>316</v>
      </c>
      <c r="AL8" s="109" t="s">
        <v>317</v>
      </c>
    </row>
    <row r="9" spans="1:38" ht="19.5" customHeight="1">
      <c r="A9" s="262" t="s">
        <v>0</v>
      </c>
      <c r="B9" s="262"/>
      <c r="C9" s="238" t="s">
        <v>849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1" t="s">
        <v>848</v>
      </c>
      <c r="AD9" s="231"/>
      <c r="AE9" s="231"/>
      <c r="AF9" s="231"/>
      <c r="AG9" s="270"/>
      <c r="AH9" s="270"/>
      <c r="AI9" s="270"/>
      <c r="AJ9" s="270"/>
      <c r="AK9" s="97"/>
      <c r="AL9" s="97"/>
    </row>
    <row r="10" spans="1:38" ht="19.5" customHeight="1">
      <c r="A10" s="262" t="s">
        <v>1</v>
      </c>
      <c r="B10" s="262"/>
      <c r="C10" s="238" t="s">
        <v>847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1" t="s">
        <v>846</v>
      </c>
      <c r="AD10" s="231"/>
      <c r="AE10" s="231"/>
      <c r="AF10" s="231"/>
      <c r="AG10" s="270"/>
      <c r="AH10" s="270"/>
      <c r="AI10" s="270"/>
      <c r="AJ10" s="270"/>
      <c r="AK10" s="97"/>
      <c r="AL10" s="97"/>
    </row>
    <row r="11" spans="1:38" ht="19.5" customHeight="1">
      <c r="A11" s="262" t="s">
        <v>2</v>
      </c>
      <c r="B11" s="262"/>
      <c r="C11" s="238" t="s">
        <v>845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1" t="s">
        <v>844</v>
      </c>
      <c r="AD11" s="231"/>
      <c r="AE11" s="231"/>
      <c r="AF11" s="231"/>
      <c r="AG11" s="270"/>
      <c r="AH11" s="270"/>
      <c r="AI11" s="270"/>
      <c r="AJ11" s="270"/>
      <c r="AK11" s="97"/>
      <c r="AL11" s="97"/>
    </row>
    <row r="12" spans="1:38" ht="19.5" customHeight="1">
      <c r="A12" s="271" t="s">
        <v>3</v>
      </c>
      <c r="B12" s="271"/>
      <c r="C12" s="240" t="s">
        <v>843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36" t="s">
        <v>842</v>
      </c>
      <c r="AD12" s="236"/>
      <c r="AE12" s="236"/>
      <c r="AF12" s="236"/>
      <c r="AG12" s="270"/>
      <c r="AH12" s="270"/>
      <c r="AI12" s="270"/>
      <c r="AJ12" s="270"/>
      <c r="AK12" s="97"/>
      <c r="AL12" s="97"/>
    </row>
    <row r="13" spans="1:38" s="42" customFormat="1" ht="19.5" customHeight="1">
      <c r="A13" s="262" t="s">
        <v>9</v>
      </c>
      <c r="B13" s="262"/>
      <c r="C13" s="272" t="s">
        <v>841</v>
      </c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31" t="s">
        <v>840</v>
      </c>
      <c r="AD13" s="231"/>
      <c r="AE13" s="231"/>
      <c r="AF13" s="231"/>
      <c r="AG13" s="270"/>
      <c r="AH13" s="270"/>
      <c r="AI13" s="270"/>
      <c r="AJ13" s="270"/>
      <c r="AK13" s="98"/>
      <c r="AL13" s="98"/>
    </row>
    <row r="14" spans="1:38" ht="19.5" customHeight="1">
      <c r="A14" s="262" t="s">
        <v>10</v>
      </c>
      <c r="B14" s="262"/>
      <c r="C14" s="272" t="s">
        <v>839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31" t="s">
        <v>838</v>
      </c>
      <c r="AD14" s="231"/>
      <c r="AE14" s="231"/>
      <c r="AF14" s="231"/>
      <c r="AG14" s="270"/>
      <c r="AH14" s="270"/>
      <c r="AI14" s="270"/>
      <c r="AJ14" s="270"/>
      <c r="AK14" s="97"/>
      <c r="AL14" s="97"/>
    </row>
    <row r="15" spans="1:38" ht="19.5" customHeight="1">
      <c r="A15" s="262" t="s">
        <v>11</v>
      </c>
      <c r="B15" s="262"/>
      <c r="C15" s="238" t="s">
        <v>837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1" t="s">
        <v>836</v>
      </c>
      <c r="AD15" s="231"/>
      <c r="AE15" s="231"/>
      <c r="AF15" s="231"/>
      <c r="AG15" s="270"/>
      <c r="AH15" s="270"/>
      <c r="AI15" s="270"/>
      <c r="AJ15" s="270"/>
      <c r="AK15" s="97"/>
      <c r="AL15" s="97"/>
    </row>
    <row r="16" spans="1:38" ht="19.5" customHeight="1">
      <c r="A16" s="262" t="s">
        <v>4</v>
      </c>
      <c r="B16" s="262"/>
      <c r="C16" s="238" t="s">
        <v>835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1" t="s">
        <v>834</v>
      </c>
      <c r="AD16" s="231"/>
      <c r="AE16" s="231"/>
      <c r="AF16" s="231"/>
      <c r="AG16" s="270"/>
      <c r="AH16" s="270"/>
      <c r="AI16" s="270"/>
      <c r="AJ16" s="270"/>
      <c r="AK16" s="97"/>
      <c r="AL16" s="97"/>
    </row>
    <row r="17" spans="1:38" ht="19.5" customHeight="1">
      <c r="A17" s="271" t="s">
        <v>12</v>
      </c>
      <c r="B17" s="271"/>
      <c r="C17" s="273" t="s">
        <v>833</v>
      </c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36" t="s">
        <v>832</v>
      </c>
      <c r="AD17" s="236"/>
      <c r="AE17" s="236"/>
      <c r="AF17" s="236"/>
      <c r="AG17" s="270"/>
      <c r="AH17" s="270"/>
      <c r="AI17" s="270"/>
      <c r="AJ17" s="270"/>
      <c r="AK17" s="97"/>
      <c r="AL17" s="97"/>
    </row>
    <row r="18" spans="1:38" ht="19.5" customHeight="1">
      <c r="A18" s="262" t="s">
        <v>5</v>
      </c>
      <c r="B18" s="262"/>
      <c r="C18" s="272" t="s">
        <v>831</v>
      </c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31" t="s">
        <v>830</v>
      </c>
      <c r="AD18" s="231"/>
      <c r="AE18" s="231"/>
      <c r="AF18" s="231"/>
      <c r="AG18" s="270"/>
      <c r="AH18" s="270"/>
      <c r="AI18" s="270"/>
      <c r="AJ18" s="270"/>
      <c r="AK18" s="97"/>
      <c r="AL18" s="97"/>
    </row>
    <row r="19" spans="1:38" ht="19.5" customHeight="1">
      <c r="A19" s="262" t="s">
        <v>13</v>
      </c>
      <c r="B19" s="262"/>
      <c r="C19" s="272" t="s">
        <v>829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31" t="s">
        <v>828</v>
      </c>
      <c r="AD19" s="231"/>
      <c r="AE19" s="231"/>
      <c r="AF19" s="231"/>
      <c r="AG19" s="270">
        <v>5109116</v>
      </c>
      <c r="AH19" s="270"/>
      <c r="AI19" s="270"/>
      <c r="AJ19" s="270"/>
      <c r="AK19" s="97">
        <v>12798191</v>
      </c>
      <c r="AL19" s="97">
        <v>12798191</v>
      </c>
    </row>
    <row r="20" spans="1:37" ht="19.5" customHeight="1">
      <c r="A20" s="262" t="s">
        <v>14</v>
      </c>
      <c r="B20" s="262"/>
      <c r="C20" s="272" t="s">
        <v>827</v>
      </c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31" t="s">
        <v>826</v>
      </c>
      <c r="AD20" s="231"/>
      <c r="AE20" s="231"/>
      <c r="AF20" s="231"/>
      <c r="AG20" s="270"/>
      <c r="AH20" s="270"/>
      <c r="AI20" s="270"/>
      <c r="AJ20" s="270"/>
      <c r="AK20" s="97"/>
    </row>
    <row r="21" spans="1:38" ht="19.5" customHeight="1">
      <c r="A21" s="262" t="s">
        <v>15</v>
      </c>
      <c r="B21" s="262"/>
      <c r="C21" s="272" t="s">
        <v>825</v>
      </c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31" t="s">
        <v>824</v>
      </c>
      <c r="AD21" s="231"/>
      <c r="AE21" s="231"/>
      <c r="AF21" s="231"/>
      <c r="AG21" s="270"/>
      <c r="AH21" s="270"/>
      <c r="AI21" s="270"/>
      <c r="AJ21" s="270"/>
      <c r="AK21" s="97"/>
      <c r="AL21" s="97"/>
    </row>
    <row r="22" spans="1:38" ht="19.5" customHeight="1">
      <c r="A22" s="262" t="s">
        <v>16</v>
      </c>
      <c r="B22" s="262"/>
      <c r="C22" s="272" t="s">
        <v>823</v>
      </c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31" t="s">
        <v>822</v>
      </c>
      <c r="AD22" s="231"/>
      <c r="AE22" s="231"/>
      <c r="AF22" s="231"/>
      <c r="AG22" s="270"/>
      <c r="AH22" s="270"/>
      <c r="AI22" s="270"/>
      <c r="AJ22" s="270"/>
      <c r="AK22" s="97"/>
      <c r="AL22" s="97"/>
    </row>
    <row r="23" spans="1:38" ht="19.5" customHeight="1">
      <c r="A23" s="262" t="s">
        <v>17</v>
      </c>
      <c r="B23" s="262"/>
      <c r="C23" s="272" t="s">
        <v>821</v>
      </c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31" t="s">
        <v>820</v>
      </c>
      <c r="AD23" s="231"/>
      <c r="AE23" s="231"/>
      <c r="AF23" s="231"/>
      <c r="AG23" s="270"/>
      <c r="AH23" s="270"/>
      <c r="AI23" s="270"/>
      <c r="AJ23" s="270"/>
      <c r="AK23" s="97"/>
      <c r="AL23" s="97"/>
    </row>
    <row r="24" spans="1:38" ht="19.5" customHeight="1">
      <c r="A24" s="271" t="s">
        <v>18</v>
      </c>
      <c r="B24" s="271"/>
      <c r="C24" s="273" t="s">
        <v>819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36" t="s">
        <v>818</v>
      </c>
      <c r="AD24" s="236"/>
      <c r="AE24" s="236"/>
      <c r="AF24" s="236"/>
      <c r="AG24" s="274">
        <f>SUM(AG19:AJ23)</f>
        <v>5109116</v>
      </c>
      <c r="AH24" s="275"/>
      <c r="AI24" s="275"/>
      <c r="AJ24" s="276"/>
      <c r="AK24" s="97">
        <f>SUM(AK19:AK23)</f>
        <v>12798191</v>
      </c>
      <c r="AL24" s="97">
        <f>SUM(AL19:AL23)</f>
        <v>12798191</v>
      </c>
    </row>
    <row r="25" spans="1:38" ht="19.5" customHeight="1">
      <c r="A25" s="262" t="s">
        <v>19</v>
      </c>
      <c r="B25" s="262"/>
      <c r="C25" s="272" t="s">
        <v>817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31" t="s">
        <v>816</v>
      </c>
      <c r="AD25" s="231"/>
      <c r="AE25" s="231"/>
      <c r="AF25" s="231"/>
      <c r="AG25" s="270"/>
      <c r="AH25" s="270"/>
      <c r="AI25" s="270"/>
      <c r="AJ25" s="270"/>
      <c r="AK25" s="97"/>
      <c r="AL25" s="97"/>
    </row>
    <row r="26" spans="1:38" ht="19.5" customHeight="1">
      <c r="A26" s="262" t="s">
        <v>20</v>
      </c>
      <c r="B26" s="262"/>
      <c r="C26" s="238" t="s">
        <v>815</v>
      </c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1" t="s">
        <v>814</v>
      </c>
      <c r="AD26" s="231"/>
      <c r="AE26" s="231"/>
      <c r="AF26" s="231"/>
      <c r="AG26" s="270"/>
      <c r="AH26" s="270"/>
      <c r="AI26" s="270"/>
      <c r="AJ26" s="270"/>
      <c r="AK26" s="97"/>
      <c r="AL26" s="97"/>
    </row>
    <row r="27" spans="1:38" ht="19.5" customHeight="1">
      <c r="A27" s="262" t="s">
        <v>21</v>
      </c>
      <c r="B27" s="262"/>
      <c r="C27" s="272" t="s">
        <v>813</v>
      </c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31" t="s">
        <v>812</v>
      </c>
      <c r="AD27" s="231"/>
      <c r="AE27" s="231"/>
      <c r="AF27" s="231"/>
      <c r="AG27" s="270"/>
      <c r="AH27" s="270"/>
      <c r="AI27" s="270"/>
      <c r="AJ27" s="270"/>
      <c r="AK27" s="97"/>
      <c r="AL27" s="97"/>
    </row>
    <row r="28" spans="1:38" ht="19.5" customHeight="1">
      <c r="A28" s="262" t="s">
        <v>22</v>
      </c>
      <c r="B28" s="262"/>
      <c r="C28" s="272" t="s">
        <v>811</v>
      </c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31" t="s">
        <v>810</v>
      </c>
      <c r="AD28" s="231"/>
      <c r="AE28" s="231"/>
      <c r="AF28" s="231"/>
      <c r="AG28" s="270"/>
      <c r="AH28" s="270"/>
      <c r="AI28" s="270"/>
      <c r="AJ28" s="270"/>
      <c r="AK28" s="97"/>
      <c r="AL28" s="97"/>
    </row>
    <row r="29" spans="1:38" ht="19.5" customHeight="1">
      <c r="A29" s="271" t="s">
        <v>23</v>
      </c>
      <c r="B29" s="271"/>
      <c r="C29" s="273" t="s">
        <v>809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36" t="s">
        <v>808</v>
      </c>
      <c r="AD29" s="236"/>
      <c r="AE29" s="236"/>
      <c r="AF29" s="236"/>
      <c r="AG29" s="270"/>
      <c r="AH29" s="270"/>
      <c r="AI29" s="270"/>
      <c r="AJ29" s="270"/>
      <c r="AK29" s="97"/>
      <c r="AL29" s="97"/>
    </row>
    <row r="30" spans="1:38" ht="19.5" customHeight="1">
      <c r="A30" s="262" t="s">
        <v>24</v>
      </c>
      <c r="B30" s="262"/>
      <c r="C30" s="238" t="s">
        <v>807</v>
      </c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1" t="s">
        <v>806</v>
      </c>
      <c r="AD30" s="231"/>
      <c r="AE30" s="231"/>
      <c r="AF30" s="231"/>
      <c r="AG30" s="277"/>
      <c r="AH30" s="277"/>
      <c r="AI30" s="277"/>
      <c r="AJ30" s="277"/>
      <c r="AK30" s="97"/>
      <c r="AL30" s="97"/>
    </row>
    <row r="31" spans="1:38" ht="19.5" customHeight="1">
      <c r="A31" s="271" t="s">
        <v>25</v>
      </c>
      <c r="B31" s="271"/>
      <c r="C31" s="273" t="s">
        <v>805</v>
      </c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36" t="s">
        <v>804</v>
      </c>
      <c r="AD31" s="236"/>
      <c r="AE31" s="236"/>
      <c r="AF31" s="236"/>
      <c r="AG31" s="270">
        <f>SUM(AG24)</f>
        <v>5109116</v>
      </c>
      <c r="AH31" s="270"/>
      <c r="AI31" s="270"/>
      <c r="AJ31" s="270"/>
      <c r="AK31" s="97">
        <f>SUM(AK24+AK29)</f>
        <v>12798191</v>
      </c>
      <c r="AL31" s="97">
        <f>SUM(AL24+AL29)</f>
        <v>12798191</v>
      </c>
    </row>
    <row r="32" spans="3:25" ht="12.75"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</row>
  </sheetData>
  <sheetProtection/>
  <mergeCells count="107">
    <mergeCell ref="AK1:AL1"/>
    <mergeCell ref="A6:AF6"/>
    <mergeCell ref="A2:AL2"/>
    <mergeCell ref="A3:AL3"/>
    <mergeCell ref="A4:AL4"/>
    <mergeCell ref="A5:AL5"/>
    <mergeCell ref="AG6:AL6"/>
    <mergeCell ref="AC30:AF30"/>
    <mergeCell ref="AG30:AJ30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G9:AJ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AG8:AJ8"/>
    <mergeCell ref="C7:AB7"/>
    <mergeCell ref="AC7:AF7"/>
    <mergeCell ref="A11:B11"/>
    <mergeCell ref="C11:AB11"/>
    <mergeCell ref="AC11:AF11"/>
    <mergeCell ref="AG11:AJ11"/>
    <mergeCell ref="AG10:AJ10"/>
    <mergeCell ref="AG7:AJ7"/>
    <mergeCell ref="A9:B9"/>
    <mergeCell ref="C10:AB10"/>
    <mergeCell ref="AC10:AF10"/>
    <mergeCell ref="A7:B7"/>
    <mergeCell ref="A8:B8"/>
    <mergeCell ref="C8:AB8"/>
    <mergeCell ref="AC8:AF8"/>
    <mergeCell ref="C9:AB9"/>
    <mergeCell ref="AC9:AF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33"/>
  <sheetViews>
    <sheetView view="pageBreakPreview" zoomScaleSheetLayoutView="100" zoomScalePageLayoutView="0" workbookViewId="0" topLeftCell="A1">
      <pane xSplit="32" ySplit="7" topLeftCell="AG8" activePane="bottomRight" state="frozen"/>
      <selection pane="topLeft" activeCell="A1" sqref="A1"/>
      <selection pane="topRight" activeCell="AG1" sqref="AG1"/>
      <selection pane="bottomLeft" activeCell="A8" sqref="A8"/>
      <selection pane="bottomRight" activeCell="AO23" sqref="AO23"/>
    </sheetView>
  </sheetViews>
  <sheetFormatPr defaultColWidth="9.00390625" defaultRowHeight="12.75"/>
  <cols>
    <col min="1" max="36" width="2.75390625" style="36" customWidth="1"/>
    <col min="37" max="38" width="11.25390625" style="36" customWidth="1"/>
    <col min="39" max="44" width="11.375" style="81" customWidth="1"/>
    <col min="45" max="45" width="10.625" style="103" customWidth="1"/>
    <col min="46" max="47" width="10.875" style="36" customWidth="1"/>
    <col min="48" max="51" width="2.75390625" style="36" customWidth="1"/>
    <col min="52" max="16384" width="9.125" style="36" customWidth="1"/>
  </cols>
  <sheetData>
    <row r="1" spans="39:47" ht="24.75" customHeight="1">
      <c r="AM1" s="293"/>
      <c r="AN1" s="293"/>
      <c r="AO1" s="293"/>
      <c r="AP1" s="293"/>
      <c r="AQ1" s="293"/>
      <c r="AR1" s="293"/>
      <c r="AS1" s="294"/>
      <c r="AT1" s="292" t="s">
        <v>970</v>
      </c>
      <c r="AU1" s="292"/>
    </row>
    <row r="2" spans="1:47" ht="31.5" customHeight="1">
      <c r="A2" s="279" t="s">
        <v>436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</row>
    <row r="3" spans="1:47" ht="31.5" customHeight="1">
      <c r="A3" s="279" t="s">
        <v>1007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</row>
    <row r="4" spans="1:47" ht="25.5" customHeight="1">
      <c r="A4" s="280" t="s">
        <v>904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ht="19.5" customHeight="1">
      <c r="A5" s="289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1"/>
    </row>
    <row r="6" spans="1:47" ht="40.5" customHeight="1">
      <c r="A6" s="206" t="s">
        <v>686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55" t="s">
        <v>903</v>
      </c>
      <c r="AH6" s="256"/>
      <c r="AI6" s="256"/>
      <c r="AJ6" s="256"/>
      <c r="AK6" s="256"/>
      <c r="AL6" s="257"/>
      <c r="AM6" s="258" t="s">
        <v>902</v>
      </c>
      <c r="AN6" s="259"/>
      <c r="AO6" s="260"/>
      <c r="AP6" s="258" t="s">
        <v>995</v>
      </c>
      <c r="AQ6" s="259"/>
      <c r="AR6" s="260"/>
      <c r="AS6" s="223" t="s">
        <v>680</v>
      </c>
      <c r="AT6" s="223"/>
      <c r="AU6" s="223"/>
    </row>
    <row r="7" spans="1:47" ht="38.25" customHeight="1">
      <c r="A7" s="208" t="s">
        <v>437</v>
      </c>
      <c r="B7" s="209"/>
      <c r="C7" s="210" t="s">
        <v>438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2" t="s">
        <v>679</v>
      </c>
      <c r="AD7" s="211"/>
      <c r="AE7" s="211"/>
      <c r="AF7" s="211"/>
      <c r="AG7" s="209" t="s">
        <v>678</v>
      </c>
      <c r="AH7" s="211"/>
      <c r="AI7" s="211"/>
      <c r="AJ7" s="211"/>
      <c r="AK7" s="91" t="s">
        <v>931</v>
      </c>
      <c r="AL7" s="91" t="s">
        <v>8</v>
      </c>
      <c r="AM7" s="107" t="s">
        <v>677</v>
      </c>
      <c r="AN7" s="91" t="s">
        <v>931</v>
      </c>
      <c r="AO7" s="91" t="s">
        <v>8</v>
      </c>
      <c r="AP7" s="107" t="s">
        <v>677</v>
      </c>
      <c r="AQ7" s="91" t="s">
        <v>931</v>
      </c>
      <c r="AR7" s="91" t="s">
        <v>8</v>
      </c>
      <c r="AS7" s="107" t="s">
        <v>677</v>
      </c>
      <c r="AT7" s="91" t="s">
        <v>931</v>
      </c>
      <c r="AU7" s="91" t="s">
        <v>8</v>
      </c>
    </row>
    <row r="8" spans="1:47" ht="19.5" customHeight="1">
      <c r="A8" s="262" t="s">
        <v>0</v>
      </c>
      <c r="B8" s="262"/>
      <c r="C8" s="272" t="s">
        <v>901</v>
      </c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31" t="s">
        <v>900</v>
      </c>
      <c r="AD8" s="231"/>
      <c r="AE8" s="231"/>
      <c r="AF8" s="231"/>
      <c r="AG8" s="286">
        <f aca="true" t="shared" si="0" ref="AG8:AG16">SUM(AM8:AS8)</f>
        <v>0</v>
      </c>
      <c r="AH8" s="287"/>
      <c r="AI8" s="287"/>
      <c r="AJ8" s="288"/>
      <c r="AK8" s="105">
        <f aca="true" t="shared" si="1" ref="AK8:AK16">AN8+AT8</f>
        <v>0</v>
      </c>
      <c r="AL8" s="105">
        <f aca="true" t="shared" si="2" ref="AL8:AL16">SUM(AO8+AU8)</f>
        <v>0</v>
      </c>
      <c r="AM8" s="88"/>
      <c r="AN8" s="88"/>
      <c r="AO8" s="88"/>
      <c r="AP8" s="88"/>
      <c r="AQ8" s="88"/>
      <c r="AR8" s="88"/>
      <c r="AS8" s="97"/>
      <c r="AT8" s="100"/>
      <c r="AU8" s="100"/>
    </row>
    <row r="9" spans="1:47" ht="19.5" customHeight="1">
      <c r="A9" s="262" t="s">
        <v>1</v>
      </c>
      <c r="B9" s="262"/>
      <c r="C9" s="238" t="s">
        <v>899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1" t="s">
        <v>898</v>
      </c>
      <c r="AD9" s="231"/>
      <c r="AE9" s="231"/>
      <c r="AF9" s="231"/>
      <c r="AG9" s="286">
        <f t="shared" si="0"/>
        <v>0</v>
      </c>
      <c r="AH9" s="287"/>
      <c r="AI9" s="287"/>
      <c r="AJ9" s="288"/>
      <c r="AK9" s="105">
        <f t="shared" si="1"/>
        <v>0</v>
      </c>
      <c r="AL9" s="105">
        <f t="shared" si="2"/>
        <v>0</v>
      </c>
      <c r="AM9" s="88"/>
      <c r="AN9" s="88"/>
      <c r="AO9" s="88"/>
      <c r="AP9" s="88"/>
      <c r="AQ9" s="88"/>
      <c r="AR9" s="88"/>
      <c r="AS9" s="97"/>
      <c r="AT9" s="100"/>
      <c r="AU9" s="100"/>
    </row>
    <row r="10" spans="1:47" ht="19.5" customHeight="1">
      <c r="A10" s="262" t="s">
        <v>2</v>
      </c>
      <c r="B10" s="262"/>
      <c r="C10" s="272" t="s">
        <v>897</v>
      </c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31" t="s">
        <v>896</v>
      </c>
      <c r="AD10" s="231"/>
      <c r="AE10" s="231"/>
      <c r="AF10" s="231"/>
      <c r="AG10" s="286">
        <f t="shared" si="0"/>
        <v>0</v>
      </c>
      <c r="AH10" s="287"/>
      <c r="AI10" s="287"/>
      <c r="AJ10" s="288"/>
      <c r="AK10" s="105">
        <f t="shared" si="1"/>
        <v>0</v>
      </c>
      <c r="AL10" s="105">
        <f t="shared" si="2"/>
        <v>0</v>
      </c>
      <c r="AM10" s="88"/>
      <c r="AN10" s="88"/>
      <c r="AO10" s="88"/>
      <c r="AP10" s="88"/>
      <c r="AQ10" s="88"/>
      <c r="AR10" s="88"/>
      <c r="AS10" s="97"/>
      <c r="AT10" s="100"/>
      <c r="AU10" s="100"/>
    </row>
    <row r="11" spans="1:47" ht="19.5" customHeight="1">
      <c r="A11" s="271" t="s">
        <v>3</v>
      </c>
      <c r="B11" s="271"/>
      <c r="C11" s="240" t="s">
        <v>895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36" t="s">
        <v>894</v>
      </c>
      <c r="AD11" s="236"/>
      <c r="AE11" s="236"/>
      <c r="AF11" s="236"/>
      <c r="AG11" s="286">
        <f t="shared" si="0"/>
        <v>0</v>
      </c>
      <c r="AH11" s="287"/>
      <c r="AI11" s="287"/>
      <c r="AJ11" s="288"/>
      <c r="AK11" s="105">
        <f t="shared" si="1"/>
        <v>0</v>
      </c>
      <c r="AL11" s="105">
        <f t="shared" si="2"/>
        <v>0</v>
      </c>
      <c r="AM11" s="88">
        <f>SUM(AM8:AM10)</f>
        <v>0</v>
      </c>
      <c r="AN11" s="88"/>
      <c r="AO11" s="88"/>
      <c r="AP11" s="88"/>
      <c r="AQ11" s="88"/>
      <c r="AR11" s="88"/>
      <c r="AS11" s="97">
        <f>SUM(AS8:AS10)</f>
        <v>0</v>
      </c>
      <c r="AT11" s="100"/>
      <c r="AU11" s="100"/>
    </row>
    <row r="12" spans="1:47" ht="19.5" customHeight="1">
      <c r="A12" s="262" t="s">
        <v>9</v>
      </c>
      <c r="B12" s="262"/>
      <c r="C12" s="238" t="s">
        <v>893</v>
      </c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1" t="s">
        <v>892</v>
      </c>
      <c r="AD12" s="231"/>
      <c r="AE12" s="231"/>
      <c r="AF12" s="231"/>
      <c r="AG12" s="286">
        <f t="shared" si="0"/>
        <v>0</v>
      </c>
      <c r="AH12" s="287"/>
      <c r="AI12" s="287"/>
      <c r="AJ12" s="288"/>
      <c r="AK12" s="105">
        <f t="shared" si="1"/>
        <v>0</v>
      </c>
      <c r="AL12" s="105">
        <f t="shared" si="2"/>
        <v>0</v>
      </c>
      <c r="AM12" s="88"/>
      <c r="AN12" s="88"/>
      <c r="AO12" s="88"/>
      <c r="AP12" s="88"/>
      <c r="AQ12" s="88"/>
      <c r="AR12" s="88"/>
      <c r="AS12" s="97"/>
      <c r="AT12" s="100"/>
      <c r="AU12" s="100"/>
    </row>
    <row r="13" spans="1:47" ht="19.5" customHeight="1">
      <c r="A13" s="262" t="s">
        <v>10</v>
      </c>
      <c r="B13" s="262"/>
      <c r="C13" s="272" t="s">
        <v>891</v>
      </c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31" t="s">
        <v>890</v>
      </c>
      <c r="AD13" s="231"/>
      <c r="AE13" s="231"/>
      <c r="AF13" s="231"/>
      <c r="AG13" s="286">
        <f t="shared" si="0"/>
        <v>0</v>
      </c>
      <c r="AH13" s="287"/>
      <c r="AI13" s="287"/>
      <c r="AJ13" s="288"/>
      <c r="AK13" s="105">
        <f t="shared" si="1"/>
        <v>0</v>
      </c>
      <c r="AL13" s="105">
        <f t="shared" si="2"/>
        <v>0</v>
      </c>
      <c r="AM13" s="88"/>
      <c r="AN13" s="88"/>
      <c r="AO13" s="88"/>
      <c r="AP13" s="88"/>
      <c r="AQ13" s="88"/>
      <c r="AR13" s="88"/>
      <c r="AS13" s="97"/>
      <c r="AT13" s="100"/>
      <c r="AU13" s="100"/>
    </row>
    <row r="14" spans="1:47" ht="19.5" customHeight="1">
      <c r="A14" s="262" t="s">
        <v>11</v>
      </c>
      <c r="B14" s="262"/>
      <c r="C14" s="238" t="s">
        <v>889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1" t="s">
        <v>888</v>
      </c>
      <c r="AD14" s="231"/>
      <c r="AE14" s="231"/>
      <c r="AF14" s="231"/>
      <c r="AG14" s="286">
        <f t="shared" si="0"/>
        <v>0</v>
      </c>
      <c r="AH14" s="287"/>
      <c r="AI14" s="287"/>
      <c r="AJ14" s="288"/>
      <c r="AK14" s="105">
        <f t="shared" si="1"/>
        <v>0</v>
      </c>
      <c r="AL14" s="105">
        <f t="shared" si="2"/>
        <v>0</v>
      </c>
      <c r="AM14" s="88"/>
      <c r="AN14" s="88"/>
      <c r="AO14" s="88"/>
      <c r="AP14" s="88"/>
      <c r="AQ14" s="88"/>
      <c r="AR14" s="88"/>
      <c r="AS14" s="97"/>
      <c r="AT14" s="100"/>
      <c r="AU14" s="100"/>
    </row>
    <row r="15" spans="1:47" ht="19.5" customHeight="1">
      <c r="A15" s="262" t="s">
        <v>4</v>
      </c>
      <c r="B15" s="262"/>
      <c r="C15" s="272" t="s">
        <v>887</v>
      </c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31" t="s">
        <v>886</v>
      </c>
      <c r="AD15" s="231"/>
      <c r="AE15" s="231"/>
      <c r="AF15" s="231"/>
      <c r="AG15" s="286">
        <f t="shared" si="0"/>
        <v>0</v>
      </c>
      <c r="AH15" s="287"/>
      <c r="AI15" s="287"/>
      <c r="AJ15" s="288"/>
      <c r="AK15" s="105">
        <f t="shared" si="1"/>
        <v>0</v>
      </c>
      <c r="AL15" s="105">
        <f t="shared" si="2"/>
        <v>0</v>
      </c>
      <c r="AM15" s="88"/>
      <c r="AN15" s="88"/>
      <c r="AO15" s="88"/>
      <c r="AP15" s="88"/>
      <c r="AQ15" s="88"/>
      <c r="AR15" s="88"/>
      <c r="AS15" s="97"/>
      <c r="AT15" s="100"/>
      <c r="AU15" s="100"/>
    </row>
    <row r="16" spans="1:47" s="42" customFormat="1" ht="19.5" customHeight="1">
      <c r="A16" s="271" t="s">
        <v>12</v>
      </c>
      <c r="B16" s="271"/>
      <c r="C16" s="273" t="s">
        <v>885</v>
      </c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36" t="s">
        <v>884</v>
      </c>
      <c r="AD16" s="236"/>
      <c r="AE16" s="236"/>
      <c r="AF16" s="236"/>
      <c r="AG16" s="286">
        <f t="shared" si="0"/>
        <v>0</v>
      </c>
      <c r="AH16" s="287"/>
      <c r="AI16" s="287"/>
      <c r="AJ16" s="288"/>
      <c r="AK16" s="105">
        <f t="shared" si="1"/>
        <v>0</v>
      </c>
      <c r="AL16" s="105">
        <f t="shared" si="2"/>
        <v>0</v>
      </c>
      <c r="AM16" s="106">
        <f>SUM(AM8:AM15)</f>
        <v>0</v>
      </c>
      <c r="AN16" s="106"/>
      <c r="AO16" s="106"/>
      <c r="AP16" s="106"/>
      <c r="AQ16" s="106"/>
      <c r="AR16" s="106"/>
      <c r="AS16" s="98">
        <f>SUM(AS8:AS15)</f>
        <v>0</v>
      </c>
      <c r="AT16" s="99"/>
      <c r="AU16" s="99"/>
    </row>
    <row r="17" spans="1:47" s="42" customFormat="1" ht="19.5" customHeight="1">
      <c r="A17" s="262" t="s">
        <v>5</v>
      </c>
      <c r="B17" s="262"/>
      <c r="C17" s="231" t="s">
        <v>883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 t="s">
        <v>882</v>
      </c>
      <c r="AD17" s="231"/>
      <c r="AE17" s="231"/>
      <c r="AF17" s="231"/>
      <c r="AG17" s="286">
        <f>SUM(AM17+AP17+AS17)</f>
        <v>139314250</v>
      </c>
      <c r="AH17" s="287"/>
      <c r="AI17" s="287"/>
      <c r="AJ17" s="288"/>
      <c r="AK17" s="105">
        <f>SUM(AN17+AQ17+AT17)</f>
        <v>143782735</v>
      </c>
      <c r="AL17" s="105">
        <f>SUM(AO17+AR17+AU17)</f>
        <v>143783035</v>
      </c>
      <c r="AM17" s="106">
        <v>127818000</v>
      </c>
      <c r="AN17" s="106">
        <v>127818018</v>
      </c>
      <c r="AO17" s="106">
        <v>127818018</v>
      </c>
      <c r="AP17" s="106">
        <v>11194000</v>
      </c>
      <c r="AQ17" s="106">
        <v>15662467</v>
      </c>
      <c r="AR17" s="106">
        <v>15662467</v>
      </c>
      <c r="AS17" s="98">
        <v>302250</v>
      </c>
      <c r="AT17" s="106">
        <v>302250</v>
      </c>
      <c r="AU17" s="106">
        <v>302550</v>
      </c>
    </row>
    <row r="18" spans="1:47" s="42" customFormat="1" ht="19.5" customHeight="1">
      <c r="A18" s="262" t="s">
        <v>13</v>
      </c>
      <c r="B18" s="262"/>
      <c r="C18" s="231" t="s">
        <v>881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 t="s">
        <v>880</v>
      </c>
      <c r="AD18" s="231"/>
      <c r="AE18" s="231"/>
      <c r="AF18" s="231"/>
      <c r="AG18" s="286">
        <f aca="true" t="shared" si="3" ref="AG18:AG32">SUM(AM18+AP18+AS18)</f>
        <v>0</v>
      </c>
      <c r="AH18" s="287"/>
      <c r="AI18" s="287"/>
      <c r="AJ18" s="288"/>
      <c r="AK18" s="105">
        <f aca="true" t="shared" si="4" ref="AK18:AK32">SUM(AN18+AQ18+AT18)</f>
        <v>0</v>
      </c>
      <c r="AL18" s="105">
        <f aca="true" t="shared" si="5" ref="AL18:AL32">SUM(AO18+AR18+AU18)</f>
        <v>0</v>
      </c>
      <c r="AM18" s="106"/>
      <c r="AN18" s="106"/>
      <c r="AO18" s="106"/>
      <c r="AP18" s="106"/>
      <c r="AQ18" s="106"/>
      <c r="AR18" s="106"/>
      <c r="AS18" s="98"/>
      <c r="AT18" s="106"/>
      <c r="AU18" s="106"/>
    </row>
    <row r="19" spans="1:47" s="42" customFormat="1" ht="19.5" customHeight="1">
      <c r="A19" s="271" t="s">
        <v>14</v>
      </c>
      <c r="B19" s="271"/>
      <c r="C19" s="236" t="s">
        <v>879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 t="s">
        <v>878</v>
      </c>
      <c r="AD19" s="236"/>
      <c r="AE19" s="236"/>
      <c r="AF19" s="236"/>
      <c r="AG19" s="286">
        <f t="shared" si="3"/>
        <v>139314250</v>
      </c>
      <c r="AH19" s="287"/>
      <c r="AI19" s="287"/>
      <c r="AJ19" s="288"/>
      <c r="AK19" s="105">
        <f t="shared" si="4"/>
        <v>143782735</v>
      </c>
      <c r="AL19" s="105">
        <f t="shared" si="5"/>
        <v>143783035</v>
      </c>
      <c r="AM19" s="106">
        <f aca="true" t="shared" si="6" ref="AM19:AU19">SUM(AM17:AM18)</f>
        <v>127818000</v>
      </c>
      <c r="AN19" s="106">
        <f t="shared" si="6"/>
        <v>127818018</v>
      </c>
      <c r="AO19" s="106">
        <f t="shared" si="6"/>
        <v>127818018</v>
      </c>
      <c r="AP19" s="106">
        <f t="shared" si="6"/>
        <v>11194000</v>
      </c>
      <c r="AQ19" s="106">
        <f t="shared" si="6"/>
        <v>15662467</v>
      </c>
      <c r="AR19" s="106">
        <f t="shared" si="6"/>
        <v>15662467</v>
      </c>
      <c r="AS19" s="98">
        <f t="shared" si="6"/>
        <v>302250</v>
      </c>
      <c r="AT19" s="106">
        <f t="shared" si="6"/>
        <v>302250</v>
      </c>
      <c r="AU19" s="106">
        <f t="shared" si="6"/>
        <v>302550</v>
      </c>
    </row>
    <row r="20" spans="1:47" s="42" customFormat="1" ht="19.5" customHeight="1">
      <c r="A20" s="262" t="s">
        <v>15</v>
      </c>
      <c r="B20" s="262"/>
      <c r="C20" s="272" t="s">
        <v>877</v>
      </c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31" t="s">
        <v>876</v>
      </c>
      <c r="AD20" s="231"/>
      <c r="AE20" s="231"/>
      <c r="AF20" s="231"/>
      <c r="AG20" s="286">
        <f t="shared" si="3"/>
        <v>0</v>
      </c>
      <c r="AH20" s="287"/>
      <c r="AI20" s="287"/>
      <c r="AJ20" s="288"/>
      <c r="AK20" s="105">
        <f t="shared" si="4"/>
        <v>0</v>
      </c>
      <c r="AL20" s="105">
        <f t="shared" si="5"/>
        <v>0</v>
      </c>
      <c r="AM20" s="106"/>
      <c r="AN20" s="106"/>
      <c r="AO20" s="106"/>
      <c r="AP20" s="106"/>
      <c r="AQ20" s="106"/>
      <c r="AR20" s="106"/>
      <c r="AS20" s="98"/>
      <c r="AT20" s="99"/>
      <c r="AU20" s="99"/>
    </row>
    <row r="21" spans="1:47" ht="19.5" customHeight="1">
      <c r="A21" s="262" t="s">
        <v>16</v>
      </c>
      <c r="B21" s="262"/>
      <c r="C21" s="272" t="s">
        <v>875</v>
      </c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31" t="s">
        <v>874</v>
      </c>
      <c r="AD21" s="231"/>
      <c r="AE21" s="231"/>
      <c r="AF21" s="231"/>
      <c r="AG21" s="286">
        <f t="shared" si="3"/>
        <v>0</v>
      </c>
      <c r="AH21" s="287"/>
      <c r="AI21" s="287"/>
      <c r="AJ21" s="288"/>
      <c r="AK21" s="105">
        <f t="shared" si="4"/>
        <v>0</v>
      </c>
      <c r="AL21" s="105">
        <f t="shared" si="5"/>
        <v>0</v>
      </c>
      <c r="AM21" s="88"/>
      <c r="AN21" s="88"/>
      <c r="AO21" s="88"/>
      <c r="AP21" s="88"/>
      <c r="AQ21" s="88"/>
      <c r="AR21" s="88"/>
      <c r="AS21" s="97"/>
      <c r="AT21" s="100"/>
      <c r="AU21" s="100"/>
    </row>
    <row r="22" spans="1:47" s="41" customFormat="1" ht="19.5" customHeight="1">
      <c r="A22" s="262" t="s">
        <v>17</v>
      </c>
      <c r="B22" s="262"/>
      <c r="C22" s="272" t="s">
        <v>873</v>
      </c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31" t="s">
        <v>872</v>
      </c>
      <c r="AD22" s="231"/>
      <c r="AE22" s="231"/>
      <c r="AF22" s="231"/>
      <c r="AG22" s="286">
        <f t="shared" si="3"/>
        <v>0</v>
      </c>
      <c r="AH22" s="287"/>
      <c r="AI22" s="287"/>
      <c r="AJ22" s="288"/>
      <c r="AK22" s="105">
        <f t="shared" si="4"/>
        <v>0</v>
      </c>
      <c r="AL22" s="105">
        <f t="shared" si="5"/>
        <v>0</v>
      </c>
      <c r="AM22" s="88"/>
      <c r="AN22" s="88"/>
      <c r="AO22" s="88"/>
      <c r="AP22" s="88"/>
      <c r="AQ22" s="88"/>
      <c r="AR22" s="88"/>
      <c r="AS22" s="97"/>
      <c r="AT22" s="100"/>
      <c r="AU22" s="100"/>
    </row>
    <row r="23" spans="1:47" s="41" customFormat="1" ht="19.5" customHeight="1">
      <c r="A23" s="262" t="s">
        <v>18</v>
      </c>
      <c r="B23" s="262"/>
      <c r="C23" s="272" t="s">
        <v>871</v>
      </c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31" t="s">
        <v>870</v>
      </c>
      <c r="AD23" s="231"/>
      <c r="AE23" s="231"/>
      <c r="AF23" s="231"/>
      <c r="AG23" s="286">
        <f t="shared" si="3"/>
        <v>0</v>
      </c>
      <c r="AH23" s="287"/>
      <c r="AI23" s="287"/>
      <c r="AJ23" s="288"/>
      <c r="AK23" s="105">
        <f t="shared" si="4"/>
        <v>0</v>
      </c>
      <c r="AL23" s="105">
        <f t="shared" si="5"/>
        <v>0</v>
      </c>
      <c r="AM23" s="88"/>
      <c r="AN23" s="88"/>
      <c r="AO23" s="88"/>
      <c r="AP23" s="88"/>
      <c r="AQ23" s="88"/>
      <c r="AR23" s="88"/>
      <c r="AS23" s="97"/>
      <c r="AT23" s="100"/>
      <c r="AU23" s="100"/>
    </row>
    <row r="24" spans="1:47" ht="19.5" customHeight="1">
      <c r="A24" s="262" t="s">
        <v>19</v>
      </c>
      <c r="B24" s="262"/>
      <c r="C24" s="238" t="s">
        <v>869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1" t="s">
        <v>868</v>
      </c>
      <c r="AD24" s="231"/>
      <c r="AE24" s="231"/>
      <c r="AF24" s="231"/>
      <c r="AG24" s="286">
        <f t="shared" si="3"/>
        <v>0</v>
      </c>
      <c r="AH24" s="287"/>
      <c r="AI24" s="287"/>
      <c r="AJ24" s="288"/>
      <c r="AK24" s="105">
        <f t="shared" si="4"/>
        <v>0</v>
      </c>
      <c r="AL24" s="105">
        <f t="shared" si="5"/>
        <v>0</v>
      </c>
      <c r="AM24" s="88"/>
      <c r="AN24" s="88"/>
      <c r="AO24" s="88"/>
      <c r="AP24" s="88"/>
      <c r="AQ24" s="88"/>
      <c r="AR24" s="88"/>
      <c r="AS24" s="97"/>
      <c r="AT24" s="100"/>
      <c r="AU24" s="100"/>
    </row>
    <row r="25" spans="1:47" ht="19.5" customHeight="1">
      <c r="A25" s="271" t="s">
        <v>20</v>
      </c>
      <c r="B25" s="271"/>
      <c r="C25" s="240" t="s">
        <v>867</v>
      </c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36" t="s">
        <v>866</v>
      </c>
      <c r="AD25" s="236"/>
      <c r="AE25" s="236"/>
      <c r="AF25" s="236"/>
      <c r="AG25" s="286">
        <f t="shared" si="3"/>
        <v>139314250</v>
      </c>
      <c r="AH25" s="287"/>
      <c r="AI25" s="287"/>
      <c r="AJ25" s="288"/>
      <c r="AK25" s="105">
        <f t="shared" si="4"/>
        <v>143782735</v>
      </c>
      <c r="AL25" s="105">
        <f t="shared" si="5"/>
        <v>143783035</v>
      </c>
      <c r="AM25" s="97">
        <f>SUM(AM11+AM16+AM19+AM20+AM21+AM22+AM23)</f>
        <v>127818000</v>
      </c>
      <c r="AN25" s="97">
        <f>SUM(AN19+AN20)</f>
        <v>127818018</v>
      </c>
      <c r="AO25" s="97">
        <f>SUM(AO19+AO20)</f>
        <v>127818018</v>
      </c>
      <c r="AP25" s="97">
        <f>SUM(AP19+AP20)</f>
        <v>11194000</v>
      </c>
      <c r="AQ25" s="97">
        <f>SUM(AQ19+AQ20)</f>
        <v>15662467</v>
      </c>
      <c r="AR25" s="97">
        <f>SUM(AR19+AR20)</f>
        <v>15662467</v>
      </c>
      <c r="AS25" s="97">
        <f>SUM(AS11+AS16+AS19+AS20+AS21+AS22+AS23)</f>
        <v>302250</v>
      </c>
      <c r="AT25" s="97">
        <f>SUM(AT11+AT16+AT19+AT20+AT21+AT22+AT23)</f>
        <v>302250</v>
      </c>
      <c r="AU25" s="97">
        <f>SUM(AU11+AU16+AU19+AU20+AU21+AU22+AU23)</f>
        <v>302550</v>
      </c>
    </row>
    <row r="26" spans="1:47" ht="19.5" customHeight="1">
      <c r="A26" s="262" t="s">
        <v>21</v>
      </c>
      <c r="B26" s="262"/>
      <c r="C26" s="238" t="s">
        <v>865</v>
      </c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1" t="s">
        <v>864</v>
      </c>
      <c r="AD26" s="231"/>
      <c r="AE26" s="231"/>
      <c r="AF26" s="231"/>
      <c r="AG26" s="286">
        <f t="shared" si="3"/>
        <v>0</v>
      </c>
      <c r="AH26" s="287"/>
      <c r="AI26" s="287"/>
      <c r="AJ26" s="288"/>
      <c r="AK26" s="105">
        <f t="shared" si="4"/>
        <v>0</v>
      </c>
      <c r="AL26" s="105">
        <f t="shared" si="5"/>
        <v>0</v>
      </c>
      <c r="AM26" s="88"/>
      <c r="AN26" s="88"/>
      <c r="AO26" s="88"/>
      <c r="AP26" s="88"/>
      <c r="AQ26" s="88"/>
      <c r="AR26" s="88"/>
      <c r="AS26" s="97"/>
      <c r="AT26" s="100"/>
      <c r="AU26" s="100"/>
    </row>
    <row r="27" spans="1:47" ht="19.5" customHeight="1">
      <c r="A27" s="262" t="s">
        <v>22</v>
      </c>
      <c r="B27" s="262"/>
      <c r="C27" s="238" t="s">
        <v>863</v>
      </c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1" t="s">
        <v>862</v>
      </c>
      <c r="AD27" s="231"/>
      <c r="AE27" s="231"/>
      <c r="AF27" s="231"/>
      <c r="AG27" s="286">
        <f t="shared" si="3"/>
        <v>0</v>
      </c>
      <c r="AH27" s="287"/>
      <c r="AI27" s="287"/>
      <c r="AJ27" s="288"/>
      <c r="AK27" s="105">
        <f t="shared" si="4"/>
        <v>0</v>
      </c>
      <c r="AL27" s="105">
        <f t="shared" si="5"/>
        <v>0</v>
      </c>
      <c r="AM27" s="88"/>
      <c r="AN27" s="88"/>
      <c r="AO27" s="88"/>
      <c r="AP27" s="88"/>
      <c r="AQ27" s="88"/>
      <c r="AR27" s="88"/>
      <c r="AS27" s="97"/>
      <c r="AT27" s="100"/>
      <c r="AU27" s="100"/>
    </row>
    <row r="28" spans="1:47" ht="19.5" customHeight="1">
      <c r="A28" s="262" t="s">
        <v>23</v>
      </c>
      <c r="B28" s="262"/>
      <c r="C28" s="272" t="s">
        <v>861</v>
      </c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31" t="s">
        <v>860</v>
      </c>
      <c r="AD28" s="231"/>
      <c r="AE28" s="231"/>
      <c r="AF28" s="231"/>
      <c r="AG28" s="286">
        <f t="shared" si="3"/>
        <v>0</v>
      </c>
      <c r="AH28" s="287"/>
      <c r="AI28" s="287"/>
      <c r="AJ28" s="288"/>
      <c r="AK28" s="105">
        <f t="shared" si="4"/>
        <v>0</v>
      </c>
      <c r="AL28" s="105">
        <f t="shared" si="5"/>
        <v>0</v>
      </c>
      <c r="AM28" s="88"/>
      <c r="AN28" s="88"/>
      <c r="AO28" s="88"/>
      <c r="AP28" s="88"/>
      <c r="AQ28" s="88"/>
      <c r="AR28" s="88"/>
      <c r="AS28" s="97"/>
      <c r="AT28" s="100"/>
      <c r="AU28" s="100"/>
    </row>
    <row r="29" spans="1:47" s="42" customFormat="1" ht="19.5" customHeight="1">
      <c r="A29" s="262" t="s">
        <v>24</v>
      </c>
      <c r="B29" s="262"/>
      <c r="C29" s="272" t="s">
        <v>859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31" t="s">
        <v>858</v>
      </c>
      <c r="AD29" s="231"/>
      <c r="AE29" s="231"/>
      <c r="AF29" s="231"/>
      <c r="AG29" s="286">
        <f t="shared" si="3"/>
        <v>0</v>
      </c>
      <c r="AH29" s="287"/>
      <c r="AI29" s="287"/>
      <c r="AJ29" s="288"/>
      <c r="AK29" s="105">
        <f t="shared" si="4"/>
        <v>0</v>
      </c>
      <c r="AL29" s="105">
        <f t="shared" si="5"/>
        <v>0</v>
      </c>
      <c r="AM29" s="106"/>
      <c r="AN29" s="106"/>
      <c r="AO29" s="106"/>
      <c r="AP29" s="106"/>
      <c r="AQ29" s="106"/>
      <c r="AR29" s="106"/>
      <c r="AS29" s="98"/>
      <c r="AT29" s="99"/>
      <c r="AU29" s="99"/>
    </row>
    <row r="30" spans="1:47" ht="19.5" customHeight="1">
      <c r="A30" s="271" t="s">
        <v>25</v>
      </c>
      <c r="B30" s="271"/>
      <c r="C30" s="273" t="s">
        <v>857</v>
      </c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36" t="s">
        <v>856</v>
      </c>
      <c r="AD30" s="236"/>
      <c r="AE30" s="236"/>
      <c r="AF30" s="236"/>
      <c r="AG30" s="286">
        <f t="shared" si="3"/>
        <v>0</v>
      </c>
      <c r="AH30" s="287"/>
      <c r="AI30" s="287"/>
      <c r="AJ30" s="288"/>
      <c r="AK30" s="105">
        <f t="shared" si="4"/>
        <v>0</v>
      </c>
      <c r="AL30" s="105">
        <f t="shared" si="5"/>
        <v>0</v>
      </c>
      <c r="AM30" s="97">
        <f>SUM(AM26:AM29)</f>
        <v>0</v>
      </c>
      <c r="AN30" s="97"/>
      <c r="AO30" s="97"/>
      <c r="AP30" s="97"/>
      <c r="AQ30" s="97"/>
      <c r="AR30" s="97"/>
      <c r="AS30" s="97">
        <f>SUM(AS26:AS29)</f>
        <v>0</v>
      </c>
      <c r="AT30" s="100"/>
      <c r="AU30" s="100"/>
    </row>
    <row r="31" spans="1:47" ht="19.5" customHeight="1">
      <c r="A31" s="262" t="s">
        <v>26</v>
      </c>
      <c r="B31" s="262"/>
      <c r="C31" s="238" t="s">
        <v>855</v>
      </c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1" t="s">
        <v>854</v>
      </c>
      <c r="AD31" s="231"/>
      <c r="AE31" s="231"/>
      <c r="AF31" s="231"/>
      <c r="AG31" s="286">
        <f t="shared" si="3"/>
        <v>0</v>
      </c>
      <c r="AH31" s="287"/>
      <c r="AI31" s="287"/>
      <c r="AJ31" s="288"/>
      <c r="AK31" s="105">
        <f t="shared" si="4"/>
        <v>0</v>
      </c>
      <c r="AL31" s="105">
        <f t="shared" si="5"/>
        <v>0</v>
      </c>
      <c r="AM31" s="88"/>
      <c r="AN31" s="88"/>
      <c r="AO31" s="88"/>
      <c r="AP31" s="88"/>
      <c r="AQ31" s="88"/>
      <c r="AR31" s="88"/>
      <c r="AS31" s="97"/>
      <c r="AT31" s="100"/>
      <c r="AU31" s="100"/>
    </row>
    <row r="32" spans="1:47" s="42" customFormat="1" ht="19.5" customHeight="1">
      <c r="A32" s="271" t="s">
        <v>27</v>
      </c>
      <c r="B32" s="271"/>
      <c r="C32" s="273" t="s">
        <v>853</v>
      </c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36" t="s">
        <v>852</v>
      </c>
      <c r="AD32" s="236"/>
      <c r="AE32" s="236"/>
      <c r="AF32" s="236"/>
      <c r="AG32" s="286">
        <f t="shared" si="3"/>
        <v>139314250</v>
      </c>
      <c r="AH32" s="287"/>
      <c r="AI32" s="287"/>
      <c r="AJ32" s="288"/>
      <c r="AK32" s="105">
        <f t="shared" si="4"/>
        <v>143782735</v>
      </c>
      <c r="AL32" s="105">
        <f t="shared" si="5"/>
        <v>143783035</v>
      </c>
      <c r="AM32" s="104">
        <f aca="true" t="shared" si="7" ref="AM32:AU32">SUM(AM25+AM30+AM31)</f>
        <v>127818000</v>
      </c>
      <c r="AN32" s="104">
        <f t="shared" si="7"/>
        <v>127818018</v>
      </c>
      <c r="AO32" s="104">
        <f t="shared" si="7"/>
        <v>127818018</v>
      </c>
      <c r="AP32" s="104">
        <f t="shared" si="7"/>
        <v>11194000</v>
      </c>
      <c r="AQ32" s="104">
        <f t="shared" si="7"/>
        <v>15662467</v>
      </c>
      <c r="AR32" s="104">
        <f t="shared" si="7"/>
        <v>15662467</v>
      </c>
      <c r="AS32" s="104">
        <f t="shared" si="7"/>
        <v>302250</v>
      </c>
      <c r="AT32" s="104">
        <f t="shared" si="7"/>
        <v>302250</v>
      </c>
      <c r="AU32" s="104">
        <f t="shared" si="7"/>
        <v>302550</v>
      </c>
    </row>
    <row r="33" ht="12.75">
      <c r="AL33" s="105"/>
    </row>
  </sheetData>
  <sheetProtection/>
  <mergeCells count="115">
    <mergeCell ref="AT1:AU1"/>
    <mergeCell ref="C26:AB26"/>
    <mergeCell ref="AC26:AF26"/>
    <mergeCell ref="AG6:AL6"/>
    <mergeCell ref="AM6:AO6"/>
    <mergeCell ref="AS6:AU6"/>
    <mergeCell ref="A2:AU2"/>
    <mergeCell ref="A3:AU3"/>
    <mergeCell ref="A4:AU4"/>
    <mergeCell ref="AM1:AS1"/>
    <mergeCell ref="A29:B29"/>
    <mergeCell ref="C29:AB29"/>
    <mergeCell ref="AC29:AF29"/>
    <mergeCell ref="AG29:AJ29"/>
    <mergeCell ref="A27:B27"/>
    <mergeCell ref="C27:AB27"/>
    <mergeCell ref="AC27:AF27"/>
    <mergeCell ref="AG27:AJ27"/>
    <mergeCell ref="A28:B28"/>
    <mergeCell ref="AG10:AJ10"/>
    <mergeCell ref="A6:AF6"/>
    <mergeCell ref="AG26:AJ26"/>
    <mergeCell ref="A24:B24"/>
    <mergeCell ref="C24:AB24"/>
    <mergeCell ref="A22:B22"/>
    <mergeCell ref="C22:AB22"/>
    <mergeCell ref="A20:B20"/>
    <mergeCell ref="C20:AB20"/>
    <mergeCell ref="AC20:AF20"/>
    <mergeCell ref="A5:AU5"/>
    <mergeCell ref="AP6:AR6"/>
    <mergeCell ref="AC22:AF22"/>
    <mergeCell ref="A32:B32"/>
    <mergeCell ref="C32:AB32"/>
    <mergeCell ref="AC32:AF32"/>
    <mergeCell ref="AG32:AJ32"/>
    <mergeCell ref="A30:B30"/>
    <mergeCell ref="C30:AB30"/>
    <mergeCell ref="AC30:AF30"/>
    <mergeCell ref="AG30:AJ30"/>
    <mergeCell ref="A31:B31"/>
    <mergeCell ref="A25:B25"/>
    <mergeCell ref="C25:AB25"/>
    <mergeCell ref="AC25:AF25"/>
    <mergeCell ref="AG25:AJ25"/>
    <mergeCell ref="A26:B26"/>
    <mergeCell ref="C28:AB28"/>
    <mergeCell ref="AC28:AF28"/>
    <mergeCell ref="AG28:AJ28"/>
    <mergeCell ref="AG31:AJ31"/>
    <mergeCell ref="AG22:AJ22"/>
    <mergeCell ref="A23:B23"/>
    <mergeCell ref="C23:AB23"/>
    <mergeCell ref="AC23:AF23"/>
    <mergeCell ref="AG23:AJ23"/>
    <mergeCell ref="AC31:AF31"/>
    <mergeCell ref="C31:AB31"/>
    <mergeCell ref="AC24:AF24"/>
    <mergeCell ref="AG24:AJ24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C11:AF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G11:AJ11"/>
    <mergeCell ref="AG8:AJ8"/>
    <mergeCell ref="A9:B9"/>
    <mergeCell ref="C9:AB9"/>
    <mergeCell ref="AC9:AF9"/>
    <mergeCell ref="AG9:AJ9"/>
    <mergeCell ref="AC7:AF7"/>
    <mergeCell ref="A7:B7"/>
    <mergeCell ref="A11:B11"/>
    <mergeCell ref="C11:AB11"/>
    <mergeCell ref="A10:B10"/>
    <mergeCell ref="C10:AB10"/>
    <mergeCell ref="AC10:AF10"/>
    <mergeCell ref="AG7:AJ7"/>
    <mergeCell ref="A8:B8"/>
    <mergeCell ref="C7:AB7"/>
    <mergeCell ref="C8:AB8"/>
    <mergeCell ref="AC8:AF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9"/>
  <sheetViews>
    <sheetView zoomScale="106" zoomScaleNormal="106" zoomScalePageLayoutView="0" workbookViewId="0" topLeftCell="A1">
      <pane ySplit="7" topLeftCell="A8" activePane="bottomLeft" state="frozen"/>
      <selection pane="topLeft" activeCell="A1" sqref="A1"/>
      <selection pane="bottomLeft" activeCell="AR46" sqref="AR46"/>
    </sheetView>
  </sheetViews>
  <sheetFormatPr defaultColWidth="9.00390625" defaultRowHeight="12.75"/>
  <cols>
    <col min="1" max="40" width="2.75390625" style="36" customWidth="1"/>
    <col min="41" max="42" width="11.75390625" style="36" customWidth="1"/>
    <col min="43" max="43" width="12.25390625" style="36" customWidth="1"/>
    <col min="44" max="44" width="12.625" style="36" customWidth="1"/>
    <col min="45" max="45" width="11.375" style="36" customWidth="1"/>
    <col min="46" max="46" width="10.75390625" style="36" customWidth="1"/>
    <col min="47" max="47" width="12.00390625" style="36" customWidth="1"/>
    <col min="48" max="16384" width="9.125" style="36" customWidth="1"/>
  </cols>
  <sheetData>
    <row r="1" spans="1:47" ht="31.5" customHeight="1">
      <c r="A1" s="304" t="s">
        <v>436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</row>
    <row r="2" spans="1:47" ht="31.5" customHeight="1">
      <c r="A2" s="305" t="s">
        <v>1007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</row>
    <row r="3" spans="1:47" ht="31.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303" t="s">
        <v>971</v>
      </c>
      <c r="AU3" s="303"/>
    </row>
    <row r="4" spans="1:47" ht="25.5" customHeight="1">
      <c r="A4" s="205" t="s">
        <v>905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</row>
    <row r="5" spans="1:32" ht="19.5" customHeight="1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</row>
    <row r="6" spans="1:46" ht="15.75" customHeight="1">
      <c r="A6" s="306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T6" s="36" t="s">
        <v>686</v>
      </c>
    </row>
    <row r="7" spans="1:47" ht="57.75" customHeight="1">
      <c r="A7" s="208" t="s">
        <v>437</v>
      </c>
      <c r="B7" s="209"/>
      <c r="C7" s="210" t="s">
        <v>906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308" t="s">
        <v>907</v>
      </c>
      <c r="AD7" s="309"/>
      <c r="AE7" s="309"/>
      <c r="AF7" s="310"/>
      <c r="AG7" s="308" t="s">
        <v>908</v>
      </c>
      <c r="AH7" s="309"/>
      <c r="AI7" s="309"/>
      <c r="AJ7" s="310"/>
      <c r="AK7" s="308" t="s">
        <v>909</v>
      </c>
      <c r="AL7" s="309"/>
      <c r="AM7" s="309"/>
      <c r="AN7" s="310"/>
      <c r="AO7" s="113" t="s">
        <v>910</v>
      </c>
      <c r="AP7" s="113" t="s">
        <v>911</v>
      </c>
      <c r="AQ7" s="113" t="s">
        <v>912</v>
      </c>
      <c r="AR7" s="113" t="s">
        <v>913</v>
      </c>
      <c r="AS7" s="113" t="s">
        <v>935</v>
      </c>
      <c r="AT7" s="113" t="s">
        <v>914</v>
      </c>
      <c r="AU7" s="113" t="s">
        <v>149</v>
      </c>
    </row>
    <row r="8" spans="1:47" s="42" customFormat="1" ht="24.75" customHeight="1">
      <c r="A8" s="295" t="s">
        <v>0</v>
      </c>
      <c r="B8" s="260"/>
      <c r="C8" s="314" t="s">
        <v>915</v>
      </c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6"/>
      <c r="AC8" s="297">
        <v>47639995</v>
      </c>
      <c r="AD8" s="298"/>
      <c r="AE8" s="298"/>
      <c r="AF8" s="299"/>
      <c r="AG8" s="297">
        <v>9624345</v>
      </c>
      <c r="AH8" s="298"/>
      <c r="AI8" s="298"/>
      <c r="AJ8" s="299"/>
      <c r="AK8" s="297">
        <v>8111685</v>
      </c>
      <c r="AL8" s="298"/>
      <c r="AM8" s="298"/>
      <c r="AN8" s="299"/>
      <c r="AO8" s="114"/>
      <c r="AP8" s="114"/>
      <c r="AQ8" s="114">
        <v>114970</v>
      </c>
      <c r="AR8" s="114"/>
      <c r="AS8" s="114"/>
      <c r="AT8" s="114"/>
      <c r="AU8" s="115">
        <f>SUM(AC8:AT8)</f>
        <v>65490995</v>
      </c>
    </row>
    <row r="9" spans="1:47" s="42" customFormat="1" ht="15" customHeight="1">
      <c r="A9" s="295" t="s">
        <v>1</v>
      </c>
      <c r="B9" s="260"/>
      <c r="C9" s="264" t="s">
        <v>996</v>
      </c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6"/>
      <c r="AC9" s="297"/>
      <c r="AD9" s="298"/>
      <c r="AE9" s="298"/>
      <c r="AF9" s="299"/>
      <c r="AG9" s="297"/>
      <c r="AH9" s="298"/>
      <c r="AI9" s="298"/>
      <c r="AJ9" s="299"/>
      <c r="AK9" s="297"/>
      <c r="AL9" s="298"/>
      <c r="AM9" s="298"/>
      <c r="AN9" s="299"/>
      <c r="AO9" s="114"/>
      <c r="AP9" s="114"/>
      <c r="AQ9" s="114"/>
      <c r="AR9" s="114"/>
      <c r="AS9" s="114"/>
      <c r="AT9" s="114"/>
      <c r="AU9" s="115">
        <f>SUM(AC9:AT9)</f>
        <v>0</v>
      </c>
    </row>
    <row r="10" spans="1:47" s="42" customFormat="1" ht="15" customHeight="1">
      <c r="A10" s="295" t="s">
        <v>2</v>
      </c>
      <c r="B10" s="260"/>
      <c r="C10" s="264" t="s">
        <v>936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6"/>
      <c r="AC10" s="311"/>
      <c r="AD10" s="312"/>
      <c r="AE10" s="312"/>
      <c r="AF10" s="313"/>
      <c r="AG10" s="297"/>
      <c r="AH10" s="298"/>
      <c r="AI10" s="298"/>
      <c r="AJ10" s="299"/>
      <c r="AK10" s="297"/>
      <c r="AL10" s="298"/>
      <c r="AM10" s="298"/>
      <c r="AN10" s="299"/>
      <c r="AO10" s="114"/>
      <c r="AP10" s="114"/>
      <c r="AQ10" s="114"/>
      <c r="AR10" s="114"/>
      <c r="AS10" s="114"/>
      <c r="AT10" s="114"/>
      <c r="AU10" s="115">
        <f>SUM(AC10:AT10)</f>
        <v>0</v>
      </c>
    </row>
    <row r="11" spans="1:47" s="42" customFormat="1" ht="15" customHeight="1">
      <c r="A11" s="295" t="s">
        <v>3</v>
      </c>
      <c r="B11" s="260"/>
      <c r="C11" s="264" t="s">
        <v>916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6"/>
      <c r="AC11" s="297"/>
      <c r="AD11" s="298"/>
      <c r="AE11" s="298"/>
      <c r="AF11" s="299"/>
      <c r="AG11" s="297"/>
      <c r="AH11" s="298"/>
      <c r="AI11" s="298"/>
      <c r="AJ11" s="299"/>
      <c r="AK11" s="297">
        <v>663986</v>
      </c>
      <c r="AL11" s="298"/>
      <c r="AM11" s="298"/>
      <c r="AN11" s="299"/>
      <c r="AO11" s="114"/>
      <c r="AP11" s="114"/>
      <c r="AQ11" s="114"/>
      <c r="AR11" s="114"/>
      <c r="AS11" s="114"/>
      <c r="AT11" s="114"/>
      <c r="AU11" s="115">
        <f aca="true" t="shared" si="0" ref="AU11:AU48">SUM(AC11:AT11)</f>
        <v>663986</v>
      </c>
    </row>
    <row r="12" spans="1:47" s="42" customFormat="1" ht="15" customHeight="1">
      <c r="A12" s="295" t="s">
        <v>9</v>
      </c>
      <c r="B12" s="260"/>
      <c r="C12" s="264" t="s">
        <v>937</v>
      </c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6"/>
      <c r="AC12" s="297"/>
      <c r="AD12" s="298"/>
      <c r="AE12" s="298"/>
      <c r="AF12" s="299"/>
      <c r="AG12" s="297"/>
      <c r="AH12" s="298"/>
      <c r="AI12" s="298"/>
      <c r="AJ12" s="299"/>
      <c r="AK12" s="297">
        <v>3006277</v>
      </c>
      <c r="AL12" s="298"/>
      <c r="AM12" s="298"/>
      <c r="AN12" s="299"/>
      <c r="AO12" s="114"/>
      <c r="AP12" s="114"/>
      <c r="AQ12" s="114">
        <v>127900</v>
      </c>
      <c r="AR12" s="114">
        <v>3138295</v>
      </c>
      <c r="AS12" s="114"/>
      <c r="AT12" s="114"/>
      <c r="AU12" s="115">
        <f t="shared" si="0"/>
        <v>6272472</v>
      </c>
    </row>
    <row r="13" spans="1:47" s="42" customFormat="1" ht="15" customHeight="1">
      <c r="A13" s="295"/>
      <c r="B13" s="296"/>
      <c r="C13" s="264" t="s">
        <v>1012</v>
      </c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6"/>
      <c r="AC13" s="297"/>
      <c r="AD13" s="298"/>
      <c r="AE13" s="298"/>
      <c r="AF13" s="299"/>
      <c r="AG13" s="297"/>
      <c r="AH13" s="298"/>
      <c r="AI13" s="298"/>
      <c r="AJ13" s="299"/>
      <c r="AK13" s="297">
        <v>200000</v>
      </c>
      <c r="AL13" s="298"/>
      <c r="AM13" s="298"/>
      <c r="AN13" s="299"/>
      <c r="AO13" s="114"/>
      <c r="AP13" s="114"/>
      <c r="AQ13" s="114">
        <v>1007900</v>
      </c>
      <c r="AR13" s="114"/>
      <c r="AS13" s="114"/>
      <c r="AT13" s="114"/>
      <c r="AU13" s="115">
        <f t="shared" si="0"/>
        <v>1207900</v>
      </c>
    </row>
    <row r="14" spans="1:47" s="42" customFormat="1" ht="15" customHeight="1">
      <c r="A14" s="295" t="s">
        <v>10</v>
      </c>
      <c r="B14" s="260"/>
      <c r="C14" s="264" t="s">
        <v>1013</v>
      </c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6"/>
      <c r="AC14" s="297">
        <v>1205860</v>
      </c>
      <c r="AD14" s="298"/>
      <c r="AE14" s="298"/>
      <c r="AF14" s="299"/>
      <c r="AG14" s="297">
        <v>252504</v>
      </c>
      <c r="AH14" s="298"/>
      <c r="AI14" s="298"/>
      <c r="AJ14" s="299"/>
      <c r="AK14" s="297">
        <v>206795</v>
      </c>
      <c r="AL14" s="298"/>
      <c r="AM14" s="298"/>
      <c r="AN14" s="299"/>
      <c r="AO14" s="114"/>
      <c r="AP14" s="114"/>
      <c r="AQ14" s="114"/>
      <c r="AR14" s="114"/>
      <c r="AS14" s="114"/>
      <c r="AT14" s="114"/>
      <c r="AU14" s="115">
        <f t="shared" si="0"/>
        <v>1665159</v>
      </c>
    </row>
    <row r="15" spans="1:47" s="42" customFormat="1" ht="15" customHeight="1">
      <c r="A15" s="295" t="s">
        <v>11</v>
      </c>
      <c r="B15" s="260"/>
      <c r="C15" s="264" t="s">
        <v>917</v>
      </c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6"/>
      <c r="AC15" s="297"/>
      <c r="AD15" s="298"/>
      <c r="AE15" s="298"/>
      <c r="AF15" s="299"/>
      <c r="AG15" s="297"/>
      <c r="AH15" s="298"/>
      <c r="AI15" s="298"/>
      <c r="AJ15" s="299"/>
      <c r="AK15" s="297"/>
      <c r="AL15" s="298"/>
      <c r="AM15" s="298"/>
      <c r="AN15" s="299"/>
      <c r="AO15" s="114"/>
      <c r="AP15" s="114">
        <v>33231</v>
      </c>
      <c r="AQ15" s="114"/>
      <c r="AR15" s="114"/>
      <c r="AS15" s="114">
        <v>34690642</v>
      </c>
      <c r="AT15" s="114">
        <v>12798191</v>
      </c>
      <c r="AU15" s="115">
        <f t="shared" si="0"/>
        <v>47522064</v>
      </c>
    </row>
    <row r="16" spans="1:47" ht="15" customHeight="1">
      <c r="A16" s="295" t="s">
        <v>12</v>
      </c>
      <c r="B16" s="260"/>
      <c r="C16" s="264" t="s">
        <v>918</v>
      </c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6"/>
      <c r="AC16" s="297">
        <v>17466230</v>
      </c>
      <c r="AD16" s="298"/>
      <c r="AE16" s="298"/>
      <c r="AF16" s="299"/>
      <c r="AG16" s="297">
        <v>2294518</v>
      </c>
      <c r="AH16" s="298"/>
      <c r="AI16" s="298"/>
      <c r="AJ16" s="299"/>
      <c r="AK16" s="297">
        <v>2506727</v>
      </c>
      <c r="AL16" s="298"/>
      <c r="AM16" s="298"/>
      <c r="AN16" s="299"/>
      <c r="AO16" s="114"/>
      <c r="AP16" s="114"/>
      <c r="AQ16" s="114">
        <v>6231936</v>
      </c>
      <c r="AR16" s="114"/>
      <c r="AS16" s="114"/>
      <c r="AT16" s="114"/>
      <c r="AU16" s="115">
        <f>SUM(AC16:AT16)</f>
        <v>28499411</v>
      </c>
    </row>
    <row r="17" spans="1:47" ht="15" customHeight="1">
      <c r="A17" s="295" t="s">
        <v>5</v>
      </c>
      <c r="B17" s="260"/>
      <c r="C17" s="264" t="s">
        <v>939</v>
      </c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6"/>
      <c r="AC17" s="297"/>
      <c r="AD17" s="298"/>
      <c r="AE17" s="298"/>
      <c r="AF17" s="299"/>
      <c r="AG17" s="297"/>
      <c r="AH17" s="298"/>
      <c r="AI17" s="298"/>
      <c r="AJ17" s="299"/>
      <c r="AK17" s="297"/>
      <c r="AL17" s="298"/>
      <c r="AM17" s="298"/>
      <c r="AN17" s="299"/>
      <c r="AO17" s="114"/>
      <c r="AP17" s="114"/>
      <c r="AQ17" s="114"/>
      <c r="AR17" s="114"/>
      <c r="AS17" s="114"/>
      <c r="AT17" s="114"/>
      <c r="AU17" s="115">
        <f>SUM(AC17:AT17)</f>
        <v>0</v>
      </c>
    </row>
    <row r="18" spans="1:47" s="41" customFormat="1" ht="15" customHeight="1">
      <c r="A18" s="295" t="s">
        <v>13</v>
      </c>
      <c r="B18" s="260"/>
      <c r="C18" s="264" t="s">
        <v>919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6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114"/>
      <c r="AP18" s="114"/>
      <c r="AQ18" s="114"/>
      <c r="AR18" s="114"/>
      <c r="AS18" s="114"/>
      <c r="AT18" s="114"/>
      <c r="AU18" s="115">
        <f t="shared" si="0"/>
        <v>0</v>
      </c>
    </row>
    <row r="19" spans="1:47" s="41" customFormat="1" ht="15" customHeight="1">
      <c r="A19" s="295" t="s">
        <v>14</v>
      </c>
      <c r="B19" s="260"/>
      <c r="C19" s="264" t="s">
        <v>997</v>
      </c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6"/>
      <c r="AC19" s="300">
        <v>654973</v>
      </c>
      <c r="AD19" s="301"/>
      <c r="AE19" s="301"/>
      <c r="AF19" s="302"/>
      <c r="AG19" s="300">
        <v>135143</v>
      </c>
      <c r="AH19" s="301"/>
      <c r="AI19" s="301"/>
      <c r="AJ19" s="302"/>
      <c r="AK19" s="300">
        <v>1893158</v>
      </c>
      <c r="AL19" s="301"/>
      <c r="AM19" s="301"/>
      <c r="AN19" s="302"/>
      <c r="AO19" s="114"/>
      <c r="AP19" s="114"/>
      <c r="AQ19" s="114">
        <v>26875950</v>
      </c>
      <c r="AR19" s="114">
        <v>14601762</v>
      </c>
      <c r="AS19" s="114"/>
      <c r="AT19" s="114"/>
      <c r="AU19" s="115">
        <f t="shared" si="0"/>
        <v>44160986</v>
      </c>
    </row>
    <row r="20" spans="1:47" s="41" customFormat="1" ht="15" customHeight="1">
      <c r="A20" s="295" t="s">
        <v>15</v>
      </c>
      <c r="B20" s="260"/>
      <c r="C20" s="264" t="s">
        <v>940</v>
      </c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6"/>
      <c r="AC20" s="300"/>
      <c r="AD20" s="301"/>
      <c r="AE20" s="301"/>
      <c r="AF20" s="302"/>
      <c r="AG20" s="300"/>
      <c r="AH20" s="301"/>
      <c r="AI20" s="301"/>
      <c r="AJ20" s="302"/>
      <c r="AK20" s="300">
        <v>398250</v>
      </c>
      <c r="AL20" s="301"/>
      <c r="AM20" s="301"/>
      <c r="AN20" s="302"/>
      <c r="AO20" s="114"/>
      <c r="AP20" s="114"/>
      <c r="AQ20" s="114"/>
      <c r="AR20" s="114"/>
      <c r="AS20" s="114"/>
      <c r="AT20" s="114"/>
      <c r="AU20" s="115">
        <f t="shared" si="0"/>
        <v>398250</v>
      </c>
    </row>
    <row r="21" spans="1:47" s="41" customFormat="1" ht="15" customHeight="1">
      <c r="A21" s="295"/>
      <c r="B21" s="296"/>
      <c r="C21" s="264" t="s">
        <v>998</v>
      </c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6"/>
      <c r="AC21" s="300"/>
      <c r="AD21" s="301"/>
      <c r="AE21" s="301"/>
      <c r="AF21" s="302"/>
      <c r="AG21" s="300"/>
      <c r="AH21" s="301"/>
      <c r="AI21" s="301"/>
      <c r="AJ21" s="302"/>
      <c r="AK21" s="300"/>
      <c r="AL21" s="301"/>
      <c r="AM21" s="301"/>
      <c r="AN21" s="302"/>
      <c r="AO21" s="114"/>
      <c r="AP21" s="114"/>
      <c r="AQ21" s="114"/>
      <c r="AR21" s="114"/>
      <c r="AS21" s="114"/>
      <c r="AT21" s="114"/>
      <c r="AU21" s="115">
        <f t="shared" si="0"/>
        <v>0</v>
      </c>
    </row>
    <row r="22" spans="1:47" s="41" customFormat="1" ht="15" customHeight="1">
      <c r="A22" s="295" t="s">
        <v>16</v>
      </c>
      <c r="B22" s="260"/>
      <c r="C22" s="264" t="s">
        <v>941</v>
      </c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6"/>
      <c r="AC22" s="300"/>
      <c r="AD22" s="301"/>
      <c r="AE22" s="301"/>
      <c r="AF22" s="302"/>
      <c r="AG22" s="300"/>
      <c r="AH22" s="301"/>
      <c r="AI22" s="301"/>
      <c r="AJ22" s="302"/>
      <c r="AK22" s="300">
        <v>839429</v>
      </c>
      <c r="AL22" s="301"/>
      <c r="AM22" s="301"/>
      <c r="AN22" s="302"/>
      <c r="AO22" s="114"/>
      <c r="AP22" s="114"/>
      <c r="AQ22" s="114"/>
      <c r="AR22" s="114">
        <v>16265476</v>
      </c>
      <c r="AS22" s="114"/>
      <c r="AT22" s="114"/>
      <c r="AU22" s="115">
        <f aca="true" t="shared" si="1" ref="AU22:AU27">SUM(AC22:AT22)</f>
        <v>17104905</v>
      </c>
    </row>
    <row r="23" spans="1:47" s="41" customFormat="1" ht="15" customHeight="1">
      <c r="A23" s="295" t="s">
        <v>17</v>
      </c>
      <c r="B23" s="260"/>
      <c r="C23" s="264" t="s">
        <v>942</v>
      </c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6"/>
      <c r="AC23" s="300"/>
      <c r="AD23" s="301"/>
      <c r="AE23" s="301"/>
      <c r="AF23" s="302"/>
      <c r="AG23" s="300"/>
      <c r="AH23" s="301"/>
      <c r="AI23" s="301"/>
      <c r="AJ23" s="302"/>
      <c r="AK23" s="300">
        <v>60000</v>
      </c>
      <c r="AL23" s="301"/>
      <c r="AM23" s="301"/>
      <c r="AN23" s="302"/>
      <c r="AO23" s="114"/>
      <c r="AP23" s="114"/>
      <c r="AQ23" s="114"/>
      <c r="AR23" s="114">
        <v>1905000</v>
      </c>
      <c r="AS23" s="114"/>
      <c r="AT23" s="114"/>
      <c r="AU23" s="115">
        <f t="shared" si="1"/>
        <v>1965000</v>
      </c>
    </row>
    <row r="24" spans="1:47" s="41" customFormat="1" ht="15" customHeight="1">
      <c r="A24" s="295" t="s">
        <v>18</v>
      </c>
      <c r="B24" s="260"/>
      <c r="C24" s="264" t="s">
        <v>943</v>
      </c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6"/>
      <c r="AC24" s="300"/>
      <c r="AD24" s="301"/>
      <c r="AE24" s="301"/>
      <c r="AF24" s="302"/>
      <c r="AG24" s="300"/>
      <c r="AH24" s="301"/>
      <c r="AI24" s="301"/>
      <c r="AJ24" s="302"/>
      <c r="AK24" s="300">
        <v>23385</v>
      </c>
      <c r="AL24" s="301"/>
      <c r="AM24" s="301"/>
      <c r="AN24" s="302"/>
      <c r="AO24" s="114"/>
      <c r="AP24" s="114"/>
      <c r="AQ24" s="114"/>
      <c r="AR24" s="114"/>
      <c r="AS24" s="114"/>
      <c r="AT24" s="114"/>
      <c r="AU24" s="115">
        <f t="shared" si="1"/>
        <v>23385</v>
      </c>
    </row>
    <row r="25" spans="1:47" s="41" customFormat="1" ht="15" customHeight="1">
      <c r="A25" s="295" t="s">
        <v>19</v>
      </c>
      <c r="B25" s="260"/>
      <c r="C25" s="264" t="s">
        <v>981</v>
      </c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6"/>
      <c r="AC25" s="300"/>
      <c r="AD25" s="301"/>
      <c r="AE25" s="301"/>
      <c r="AF25" s="302"/>
      <c r="AG25" s="300"/>
      <c r="AH25" s="301"/>
      <c r="AI25" s="301"/>
      <c r="AJ25" s="302"/>
      <c r="AK25" s="300"/>
      <c r="AL25" s="301"/>
      <c r="AM25" s="301"/>
      <c r="AN25" s="302"/>
      <c r="AO25" s="114"/>
      <c r="AP25" s="114"/>
      <c r="AQ25" s="114"/>
      <c r="AR25" s="114"/>
      <c r="AS25" s="114"/>
      <c r="AT25" s="114"/>
      <c r="AU25" s="115">
        <f t="shared" si="1"/>
        <v>0</v>
      </c>
    </row>
    <row r="26" spans="1:47" s="41" customFormat="1" ht="15" customHeight="1">
      <c r="A26" s="295" t="s">
        <v>20</v>
      </c>
      <c r="B26" s="260"/>
      <c r="C26" s="264" t="s">
        <v>999</v>
      </c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6"/>
      <c r="AC26" s="300"/>
      <c r="AD26" s="301"/>
      <c r="AE26" s="301"/>
      <c r="AF26" s="302"/>
      <c r="AG26" s="300"/>
      <c r="AH26" s="301"/>
      <c r="AI26" s="301"/>
      <c r="AJ26" s="302"/>
      <c r="AK26" s="300"/>
      <c r="AL26" s="301"/>
      <c r="AM26" s="301"/>
      <c r="AN26" s="302"/>
      <c r="AO26" s="114"/>
      <c r="AP26" s="114"/>
      <c r="AQ26" s="114"/>
      <c r="AR26" s="114"/>
      <c r="AS26" s="114"/>
      <c r="AT26" s="114"/>
      <c r="AU26" s="115">
        <f t="shared" si="1"/>
        <v>0</v>
      </c>
    </row>
    <row r="27" spans="1:47" s="41" customFormat="1" ht="15" customHeight="1">
      <c r="A27" s="295" t="s">
        <v>21</v>
      </c>
      <c r="B27" s="260"/>
      <c r="C27" s="264" t="s">
        <v>982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6"/>
      <c r="AC27" s="300"/>
      <c r="AD27" s="301"/>
      <c r="AE27" s="301"/>
      <c r="AF27" s="302"/>
      <c r="AG27" s="300"/>
      <c r="AH27" s="301"/>
      <c r="AI27" s="301"/>
      <c r="AJ27" s="302"/>
      <c r="AK27" s="300"/>
      <c r="AL27" s="301"/>
      <c r="AM27" s="301"/>
      <c r="AN27" s="302"/>
      <c r="AO27" s="114"/>
      <c r="AP27" s="114"/>
      <c r="AQ27" s="114"/>
      <c r="AR27" s="114"/>
      <c r="AS27" s="114"/>
      <c r="AT27" s="114"/>
      <c r="AU27" s="115">
        <f t="shared" si="1"/>
        <v>0</v>
      </c>
    </row>
    <row r="28" spans="1:47" s="41" customFormat="1" ht="15" customHeight="1">
      <c r="A28" s="295" t="s">
        <v>22</v>
      </c>
      <c r="B28" s="260"/>
      <c r="C28" s="264" t="s">
        <v>944</v>
      </c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6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114"/>
      <c r="AP28" s="114"/>
      <c r="AQ28" s="114"/>
      <c r="AR28" s="114"/>
      <c r="AS28" s="114"/>
      <c r="AT28" s="114"/>
      <c r="AU28" s="115">
        <f t="shared" si="0"/>
        <v>0</v>
      </c>
    </row>
    <row r="29" spans="1:47" ht="15" customHeight="1">
      <c r="A29" s="295" t="s">
        <v>23</v>
      </c>
      <c r="B29" s="260"/>
      <c r="C29" s="264" t="s">
        <v>920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6"/>
      <c r="AC29" s="297"/>
      <c r="AD29" s="298"/>
      <c r="AE29" s="298"/>
      <c r="AF29" s="299"/>
      <c r="AG29" s="297"/>
      <c r="AH29" s="298"/>
      <c r="AI29" s="298"/>
      <c r="AJ29" s="299"/>
      <c r="AK29" s="297">
        <v>3872250</v>
      </c>
      <c r="AL29" s="298"/>
      <c r="AM29" s="298"/>
      <c r="AN29" s="299"/>
      <c r="AO29" s="114"/>
      <c r="AP29" s="114"/>
      <c r="AQ29" s="114"/>
      <c r="AR29" s="114"/>
      <c r="AS29" s="114"/>
      <c r="AT29" s="114"/>
      <c r="AU29" s="115">
        <f t="shared" si="0"/>
        <v>3872250</v>
      </c>
    </row>
    <row r="30" spans="1:47" ht="15" customHeight="1">
      <c r="A30" s="295" t="s">
        <v>24</v>
      </c>
      <c r="B30" s="260"/>
      <c r="C30" s="264" t="s">
        <v>921</v>
      </c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6"/>
      <c r="AC30" s="297"/>
      <c r="AD30" s="298"/>
      <c r="AE30" s="298"/>
      <c r="AF30" s="299"/>
      <c r="AG30" s="297"/>
      <c r="AH30" s="298"/>
      <c r="AI30" s="298"/>
      <c r="AJ30" s="299"/>
      <c r="AK30" s="297">
        <v>985839</v>
      </c>
      <c r="AL30" s="298"/>
      <c r="AM30" s="298"/>
      <c r="AN30" s="299"/>
      <c r="AO30" s="114"/>
      <c r="AP30" s="114"/>
      <c r="AQ30" s="114"/>
      <c r="AR30" s="114"/>
      <c r="AS30" s="114"/>
      <c r="AT30" s="114"/>
      <c r="AU30" s="115">
        <f>SUM(AC30:AT30)</f>
        <v>985839</v>
      </c>
    </row>
    <row r="31" spans="1:47" ht="15" customHeight="1">
      <c r="A31" s="295" t="s">
        <v>25</v>
      </c>
      <c r="B31" s="260"/>
      <c r="C31" s="264" t="s">
        <v>922</v>
      </c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6"/>
      <c r="AC31" s="297">
        <v>6116885</v>
      </c>
      <c r="AD31" s="298"/>
      <c r="AE31" s="298"/>
      <c r="AF31" s="299"/>
      <c r="AG31" s="297">
        <v>1231513</v>
      </c>
      <c r="AH31" s="298"/>
      <c r="AI31" s="298"/>
      <c r="AJ31" s="299"/>
      <c r="AK31" s="297">
        <v>2762136</v>
      </c>
      <c r="AL31" s="298"/>
      <c r="AM31" s="298"/>
      <c r="AN31" s="299"/>
      <c r="AO31" s="114"/>
      <c r="AP31" s="114"/>
      <c r="AQ31" s="114">
        <v>330200</v>
      </c>
      <c r="AR31" s="114"/>
      <c r="AS31" s="114"/>
      <c r="AT31" s="114"/>
      <c r="AU31" s="115">
        <f>SUM(AC31:AT31)</f>
        <v>10440734</v>
      </c>
    </row>
    <row r="32" spans="1:47" ht="15" customHeight="1">
      <c r="A32" s="295" t="s">
        <v>26</v>
      </c>
      <c r="B32" s="260"/>
      <c r="C32" s="264" t="s">
        <v>945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6"/>
      <c r="AC32" s="297"/>
      <c r="AD32" s="298"/>
      <c r="AE32" s="298"/>
      <c r="AF32" s="299"/>
      <c r="AG32" s="297"/>
      <c r="AH32" s="298"/>
      <c r="AI32" s="298"/>
      <c r="AJ32" s="299"/>
      <c r="AK32" s="297">
        <v>96193</v>
      </c>
      <c r="AL32" s="298"/>
      <c r="AM32" s="298"/>
      <c r="AN32" s="299"/>
      <c r="AO32" s="114"/>
      <c r="AP32" s="114"/>
      <c r="AQ32" s="114"/>
      <c r="AR32" s="114"/>
      <c r="AS32" s="114"/>
      <c r="AT32" s="114"/>
      <c r="AU32" s="115">
        <f t="shared" si="0"/>
        <v>96193</v>
      </c>
    </row>
    <row r="33" spans="1:47" ht="15" customHeight="1">
      <c r="A33" s="295" t="s">
        <v>27</v>
      </c>
      <c r="B33" s="260"/>
      <c r="C33" s="264" t="s">
        <v>923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6"/>
      <c r="AC33" s="297"/>
      <c r="AD33" s="298"/>
      <c r="AE33" s="298"/>
      <c r="AF33" s="299"/>
      <c r="AG33" s="297"/>
      <c r="AH33" s="298"/>
      <c r="AI33" s="298"/>
      <c r="AJ33" s="299"/>
      <c r="AK33" s="297"/>
      <c r="AL33" s="298"/>
      <c r="AM33" s="298"/>
      <c r="AN33" s="299"/>
      <c r="AO33" s="114"/>
      <c r="AP33" s="114">
        <v>2107140</v>
      </c>
      <c r="AQ33" s="114"/>
      <c r="AR33" s="114"/>
      <c r="AS33" s="114"/>
      <c r="AT33" s="114"/>
      <c r="AU33" s="115">
        <f t="shared" si="0"/>
        <v>2107140</v>
      </c>
    </row>
    <row r="34" spans="1:47" ht="15" customHeight="1">
      <c r="A34" s="295" t="s">
        <v>28</v>
      </c>
      <c r="B34" s="260"/>
      <c r="C34" s="264" t="s">
        <v>924</v>
      </c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6"/>
      <c r="AC34" s="297"/>
      <c r="AD34" s="298"/>
      <c r="AE34" s="298"/>
      <c r="AF34" s="299"/>
      <c r="AG34" s="297"/>
      <c r="AH34" s="298"/>
      <c r="AI34" s="298"/>
      <c r="AJ34" s="299"/>
      <c r="AK34" s="297"/>
      <c r="AL34" s="298"/>
      <c r="AM34" s="298"/>
      <c r="AN34" s="299"/>
      <c r="AO34" s="114"/>
      <c r="AP34" s="114">
        <v>66650</v>
      </c>
      <c r="AQ34" s="114"/>
      <c r="AR34" s="114"/>
      <c r="AS34" s="114"/>
      <c r="AT34" s="114"/>
      <c r="AU34" s="115">
        <f t="shared" si="0"/>
        <v>66650</v>
      </c>
    </row>
    <row r="35" spans="1:47" ht="15" customHeight="1">
      <c r="A35" s="295" t="s">
        <v>29</v>
      </c>
      <c r="B35" s="260"/>
      <c r="C35" s="264" t="s">
        <v>946</v>
      </c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6"/>
      <c r="AC35" s="297">
        <v>4591036</v>
      </c>
      <c r="AD35" s="298"/>
      <c r="AE35" s="298"/>
      <c r="AF35" s="299"/>
      <c r="AG35" s="297">
        <v>915128</v>
      </c>
      <c r="AH35" s="298"/>
      <c r="AI35" s="298"/>
      <c r="AJ35" s="299"/>
      <c r="AK35" s="297">
        <v>533796</v>
      </c>
      <c r="AL35" s="298"/>
      <c r="AM35" s="298"/>
      <c r="AN35" s="299"/>
      <c r="AO35" s="114"/>
      <c r="AP35" s="114"/>
      <c r="AQ35" s="114"/>
      <c r="AR35" s="114"/>
      <c r="AS35" s="114"/>
      <c r="AT35" s="114"/>
      <c r="AU35" s="115">
        <f t="shared" si="0"/>
        <v>6039960</v>
      </c>
    </row>
    <row r="36" spans="1:47" ht="15" customHeight="1">
      <c r="A36" s="295"/>
      <c r="B36" s="296"/>
      <c r="C36" s="264" t="s">
        <v>1014</v>
      </c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6"/>
      <c r="AC36" s="297"/>
      <c r="AD36" s="298"/>
      <c r="AE36" s="298"/>
      <c r="AF36" s="299"/>
      <c r="AG36" s="297"/>
      <c r="AH36" s="298"/>
      <c r="AI36" s="298"/>
      <c r="AJ36" s="299"/>
      <c r="AK36" s="297">
        <v>13779</v>
      </c>
      <c r="AL36" s="298"/>
      <c r="AM36" s="298"/>
      <c r="AN36" s="299"/>
      <c r="AO36" s="114"/>
      <c r="AP36" s="114"/>
      <c r="AQ36" s="114"/>
      <c r="AR36" s="114"/>
      <c r="AS36" s="114"/>
      <c r="AT36" s="114"/>
      <c r="AU36" s="115">
        <f t="shared" si="0"/>
        <v>13779</v>
      </c>
    </row>
    <row r="37" spans="1:47" ht="15" customHeight="1">
      <c r="A37" s="295" t="s">
        <v>31</v>
      </c>
      <c r="B37" s="260"/>
      <c r="C37" s="264" t="s">
        <v>925</v>
      </c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6"/>
      <c r="AC37" s="297"/>
      <c r="AD37" s="298"/>
      <c r="AE37" s="298"/>
      <c r="AF37" s="299"/>
      <c r="AG37" s="297"/>
      <c r="AH37" s="298"/>
      <c r="AI37" s="298"/>
      <c r="AJ37" s="299"/>
      <c r="AK37" s="297">
        <v>682736</v>
      </c>
      <c r="AL37" s="298"/>
      <c r="AM37" s="298"/>
      <c r="AN37" s="299"/>
      <c r="AO37" s="114"/>
      <c r="AP37" s="114">
        <v>2000000</v>
      </c>
      <c r="AQ37" s="114"/>
      <c r="AR37" s="114">
        <v>5250753</v>
      </c>
      <c r="AS37" s="114"/>
      <c r="AT37" s="114"/>
      <c r="AU37" s="115">
        <f t="shared" si="0"/>
        <v>7933489</v>
      </c>
    </row>
    <row r="38" spans="1:47" ht="15" customHeight="1">
      <c r="A38" s="295" t="s">
        <v>32</v>
      </c>
      <c r="B38" s="260"/>
      <c r="C38" s="264" t="s">
        <v>926</v>
      </c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6"/>
      <c r="AC38" s="297">
        <v>1689508</v>
      </c>
      <c r="AD38" s="298"/>
      <c r="AE38" s="298"/>
      <c r="AF38" s="299"/>
      <c r="AG38" s="297">
        <v>355639</v>
      </c>
      <c r="AH38" s="298"/>
      <c r="AI38" s="298"/>
      <c r="AJ38" s="299"/>
      <c r="AK38" s="297">
        <v>1784494</v>
      </c>
      <c r="AL38" s="298"/>
      <c r="AM38" s="298"/>
      <c r="AN38" s="299"/>
      <c r="AO38" s="114"/>
      <c r="AP38" s="114">
        <v>830000</v>
      </c>
      <c r="AQ38" s="114"/>
      <c r="AR38" s="114"/>
      <c r="AS38" s="114"/>
      <c r="AT38" s="114"/>
      <c r="AU38" s="115">
        <f>SUM(AC38:AT38)</f>
        <v>4659641</v>
      </c>
    </row>
    <row r="39" spans="1:47" ht="15" customHeight="1">
      <c r="A39" s="295" t="s">
        <v>33</v>
      </c>
      <c r="B39" s="260"/>
      <c r="C39" s="264" t="s">
        <v>927</v>
      </c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88"/>
      <c r="AP39" s="109">
        <v>976830</v>
      </c>
      <c r="AQ39" s="88"/>
      <c r="AR39" s="88"/>
      <c r="AS39" s="88"/>
      <c r="AT39" s="88"/>
      <c r="AU39" s="109">
        <f>SUM(AC39:AT39)</f>
        <v>976830</v>
      </c>
    </row>
    <row r="40" spans="1:47" ht="15" customHeight="1">
      <c r="A40" s="295" t="s">
        <v>34</v>
      </c>
      <c r="B40" s="260"/>
      <c r="C40" s="264" t="s">
        <v>928</v>
      </c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6"/>
      <c r="AC40" s="297"/>
      <c r="AD40" s="298"/>
      <c r="AE40" s="298"/>
      <c r="AF40" s="299"/>
      <c r="AG40" s="297"/>
      <c r="AH40" s="298"/>
      <c r="AI40" s="298"/>
      <c r="AJ40" s="299"/>
      <c r="AK40" s="297"/>
      <c r="AL40" s="298"/>
      <c r="AM40" s="298"/>
      <c r="AN40" s="299"/>
      <c r="AO40" s="114"/>
      <c r="AP40" s="114">
        <v>38186000</v>
      </c>
      <c r="AQ40" s="114"/>
      <c r="AR40" s="114"/>
      <c r="AS40" s="114"/>
      <c r="AT40" s="114"/>
      <c r="AU40" s="115">
        <f t="shared" si="0"/>
        <v>38186000</v>
      </c>
    </row>
    <row r="41" spans="1:47" ht="15" customHeight="1">
      <c r="A41" s="295" t="s">
        <v>35</v>
      </c>
      <c r="B41" s="260"/>
      <c r="C41" s="264" t="s">
        <v>947</v>
      </c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6"/>
      <c r="AC41" s="297">
        <v>9404336</v>
      </c>
      <c r="AD41" s="298"/>
      <c r="AE41" s="298"/>
      <c r="AF41" s="299"/>
      <c r="AG41" s="297">
        <v>1918136</v>
      </c>
      <c r="AH41" s="298"/>
      <c r="AI41" s="298"/>
      <c r="AJ41" s="299"/>
      <c r="AK41" s="297">
        <v>16513599</v>
      </c>
      <c r="AL41" s="298"/>
      <c r="AM41" s="298"/>
      <c r="AN41" s="299"/>
      <c r="AO41" s="114"/>
      <c r="AP41" s="114"/>
      <c r="AQ41" s="114">
        <v>764819</v>
      </c>
      <c r="AR41" s="114"/>
      <c r="AS41" s="114"/>
      <c r="AT41" s="114"/>
      <c r="AU41" s="115">
        <f t="shared" si="0"/>
        <v>28600890</v>
      </c>
    </row>
    <row r="42" spans="1:47" ht="15" customHeight="1">
      <c r="A42" s="295"/>
      <c r="B42" s="296"/>
      <c r="C42" s="264" t="s">
        <v>1015</v>
      </c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6"/>
      <c r="AC42" s="297">
        <v>1387440</v>
      </c>
      <c r="AD42" s="298"/>
      <c r="AE42" s="298"/>
      <c r="AF42" s="299"/>
      <c r="AG42" s="297">
        <v>273656</v>
      </c>
      <c r="AH42" s="298"/>
      <c r="AI42" s="298"/>
      <c r="AJ42" s="299"/>
      <c r="AK42" s="297">
        <v>6498765</v>
      </c>
      <c r="AL42" s="298"/>
      <c r="AM42" s="298"/>
      <c r="AN42" s="299"/>
      <c r="AO42" s="114"/>
      <c r="AP42" s="114"/>
      <c r="AQ42" s="114"/>
      <c r="AR42" s="114"/>
      <c r="AS42" s="114"/>
      <c r="AT42" s="114"/>
      <c r="AU42" s="115">
        <f t="shared" si="0"/>
        <v>8159861</v>
      </c>
    </row>
    <row r="43" spans="1:47" ht="15" customHeight="1">
      <c r="A43" s="295" t="s">
        <v>36</v>
      </c>
      <c r="B43" s="260"/>
      <c r="C43" s="264" t="s">
        <v>983</v>
      </c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6"/>
      <c r="AC43" s="297"/>
      <c r="AD43" s="298"/>
      <c r="AE43" s="298"/>
      <c r="AF43" s="299"/>
      <c r="AG43" s="297"/>
      <c r="AH43" s="298"/>
      <c r="AI43" s="298"/>
      <c r="AJ43" s="299"/>
      <c r="AK43" s="297">
        <v>2021730</v>
      </c>
      <c r="AL43" s="298"/>
      <c r="AM43" s="298"/>
      <c r="AN43" s="299"/>
      <c r="AO43" s="114"/>
      <c r="AP43" s="114"/>
      <c r="AQ43" s="114"/>
      <c r="AR43" s="114"/>
      <c r="AS43" s="114"/>
      <c r="AT43" s="114"/>
      <c r="AU43" s="115">
        <f t="shared" si="0"/>
        <v>2021730</v>
      </c>
    </row>
    <row r="44" spans="1:47" ht="15" customHeight="1">
      <c r="A44" s="295" t="s">
        <v>37</v>
      </c>
      <c r="B44" s="260"/>
      <c r="C44" s="264" t="s">
        <v>984</v>
      </c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6"/>
      <c r="AC44" s="297">
        <v>3048420</v>
      </c>
      <c r="AD44" s="298"/>
      <c r="AE44" s="298"/>
      <c r="AF44" s="299"/>
      <c r="AG44" s="297">
        <v>602332</v>
      </c>
      <c r="AH44" s="298"/>
      <c r="AI44" s="298"/>
      <c r="AJ44" s="299"/>
      <c r="AK44" s="297">
        <v>902431</v>
      </c>
      <c r="AL44" s="298"/>
      <c r="AM44" s="298"/>
      <c r="AN44" s="299"/>
      <c r="AO44" s="114"/>
      <c r="AP44" s="114"/>
      <c r="AQ44" s="114"/>
      <c r="AR44" s="114">
        <v>2327800</v>
      </c>
      <c r="AS44" s="114"/>
      <c r="AT44" s="114"/>
      <c r="AU44" s="115">
        <f t="shared" si="0"/>
        <v>6880983</v>
      </c>
    </row>
    <row r="45" spans="1:47" ht="15" customHeight="1">
      <c r="A45" s="295" t="s">
        <v>38</v>
      </c>
      <c r="B45" s="260"/>
      <c r="C45" s="264" t="s">
        <v>929</v>
      </c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6"/>
      <c r="AC45" s="297"/>
      <c r="AD45" s="298"/>
      <c r="AE45" s="298"/>
      <c r="AF45" s="299"/>
      <c r="AG45" s="297"/>
      <c r="AH45" s="298"/>
      <c r="AI45" s="298"/>
      <c r="AJ45" s="299"/>
      <c r="AK45" s="297"/>
      <c r="AL45" s="298"/>
      <c r="AM45" s="298"/>
      <c r="AN45" s="299"/>
      <c r="AO45" s="114">
        <v>1360000</v>
      </c>
      <c r="AP45" s="114"/>
      <c r="AQ45" s="114"/>
      <c r="AR45" s="114"/>
      <c r="AS45" s="114"/>
      <c r="AT45" s="114"/>
      <c r="AU45" s="115">
        <f t="shared" si="0"/>
        <v>1360000</v>
      </c>
    </row>
    <row r="46" spans="1:47" s="94" customFormat="1" ht="15" customHeight="1">
      <c r="A46" s="295" t="s">
        <v>39</v>
      </c>
      <c r="B46" s="260"/>
      <c r="C46" s="267" t="s">
        <v>948</v>
      </c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9"/>
      <c r="AC46" s="297">
        <v>3868509</v>
      </c>
      <c r="AD46" s="298"/>
      <c r="AE46" s="298"/>
      <c r="AF46" s="299"/>
      <c r="AG46" s="297">
        <v>781844</v>
      </c>
      <c r="AH46" s="298"/>
      <c r="AI46" s="298"/>
      <c r="AJ46" s="299"/>
      <c r="AK46" s="297">
        <v>11125855</v>
      </c>
      <c r="AL46" s="298"/>
      <c r="AM46" s="298"/>
      <c r="AN46" s="299"/>
      <c r="AO46" s="114"/>
      <c r="AP46" s="114"/>
      <c r="AQ46" s="114"/>
      <c r="AR46" s="114"/>
      <c r="AS46" s="114"/>
      <c r="AT46" s="114"/>
      <c r="AU46" s="115">
        <f t="shared" si="0"/>
        <v>15776208</v>
      </c>
    </row>
    <row r="47" spans="1:47" s="94" customFormat="1" ht="15" customHeight="1">
      <c r="A47" s="295"/>
      <c r="B47" s="296"/>
      <c r="C47" s="258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60"/>
      <c r="AC47" s="297">
        <v>902500</v>
      </c>
      <c r="AD47" s="298"/>
      <c r="AE47" s="298"/>
      <c r="AF47" s="299"/>
      <c r="AG47" s="297">
        <v>158390</v>
      </c>
      <c r="AH47" s="298"/>
      <c r="AI47" s="298"/>
      <c r="AJ47" s="299"/>
      <c r="AK47" s="297"/>
      <c r="AL47" s="298"/>
      <c r="AM47" s="298"/>
      <c r="AN47" s="299"/>
      <c r="AO47" s="114"/>
      <c r="AP47" s="114">
        <v>150000</v>
      </c>
      <c r="AQ47" s="114"/>
      <c r="AR47" s="114"/>
      <c r="AS47" s="114"/>
      <c r="AT47" s="114"/>
      <c r="AU47" s="115">
        <f t="shared" si="0"/>
        <v>1210890</v>
      </c>
    </row>
    <row r="48" spans="1:47" ht="15" customHeight="1">
      <c r="A48" s="295" t="s">
        <v>40</v>
      </c>
      <c r="B48" s="260"/>
      <c r="C48" s="231" t="s">
        <v>930</v>
      </c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318"/>
      <c r="AD48" s="318"/>
      <c r="AE48" s="318"/>
      <c r="AF48" s="318"/>
      <c r="AG48" s="318"/>
      <c r="AH48" s="318"/>
      <c r="AI48" s="318"/>
      <c r="AJ48" s="318"/>
      <c r="AK48" s="318">
        <v>216693</v>
      </c>
      <c r="AL48" s="318"/>
      <c r="AM48" s="318"/>
      <c r="AN48" s="318"/>
      <c r="AO48" s="114">
        <v>4489055</v>
      </c>
      <c r="AP48" s="114">
        <v>505000</v>
      </c>
      <c r="AQ48" s="114"/>
      <c r="AR48" s="114"/>
      <c r="AS48" s="114"/>
      <c r="AT48" s="114"/>
      <c r="AU48" s="115">
        <f t="shared" si="0"/>
        <v>5210748</v>
      </c>
    </row>
    <row r="49" spans="1:47" ht="12.75">
      <c r="A49" s="295" t="s">
        <v>41</v>
      </c>
      <c r="B49" s="260"/>
      <c r="C49" s="231" t="s">
        <v>149</v>
      </c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319">
        <f>SUM(AC8:AF48)</f>
        <v>97975692</v>
      </c>
      <c r="AD49" s="320"/>
      <c r="AE49" s="320"/>
      <c r="AF49" s="320"/>
      <c r="AG49" s="319">
        <f>SUM(AG8:AJ48)</f>
        <v>18543148</v>
      </c>
      <c r="AH49" s="320"/>
      <c r="AI49" s="320"/>
      <c r="AJ49" s="320"/>
      <c r="AK49" s="319">
        <f>SUM(AK8:AN48)</f>
        <v>65919988</v>
      </c>
      <c r="AL49" s="320"/>
      <c r="AM49" s="320"/>
      <c r="AN49" s="320"/>
      <c r="AO49" s="126">
        <f aca="true" t="shared" si="2" ref="AO49:AT49">SUM(AO8:AO48)</f>
        <v>5849055</v>
      </c>
      <c r="AP49" s="126">
        <f t="shared" si="2"/>
        <v>44854851</v>
      </c>
      <c r="AQ49" s="126">
        <f t="shared" si="2"/>
        <v>35453675</v>
      </c>
      <c r="AR49" s="126">
        <f t="shared" si="2"/>
        <v>43489086</v>
      </c>
      <c r="AS49" s="126">
        <f t="shared" si="2"/>
        <v>34690642</v>
      </c>
      <c r="AT49" s="126">
        <f t="shared" si="2"/>
        <v>12798191</v>
      </c>
      <c r="AU49" s="89">
        <f>SUM(AU8:AU48)</f>
        <v>359574328</v>
      </c>
    </row>
  </sheetData>
  <sheetProtection/>
  <mergeCells count="221">
    <mergeCell ref="A21:B21"/>
    <mergeCell ref="C21:AB21"/>
    <mergeCell ref="AC21:AF21"/>
    <mergeCell ref="AG21:AJ21"/>
    <mergeCell ref="AK21:AN21"/>
    <mergeCell ref="A9:B9"/>
    <mergeCell ref="C9:AB9"/>
    <mergeCell ref="AC9:AF9"/>
    <mergeCell ref="AG9:AJ9"/>
    <mergeCell ref="AK9:AN9"/>
    <mergeCell ref="A19:B19"/>
    <mergeCell ref="C19:AB19"/>
    <mergeCell ref="AC19:AF19"/>
    <mergeCell ref="AG19:AJ19"/>
    <mergeCell ref="AK19:AN19"/>
    <mergeCell ref="AC49:AF49"/>
    <mergeCell ref="AG49:AJ49"/>
    <mergeCell ref="AK49:AN49"/>
    <mergeCell ref="A33:B33"/>
    <mergeCell ref="AK37:AN37"/>
    <mergeCell ref="AK31:AN31"/>
    <mergeCell ref="AG38:AJ38"/>
    <mergeCell ref="AG34:AJ34"/>
    <mergeCell ref="AK38:AN38"/>
    <mergeCell ref="AC38:AF38"/>
    <mergeCell ref="AK34:AN34"/>
    <mergeCell ref="AG32:AJ32"/>
    <mergeCell ref="A49:B49"/>
    <mergeCell ref="C27:AB27"/>
    <mergeCell ref="AC27:AF27"/>
    <mergeCell ref="AG27:AJ27"/>
    <mergeCell ref="A31:B31"/>
    <mergeCell ref="C34:AB34"/>
    <mergeCell ref="C49:AB49"/>
    <mergeCell ref="C40:AB40"/>
    <mergeCell ref="A41:B41"/>
    <mergeCell ref="C43:AB43"/>
    <mergeCell ref="AK39:AN39"/>
    <mergeCell ref="A38:B38"/>
    <mergeCell ref="AG10:AJ10"/>
    <mergeCell ref="A43:B43"/>
    <mergeCell ref="C39:AB39"/>
    <mergeCell ref="A12:B12"/>
    <mergeCell ref="AK40:AN40"/>
    <mergeCell ref="AC41:AF41"/>
    <mergeCell ref="AK43:AN43"/>
    <mergeCell ref="AG41:AJ41"/>
    <mergeCell ref="AG40:AJ40"/>
    <mergeCell ref="A34:B34"/>
    <mergeCell ref="AK12:AN12"/>
    <mergeCell ref="AK11:AN11"/>
    <mergeCell ref="AC48:AF48"/>
    <mergeCell ref="AG48:AJ48"/>
    <mergeCell ref="A40:B40"/>
    <mergeCell ref="A44:B44"/>
    <mergeCell ref="C44:AB44"/>
    <mergeCell ref="AC44:AF44"/>
    <mergeCell ref="A46:B46"/>
    <mergeCell ref="AC43:AF43"/>
    <mergeCell ref="AG43:AJ43"/>
    <mergeCell ref="AC45:AF45"/>
    <mergeCell ref="AG45:AJ45"/>
    <mergeCell ref="AK41:AN41"/>
    <mergeCell ref="AG44:AJ44"/>
    <mergeCell ref="AK44:AN44"/>
    <mergeCell ref="C41:AB41"/>
    <mergeCell ref="AK48:AN48"/>
    <mergeCell ref="C48:AB48"/>
    <mergeCell ref="AK45:AN45"/>
    <mergeCell ref="A48:B48"/>
    <mergeCell ref="AC46:AF46"/>
    <mergeCell ref="AG46:AJ46"/>
    <mergeCell ref="AK46:AN46"/>
    <mergeCell ref="C45:AB45"/>
    <mergeCell ref="C46:AB46"/>
    <mergeCell ref="A45:B45"/>
    <mergeCell ref="AC39:AF39"/>
    <mergeCell ref="AG39:AJ39"/>
    <mergeCell ref="A39:B39"/>
    <mergeCell ref="AC35:AF35"/>
    <mergeCell ref="A36:B36"/>
    <mergeCell ref="C36:AB36"/>
    <mergeCell ref="C35:AB35"/>
    <mergeCell ref="C32:AB32"/>
    <mergeCell ref="AG37:AJ37"/>
    <mergeCell ref="C37:AB37"/>
    <mergeCell ref="A35:B35"/>
    <mergeCell ref="C38:AB38"/>
    <mergeCell ref="AK35:AN35"/>
    <mergeCell ref="AK36:AN36"/>
    <mergeCell ref="A30:B30"/>
    <mergeCell ref="AC34:AF34"/>
    <mergeCell ref="AC31:AF31"/>
    <mergeCell ref="AG31:AJ31"/>
    <mergeCell ref="AG35:AJ35"/>
    <mergeCell ref="A32:B32"/>
    <mergeCell ref="C33:AB33"/>
    <mergeCell ref="AC32:AF32"/>
    <mergeCell ref="AG30:AJ30"/>
    <mergeCell ref="C30:AB30"/>
    <mergeCell ref="AK30:AN30"/>
    <mergeCell ref="AK32:AN32"/>
    <mergeCell ref="A28:B28"/>
    <mergeCell ref="AC33:AF33"/>
    <mergeCell ref="AG33:AJ33"/>
    <mergeCell ref="AK33:AN33"/>
    <mergeCell ref="AK28:AN28"/>
    <mergeCell ref="C31:AB31"/>
    <mergeCell ref="AC30:AF30"/>
    <mergeCell ref="AG29:AJ29"/>
    <mergeCell ref="C28:AB28"/>
    <mergeCell ref="AK20:AN20"/>
    <mergeCell ref="AK29:AN29"/>
    <mergeCell ref="AK24:AN24"/>
    <mergeCell ref="AG25:AJ25"/>
    <mergeCell ref="AK22:AN22"/>
    <mergeCell ref="AG23:AJ23"/>
    <mergeCell ref="C20:AB20"/>
    <mergeCell ref="C24:AB24"/>
    <mergeCell ref="AK26:AN26"/>
    <mergeCell ref="C29:AB29"/>
    <mergeCell ref="AC28:AF28"/>
    <mergeCell ref="AG28:AJ28"/>
    <mergeCell ref="A23:B23"/>
    <mergeCell ref="AC22:AF22"/>
    <mergeCell ref="A29:B29"/>
    <mergeCell ref="AG22:AJ22"/>
    <mergeCell ref="AG26:AJ26"/>
    <mergeCell ref="C23:AB23"/>
    <mergeCell ref="AC29:AF29"/>
    <mergeCell ref="AG20:AJ20"/>
    <mergeCell ref="C18:AB18"/>
    <mergeCell ref="AG18:AJ18"/>
    <mergeCell ref="AK7:AN7"/>
    <mergeCell ref="C22:AB22"/>
    <mergeCell ref="C15:AB15"/>
    <mergeCell ref="AC15:AF15"/>
    <mergeCell ref="AK18:AN18"/>
    <mergeCell ref="AK10:AN10"/>
    <mergeCell ref="AG15:AJ15"/>
    <mergeCell ref="AC16:AF16"/>
    <mergeCell ref="C11:AB11"/>
    <mergeCell ref="AC11:AF11"/>
    <mergeCell ref="AG11:AJ11"/>
    <mergeCell ref="AG7:AJ7"/>
    <mergeCell ref="C12:AB12"/>
    <mergeCell ref="AC12:AF12"/>
    <mergeCell ref="AG12:AJ12"/>
    <mergeCell ref="A11:B11"/>
    <mergeCell ref="A18:B18"/>
    <mergeCell ref="C8:AB8"/>
    <mergeCell ref="AC18:AF18"/>
    <mergeCell ref="A20:B20"/>
    <mergeCell ref="AC20:AF20"/>
    <mergeCell ref="AC23:AF23"/>
    <mergeCell ref="A25:B25"/>
    <mergeCell ref="A22:B22"/>
    <mergeCell ref="A10:B10"/>
    <mergeCell ref="C10:AB10"/>
    <mergeCell ref="AC10:AF10"/>
    <mergeCell ref="A14:B14"/>
    <mergeCell ref="AC24:AF24"/>
    <mergeCell ref="AC25:AF25"/>
    <mergeCell ref="AK23:AN23"/>
    <mergeCell ref="AK27:AN27"/>
    <mergeCell ref="A26:B26"/>
    <mergeCell ref="C26:AB26"/>
    <mergeCell ref="AC26:AF26"/>
    <mergeCell ref="A27:B27"/>
    <mergeCell ref="AG24:AJ24"/>
    <mergeCell ref="A24:B24"/>
    <mergeCell ref="AG14:AJ14"/>
    <mergeCell ref="AK14:AN14"/>
    <mergeCell ref="AK17:AN17"/>
    <mergeCell ref="AK15:AN15"/>
    <mergeCell ref="AG16:AJ16"/>
    <mergeCell ref="A17:B17"/>
    <mergeCell ref="C17:AB17"/>
    <mergeCell ref="AC17:AF17"/>
    <mergeCell ref="AG17:AJ17"/>
    <mergeCell ref="AK16:AN16"/>
    <mergeCell ref="A1:AU1"/>
    <mergeCell ref="A2:AU2"/>
    <mergeCell ref="A4:AU4"/>
    <mergeCell ref="A5:AF5"/>
    <mergeCell ref="A6:AF6"/>
    <mergeCell ref="AC8:AF8"/>
    <mergeCell ref="AG8:AJ8"/>
    <mergeCell ref="A7:B7"/>
    <mergeCell ref="C7:AB7"/>
    <mergeCell ref="AC7:AF7"/>
    <mergeCell ref="AK8:AN8"/>
    <mergeCell ref="A8:B8"/>
    <mergeCell ref="AT3:AU3"/>
    <mergeCell ref="AC42:AF42"/>
    <mergeCell ref="AG42:AJ42"/>
    <mergeCell ref="AK42:AN42"/>
    <mergeCell ref="A13:B13"/>
    <mergeCell ref="C13:AB13"/>
    <mergeCell ref="AC13:AF13"/>
    <mergeCell ref="AG13:AJ13"/>
    <mergeCell ref="C47:AB47"/>
    <mergeCell ref="A47:B47"/>
    <mergeCell ref="AC47:AF47"/>
    <mergeCell ref="AG47:AJ47"/>
    <mergeCell ref="AK47:AN47"/>
    <mergeCell ref="AC36:AF36"/>
    <mergeCell ref="AG36:AJ36"/>
    <mergeCell ref="AC40:AF40"/>
    <mergeCell ref="A37:B37"/>
    <mergeCell ref="AC37:AF37"/>
    <mergeCell ref="A42:B42"/>
    <mergeCell ref="C42:AB42"/>
    <mergeCell ref="AK13:AN13"/>
    <mergeCell ref="AK25:AN25"/>
    <mergeCell ref="C25:AB25"/>
    <mergeCell ref="A15:B15"/>
    <mergeCell ref="A16:B16"/>
    <mergeCell ref="C16:AB16"/>
    <mergeCell ref="C14:AB14"/>
    <mergeCell ref="AC14:A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39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A37" sqref="A37:IV37"/>
    </sheetView>
  </sheetViews>
  <sheetFormatPr defaultColWidth="9.00390625" defaultRowHeight="12.75"/>
  <cols>
    <col min="1" max="40" width="2.75390625" style="36" customWidth="1"/>
    <col min="41" max="41" width="10.25390625" style="36" customWidth="1"/>
    <col min="42" max="43" width="9.875" style="36" customWidth="1"/>
    <col min="44" max="44" width="11.00390625" style="36" customWidth="1"/>
    <col min="45" max="45" width="11.375" style="36" customWidth="1"/>
    <col min="46" max="46" width="12.75390625" style="36" customWidth="1"/>
    <col min="47" max="16384" width="9.125" style="36" customWidth="1"/>
  </cols>
  <sheetData>
    <row r="1" spans="45:46" ht="12.75">
      <c r="AS1" s="321" t="s">
        <v>972</v>
      </c>
      <c r="AT1" s="321"/>
    </row>
    <row r="2" spans="1:46" ht="31.5" customHeight="1">
      <c r="A2" s="304" t="s">
        <v>436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</row>
    <row r="3" spans="1:46" ht="31.5" customHeight="1">
      <c r="A3" s="305" t="s">
        <v>1007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</row>
    <row r="4" spans="1:46" ht="25.5" customHeight="1">
      <c r="A4" s="205" t="s">
        <v>934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32" ht="19.5" customHeight="1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</row>
    <row r="6" spans="1:32" ht="15.75" customHeight="1">
      <c r="A6" s="306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</row>
    <row r="7" spans="1:46" ht="57.75" customHeight="1">
      <c r="A7" s="208" t="s">
        <v>437</v>
      </c>
      <c r="B7" s="209"/>
      <c r="C7" s="210" t="s">
        <v>906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308" t="s">
        <v>949</v>
      </c>
      <c r="AD7" s="309"/>
      <c r="AE7" s="309"/>
      <c r="AF7" s="310"/>
      <c r="AG7" s="308" t="s">
        <v>950</v>
      </c>
      <c r="AH7" s="309"/>
      <c r="AI7" s="309"/>
      <c r="AJ7" s="310"/>
      <c r="AK7" s="308" t="s">
        <v>458</v>
      </c>
      <c r="AL7" s="309"/>
      <c r="AM7" s="309"/>
      <c r="AN7" s="310"/>
      <c r="AO7" s="113" t="s">
        <v>951</v>
      </c>
      <c r="AP7" s="113" t="s">
        <v>986</v>
      </c>
      <c r="AQ7" s="113" t="s">
        <v>987</v>
      </c>
      <c r="AR7" s="113" t="s">
        <v>952</v>
      </c>
      <c r="AS7" s="113" t="s">
        <v>953</v>
      </c>
      <c r="AT7" s="113" t="s">
        <v>149</v>
      </c>
    </row>
    <row r="8" spans="1:46" s="42" customFormat="1" ht="21" customHeight="1">
      <c r="A8" s="295" t="s">
        <v>0</v>
      </c>
      <c r="B8" s="260"/>
      <c r="C8" s="314" t="s">
        <v>915</v>
      </c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6"/>
      <c r="AC8" s="297">
        <v>2488033</v>
      </c>
      <c r="AD8" s="298"/>
      <c r="AE8" s="298"/>
      <c r="AF8" s="299"/>
      <c r="AG8" s="297"/>
      <c r="AH8" s="298"/>
      <c r="AI8" s="298"/>
      <c r="AJ8" s="299"/>
      <c r="AK8" s="297"/>
      <c r="AL8" s="298"/>
      <c r="AM8" s="298"/>
      <c r="AN8" s="299"/>
      <c r="AO8" s="114">
        <v>445265</v>
      </c>
      <c r="AP8" s="114"/>
      <c r="AQ8" s="114"/>
      <c r="AR8" s="114"/>
      <c r="AS8" s="114"/>
      <c r="AT8" s="115">
        <f aca="true" t="shared" si="0" ref="AT8:AT38">SUM(AC8:AS8)</f>
        <v>2933298</v>
      </c>
    </row>
    <row r="9" spans="1:46" s="42" customFormat="1" ht="21" customHeight="1">
      <c r="A9" s="295" t="s">
        <v>1</v>
      </c>
      <c r="B9" s="260"/>
      <c r="C9" s="264" t="s">
        <v>916</v>
      </c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6"/>
      <c r="AC9" s="297"/>
      <c r="AD9" s="298"/>
      <c r="AE9" s="298"/>
      <c r="AF9" s="299"/>
      <c r="AG9" s="297"/>
      <c r="AH9" s="298"/>
      <c r="AI9" s="298"/>
      <c r="AJ9" s="299"/>
      <c r="AK9" s="297"/>
      <c r="AL9" s="298"/>
      <c r="AM9" s="298"/>
      <c r="AN9" s="299"/>
      <c r="AO9" s="114">
        <v>53000</v>
      </c>
      <c r="AP9" s="114"/>
      <c r="AQ9" s="114"/>
      <c r="AR9" s="114"/>
      <c r="AS9" s="114"/>
      <c r="AT9" s="115">
        <f t="shared" si="0"/>
        <v>53000</v>
      </c>
    </row>
    <row r="10" spans="1:46" s="42" customFormat="1" ht="21" customHeight="1">
      <c r="A10" s="295" t="s">
        <v>2</v>
      </c>
      <c r="B10" s="260"/>
      <c r="C10" s="264" t="s">
        <v>937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6"/>
      <c r="AC10" s="297">
        <v>81125</v>
      </c>
      <c r="AD10" s="298"/>
      <c r="AE10" s="298"/>
      <c r="AF10" s="299"/>
      <c r="AG10" s="297"/>
      <c r="AH10" s="298"/>
      <c r="AI10" s="298"/>
      <c r="AJ10" s="299"/>
      <c r="AK10" s="297"/>
      <c r="AL10" s="298"/>
      <c r="AM10" s="298"/>
      <c r="AN10" s="299"/>
      <c r="AO10" s="114">
        <v>3356270</v>
      </c>
      <c r="AP10" s="114">
        <v>64285</v>
      </c>
      <c r="AQ10" s="114"/>
      <c r="AR10" s="114"/>
      <c r="AS10" s="114"/>
      <c r="AT10" s="115">
        <f t="shared" si="0"/>
        <v>3501680</v>
      </c>
    </row>
    <row r="11" spans="1:46" s="42" customFormat="1" ht="21" customHeight="1">
      <c r="A11" s="295" t="s">
        <v>3</v>
      </c>
      <c r="B11" s="260"/>
      <c r="C11" s="264" t="s">
        <v>1016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6"/>
      <c r="AC11" s="297">
        <v>1683753</v>
      </c>
      <c r="AD11" s="298"/>
      <c r="AE11" s="298"/>
      <c r="AF11" s="299"/>
      <c r="AG11" s="297"/>
      <c r="AH11" s="298"/>
      <c r="AI11" s="298"/>
      <c r="AJ11" s="299"/>
      <c r="AK11" s="297"/>
      <c r="AL11" s="298"/>
      <c r="AM11" s="298"/>
      <c r="AN11" s="299"/>
      <c r="AO11" s="114"/>
      <c r="AP11" s="114"/>
      <c r="AQ11" s="114"/>
      <c r="AR11" s="114"/>
      <c r="AS11" s="114"/>
      <c r="AT11" s="115">
        <f t="shared" si="0"/>
        <v>1683753</v>
      </c>
    </row>
    <row r="12" spans="1:46" s="42" customFormat="1" ht="21" customHeight="1">
      <c r="A12" s="295" t="s">
        <v>9</v>
      </c>
      <c r="B12" s="260"/>
      <c r="C12" s="264" t="s">
        <v>954</v>
      </c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6"/>
      <c r="AC12" s="297">
        <v>139557249</v>
      </c>
      <c r="AD12" s="298"/>
      <c r="AE12" s="298"/>
      <c r="AF12" s="299"/>
      <c r="AG12" s="297">
        <v>30773424</v>
      </c>
      <c r="AH12" s="298"/>
      <c r="AI12" s="298"/>
      <c r="AJ12" s="299"/>
      <c r="AK12" s="297"/>
      <c r="AL12" s="298"/>
      <c r="AM12" s="298"/>
      <c r="AN12" s="299"/>
      <c r="AO12" s="114"/>
      <c r="AP12" s="114"/>
      <c r="AQ12" s="114"/>
      <c r="AR12" s="114"/>
      <c r="AS12" s="114">
        <v>11310466</v>
      </c>
      <c r="AT12" s="115">
        <f t="shared" si="0"/>
        <v>181641139</v>
      </c>
    </row>
    <row r="13" spans="1:46" s="42" customFormat="1" ht="21" customHeight="1">
      <c r="A13" s="295" t="s">
        <v>11</v>
      </c>
      <c r="B13" s="260"/>
      <c r="C13" s="264" t="s">
        <v>938</v>
      </c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6"/>
      <c r="AC13" s="297"/>
      <c r="AD13" s="298"/>
      <c r="AE13" s="298"/>
      <c r="AF13" s="299"/>
      <c r="AG13" s="297"/>
      <c r="AH13" s="298"/>
      <c r="AI13" s="298"/>
      <c r="AJ13" s="299"/>
      <c r="AK13" s="297"/>
      <c r="AL13" s="298"/>
      <c r="AM13" s="298"/>
      <c r="AN13" s="299"/>
      <c r="AO13" s="114"/>
      <c r="AP13" s="114"/>
      <c r="AQ13" s="114"/>
      <c r="AR13" s="114"/>
      <c r="AS13" s="114">
        <v>143783035</v>
      </c>
      <c r="AT13" s="115">
        <f t="shared" si="0"/>
        <v>143783035</v>
      </c>
    </row>
    <row r="14" spans="1:46" ht="21" customHeight="1">
      <c r="A14" s="295" t="s">
        <v>4</v>
      </c>
      <c r="B14" s="260"/>
      <c r="C14" s="264" t="s">
        <v>918</v>
      </c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6"/>
      <c r="AC14" s="297">
        <v>23332427</v>
      </c>
      <c r="AD14" s="298"/>
      <c r="AE14" s="298"/>
      <c r="AF14" s="299"/>
      <c r="AG14" s="297"/>
      <c r="AH14" s="298"/>
      <c r="AI14" s="298"/>
      <c r="AJ14" s="299"/>
      <c r="AK14" s="297"/>
      <c r="AL14" s="298"/>
      <c r="AM14" s="298"/>
      <c r="AN14" s="299"/>
      <c r="AO14" s="114">
        <v>450725</v>
      </c>
      <c r="AP14" s="114"/>
      <c r="AQ14" s="114"/>
      <c r="AR14" s="114"/>
      <c r="AS14" s="114"/>
      <c r="AT14" s="115">
        <f t="shared" si="0"/>
        <v>23783152</v>
      </c>
    </row>
    <row r="15" spans="1:46" s="41" customFormat="1" ht="21" customHeight="1">
      <c r="A15" s="295" t="s">
        <v>12</v>
      </c>
      <c r="B15" s="260"/>
      <c r="C15" s="264" t="s">
        <v>1017</v>
      </c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6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114">
        <v>2540</v>
      </c>
      <c r="AP15" s="114"/>
      <c r="AQ15" s="114"/>
      <c r="AR15" s="114"/>
      <c r="AS15" s="114"/>
      <c r="AT15" s="115">
        <f t="shared" si="0"/>
        <v>2540</v>
      </c>
    </row>
    <row r="16" spans="1:46" s="41" customFormat="1" ht="21" customHeight="1">
      <c r="A16" s="295" t="s">
        <v>5</v>
      </c>
      <c r="B16" s="260"/>
      <c r="C16" s="264" t="s">
        <v>1018</v>
      </c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6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114">
        <v>1750080</v>
      </c>
      <c r="AP16" s="114"/>
      <c r="AQ16" s="114"/>
      <c r="AR16" s="114"/>
      <c r="AS16" s="114"/>
      <c r="AT16" s="115">
        <f t="shared" si="0"/>
        <v>1750080</v>
      </c>
    </row>
    <row r="17" spans="1:46" ht="21" customHeight="1">
      <c r="A17" s="295" t="s">
        <v>13</v>
      </c>
      <c r="B17" s="260"/>
      <c r="C17" s="264" t="s">
        <v>955</v>
      </c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6"/>
      <c r="AC17" s="297"/>
      <c r="AD17" s="298"/>
      <c r="AE17" s="298"/>
      <c r="AF17" s="299"/>
      <c r="AG17" s="297"/>
      <c r="AH17" s="298"/>
      <c r="AI17" s="298"/>
      <c r="AJ17" s="299"/>
      <c r="AK17" s="297"/>
      <c r="AL17" s="298"/>
      <c r="AM17" s="298"/>
      <c r="AN17" s="299"/>
      <c r="AO17" s="114">
        <v>162930</v>
      </c>
      <c r="AP17" s="114"/>
      <c r="AQ17" s="114"/>
      <c r="AR17" s="114"/>
      <c r="AS17" s="114"/>
      <c r="AT17" s="115">
        <f t="shared" si="0"/>
        <v>162930</v>
      </c>
    </row>
    <row r="18" spans="1:46" ht="21" customHeight="1">
      <c r="A18" s="295" t="s">
        <v>14</v>
      </c>
      <c r="B18" s="260"/>
      <c r="C18" s="264" t="s">
        <v>956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6"/>
      <c r="AC18" s="297"/>
      <c r="AD18" s="298"/>
      <c r="AE18" s="298"/>
      <c r="AF18" s="299"/>
      <c r="AG18" s="297"/>
      <c r="AH18" s="298"/>
      <c r="AI18" s="298"/>
      <c r="AJ18" s="299"/>
      <c r="AK18" s="297"/>
      <c r="AL18" s="298"/>
      <c r="AM18" s="298"/>
      <c r="AN18" s="299"/>
      <c r="AO18" s="114"/>
      <c r="AP18" s="114"/>
      <c r="AQ18" s="114"/>
      <c r="AR18" s="114">
        <v>262500</v>
      </c>
      <c r="AS18" s="114"/>
      <c r="AT18" s="115">
        <f t="shared" si="0"/>
        <v>262500</v>
      </c>
    </row>
    <row r="19" spans="1:46" ht="21" customHeight="1">
      <c r="A19" s="295" t="s">
        <v>15</v>
      </c>
      <c r="B19" s="260"/>
      <c r="C19" s="264" t="s">
        <v>957</v>
      </c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6"/>
      <c r="AC19" s="297"/>
      <c r="AD19" s="298"/>
      <c r="AE19" s="298"/>
      <c r="AF19" s="299"/>
      <c r="AG19" s="297"/>
      <c r="AH19" s="298"/>
      <c r="AI19" s="298"/>
      <c r="AJ19" s="299"/>
      <c r="AK19" s="297"/>
      <c r="AL19" s="298"/>
      <c r="AM19" s="298"/>
      <c r="AN19" s="299"/>
      <c r="AO19" s="114"/>
      <c r="AP19" s="114"/>
      <c r="AQ19" s="114"/>
      <c r="AR19" s="114">
        <v>196152</v>
      </c>
      <c r="AS19" s="114"/>
      <c r="AT19" s="115">
        <f t="shared" si="0"/>
        <v>196152</v>
      </c>
    </row>
    <row r="20" spans="1:46" ht="21" customHeight="1">
      <c r="A20" s="295" t="s">
        <v>16</v>
      </c>
      <c r="B20" s="260"/>
      <c r="C20" s="264" t="s">
        <v>1019</v>
      </c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6"/>
      <c r="AC20" s="297"/>
      <c r="AD20" s="298"/>
      <c r="AE20" s="298"/>
      <c r="AF20" s="299"/>
      <c r="AG20" s="297"/>
      <c r="AH20" s="298"/>
      <c r="AI20" s="298"/>
      <c r="AJ20" s="299"/>
      <c r="AK20" s="297"/>
      <c r="AL20" s="298"/>
      <c r="AM20" s="298"/>
      <c r="AN20" s="299"/>
      <c r="AO20" s="114"/>
      <c r="AP20" s="114"/>
      <c r="AQ20" s="114"/>
      <c r="AR20" s="114">
        <v>190000</v>
      </c>
      <c r="AS20" s="114"/>
      <c r="AT20" s="115">
        <f t="shared" si="0"/>
        <v>190000</v>
      </c>
    </row>
    <row r="21" spans="1:46" ht="21" customHeight="1">
      <c r="A21" s="295"/>
      <c r="B21" s="296"/>
      <c r="C21" s="264" t="s">
        <v>985</v>
      </c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6"/>
      <c r="AC21" s="297"/>
      <c r="AD21" s="298"/>
      <c r="AE21" s="298"/>
      <c r="AF21" s="299"/>
      <c r="AG21" s="297"/>
      <c r="AH21" s="298"/>
      <c r="AI21" s="298"/>
      <c r="AJ21" s="299"/>
      <c r="AK21" s="297"/>
      <c r="AL21" s="298"/>
      <c r="AM21" s="298"/>
      <c r="AN21" s="299"/>
      <c r="AO21" s="114"/>
      <c r="AP21" s="114"/>
      <c r="AQ21" s="114"/>
      <c r="AR21" s="114">
        <v>190000</v>
      </c>
      <c r="AS21" s="114"/>
      <c r="AT21" s="115">
        <f t="shared" si="0"/>
        <v>190000</v>
      </c>
    </row>
    <row r="22" spans="1:46" ht="21" customHeight="1">
      <c r="A22" s="295" t="s">
        <v>17</v>
      </c>
      <c r="B22" s="260"/>
      <c r="C22" s="264" t="s">
        <v>958</v>
      </c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6"/>
      <c r="AC22" s="297"/>
      <c r="AD22" s="298"/>
      <c r="AE22" s="298"/>
      <c r="AF22" s="299"/>
      <c r="AG22" s="297"/>
      <c r="AH22" s="298"/>
      <c r="AI22" s="298"/>
      <c r="AJ22" s="299"/>
      <c r="AK22" s="297"/>
      <c r="AL22" s="298"/>
      <c r="AM22" s="298"/>
      <c r="AN22" s="299"/>
      <c r="AO22" s="114">
        <v>265548</v>
      </c>
      <c r="AP22" s="114"/>
      <c r="AQ22" s="114"/>
      <c r="AR22" s="114"/>
      <c r="AS22" s="114"/>
      <c r="AT22" s="115">
        <f t="shared" si="0"/>
        <v>265548</v>
      </c>
    </row>
    <row r="23" spans="1:46" ht="21" customHeight="1">
      <c r="A23" s="295" t="s">
        <v>18</v>
      </c>
      <c r="B23" s="260"/>
      <c r="C23" s="264" t="s">
        <v>959</v>
      </c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6"/>
      <c r="AC23" s="297"/>
      <c r="AD23" s="298"/>
      <c r="AE23" s="298"/>
      <c r="AF23" s="299"/>
      <c r="AG23" s="297"/>
      <c r="AH23" s="298"/>
      <c r="AI23" s="298"/>
      <c r="AJ23" s="299"/>
      <c r="AK23" s="297"/>
      <c r="AL23" s="298"/>
      <c r="AM23" s="298"/>
      <c r="AN23" s="299"/>
      <c r="AO23" s="114">
        <v>102802</v>
      </c>
      <c r="AP23" s="114">
        <v>10000</v>
      </c>
      <c r="AQ23" s="114"/>
      <c r="AR23" s="114"/>
      <c r="AS23" s="114"/>
      <c r="AT23" s="115">
        <f t="shared" si="0"/>
        <v>112802</v>
      </c>
    </row>
    <row r="24" spans="1:46" ht="21" customHeight="1">
      <c r="A24" s="295" t="s">
        <v>19</v>
      </c>
      <c r="B24" s="260"/>
      <c r="C24" s="264" t="s">
        <v>946</v>
      </c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6"/>
      <c r="AC24" s="297">
        <v>4964020</v>
      </c>
      <c r="AD24" s="298"/>
      <c r="AE24" s="298"/>
      <c r="AF24" s="299"/>
      <c r="AG24" s="297"/>
      <c r="AH24" s="298"/>
      <c r="AI24" s="298"/>
      <c r="AJ24" s="299"/>
      <c r="AK24" s="297"/>
      <c r="AL24" s="298"/>
      <c r="AM24" s="298"/>
      <c r="AN24" s="299"/>
      <c r="AO24" s="114"/>
      <c r="AP24" s="114"/>
      <c r="AQ24" s="114"/>
      <c r="AR24" s="114"/>
      <c r="AS24" s="114"/>
      <c r="AT24" s="115">
        <f t="shared" si="0"/>
        <v>4964020</v>
      </c>
    </row>
    <row r="25" spans="1:46" ht="21" customHeight="1">
      <c r="A25" s="295" t="s">
        <v>20</v>
      </c>
      <c r="B25" s="260"/>
      <c r="C25" s="264" t="s">
        <v>960</v>
      </c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6"/>
      <c r="AC25" s="297">
        <v>96000</v>
      </c>
      <c r="AD25" s="298"/>
      <c r="AE25" s="298"/>
      <c r="AF25" s="299"/>
      <c r="AG25" s="297"/>
      <c r="AH25" s="298"/>
      <c r="AI25" s="298"/>
      <c r="AJ25" s="299"/>
      <c r="AK25" s="297"/>
      <c r="AL25" s="298"/>
      <c r="AM25" s="298"/>
      <c r="AN25" s="299"/>
      <c r="AO25" s="114"/>
      <c r="AP25" s="114"/>
      <c r="AQ25" s="114"/>
      <c r="AR25" s="114"/>
      <c r="AS25" s="114"/>
      <c r="AT25" s="115">
        <f t="shared" si="0"/>
        <v>96000</v>
      </c>
    </row>
    <row r="26" spans="1:46" ht="21" customHeight="1">
      <c r="A26" s="295"/>
      <c r="B26" s="296"/>
      <c r="C26" s="264" t="s">
        <v>1020</v>
      </c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6"/>
      <c r="AC26" s="297"/>
      <c r="AD26" s="298"/>
      <c r="AE26" s="298"/>
      <c r="AF26" s="299"/>
      <c r="AG26" s="297"/>
      <c r="AH26" s="298"/>
      <c r="AI26" s="298"/>
      <c r="AJ26" s="299"/>
      <c r="AK26" s="297"/>
      <c r="AL26" s="298"/>
      <c r="AM26" s="298"/>
      <c r="AN26" s="299"/>
      <c r="AO26" s="114">
        <v>17671</v>
      </c>
      <c r="AP26" s="114"/>
      <c r="AQ26" s="114"/>
      <c r="AR26" s="114"/>
      <c r="AS26" s="114"/>
      <c r="AT26" s="115"/>
    </row>
    <row r="27" spans="1:46" ht="21" customHeight="1">
      <c r="A27" s="295" t="s">
        <v>21</v>
      </c>
      <c r="B27" s="260"/>
      <c r="C27" s="264" t="s">
        <v>1000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6"/>
      <c r="AC27" s="297">
        <v>494730</v>
      </c>
      <c r="AD27" s="298"/>
      <c r="AE27" s="298"/>
      <c r="AF27" s="299"/>
      <c r="AG27" s="297"/>
      <c r="AH27" s="298"/>
      <c r="AI27" s="298"/>
      <c r="AJ27" s="299"/>
      <c r="AK27" s="297"/>
      <c r="AL27" s="298"/>
      <c r="AM27" s="298"/>
      <c r="AN27" s="299"/>
      <c r="AO27" s="114">
        <v>6039</v>
      </c>
      <c r="AP27" s="114"/>
      <c r="AQ27" s="114"/>
      <c r="AR27" s="114"/>
      <c r="AS27" s="114"/>
      <c r="AT27" s="115">
        <f t="shared" si="0"/>
        <v>500769</v>
      </c>
    </row>
    <row r="28" spans="1:46" ht="21" customHeight="1">
      <c r="A28" s="295" t="s">
        <v>22</v>
      </c>
      <c r="B28" s="260"/>
      <c r="C28" s="264" t="s">
        <v>928</v>
      </c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6"/>
      <c r="AC28" s="297">
        <v>1038000</v>
      </c>
      <c r="AD28" s="298"/>
      <c r="AE28" s="298"/>
      <c r="AF28" s="299"/>
      <c r="AG28" s="297"/>
      <c r="AH28" s="298"/>
      <c r="AI28" s="298"/>
      <c r="AJ28" s="299"/>
      <c r="AK28" s="297"/>
      <c r="AL28" s="298"/>
      <c r="AM28" s="298"/>
      <c r="AN28" s="299"/>
      <c r="AO28" s="114"/>
      <c r="AP28" s="114"/>
      <c r="AQ28" s="114"/>
      <c r="AR28" s="114"/>
      <c r="AS28" s="114"/>
      <c r="AT28" s="115">
        <f t="shared" si="0"/>
        <v>1038000</v>
      </c>
    </row>
    <row r="29" spans="1:46" ht="21" customHeight="1">
      <c r="A29" s="295" t="s">
        <v>23</v>
      </c>
      <c r="B29" s="260"/>
      <c r="C29" s="267" t="s">
        <v>947</v>
      </c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9"/>
      <c r="AC29" s="297"/>
      <c r="AD29" s="298"/>
      <c r="AE29" s="298"/>
      <c r="AF29" s="299"/>
      <c r="AG29" s="297"/>
      <c r="AH29" s="298"/>
      <c r="AI29" s="298"/>
      <c r="AJ29" s="299"/>
      <c r="AK29" s="297"/>
      <c r="AL29" s="298"/>
      <c r="AM29" s="298"/>
      <c r="AN29" s="299"/>
      <c r="AO29" s="114">
        <v>2595660</v>
      </c>
      <c r="AP29" s="114">
        <v>7874</v>
      </c>
      <c r="AQ29" s="114"/>
      <c r="AR29" s="114"/>
      <c r="AS29" s="114"/>
      <c r="AT29" s="115">
        <f>SUM(AC29:AS29)</f>
        <v>2603534</v>
      </c>
    </row>
    <row r="30" spans="1:46" ht="21" customHeight="1">
      <c r="A30" s="295"/>
      <c r="B30" s="296"/>
      <c r="C30" s="267" t="s">
        <v>1015</v>
      </c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9"/>
      <c r="AC30" s="297"/>
      <c r="AD30" s="298"/>
      <c r="AE30" s="298"/>
      <c r="AF30" s="299"/>
      <c r="AG30" s="297"/>
      <c r="AH30" s="298"/>
      <c r="AI30" s="298"/>
      <c r="AJ30" s="299"/>
      <c r="AK30" s="297"/>
      <c r="AL30" s="298"/>
      <c r="AM30" s="298"/>
      <c r="AN30" s="299"/>
      <c r="AO30" s="114">
        <v>4787835</v>
      </c>
      <c r="AP30" s="114"/>
      <c r="AQ30" s="114"/>
      <c r="AR30" s="114"/>
      <c r="AS30" s="114"/>
      <c r="AT30" s="115">
        <f>SUM(AC30:AS30)</f>
        <v>4787835</v>
      </c>
    </row>
    <row r="31" spans="1:46" ht="21" customHeight="1">
      <c r="A31" s="295" t="s">
        <v>24</v>
      </c>
      <c r="B31" s="260"/>
      <c r="C31" s="267" t="s">
        <v>983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9"/>
      <c r="AC31" s="297"/>
      <c r="AD31" s="298"/>
      <c r="AE31" s="298"/>
      <c r="AF31" s="299"/>
      <c r="AG31" s="297"/>
      <c r="AH31" s="298"/>
      <c r="AI31" s="298"/>
      <c r="AJ31" s="299"/>
      <c r="AK31" s="297"/>
      <c r="AL31" s="298"/>
      <c r="AM31" s="298"/>
      <c r="AN31" s="299"/>
      <c r="AO31" s="114">
        <v>1806900</v>
      </c>
      <c r="AP31" s="114"/>
      <c r="AQ31" s="114"/>
      <c r="AR31" s="114"/>
      <c r="AS31" s="114"/>
      <c r="AT31" s="115">
        <f>SUM(AC31:AS31)</f>
        <v>1806900</v>
      </c>
    </row>
    <row r="32" spans="1:46" ht="21" customHeight="1">
      <c r="A32" s="295" t="s">
        <v>25</v>
      </c>
      <c r="B32" s="260"/>
      <c r="C32" s="267" t="s">
        <v>1001</v>
      </c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9"/>
      <c r="AC32" s="297"/>
      <c r="AD32" s="298"/>
      <c r="AE32" s="298"/>
      <c r="AF32" s="299"/>
      <c r="AG32" s="297"/>
      <c r="AH32" s="298"/>
      <c r="AI32" s="298"/>
      <c r="AJ32" s="299"/>
      <c r="AK32" s="297"/>
      <c r="AL32" s="298"/>
      <c r="AM32" s="298"/>
      <c r="AN32" s="299"/>
      <c r="AO32" s="114"/>
      <c r="AP32" s="114"/>
      <c r="AQ32" s="114"/>
      <c r="AR32" s="114"/>
      <c r="AS32" s="114"/>
      <c r="AT32" s="115">
        <f>SUM(AC32:AS32)</f>
        <v>0</v>
      </c>
    </row>
    <row r="33" spans="1:46" ht="21" customHeight="1">
      <c r="A33" s="295" t="s">
        <v>26</v>
      </c>
      <c r="B33" s="260"/>
      <c r="C33" s="264" t="s">
        <v>929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6"/>
      <c r="AC33" s="297">
        <v>1360000</v>
      </c>
      <c r="AD33" s="298"/>
      <c r="AE33" s="298"/>
      <c r="AF33" s="299"/>
      <c r="AG33" s="297"/>
      <c r="AH33" s="298"/>
      <c r="AI33" s="298"/>
      <c r="AJ33" s="299"/>
      <c r="AK33" s="297"/>
      <c r="AL33" s="298"/>
      <c r="AM33" s="298"/>
      <c r="AN33" s="299"/>
      <c r="AO33" s="114"/>
      <c r="AP33" s="114"/>
      <c r="AQ33" s="114"/>
      <c r="AR33" s="114"/>
      <c r="AS33" s="114"/>
      <c r="AT33" s="115">
        <f t="shared" si="0"/>
        <v>1360000</v>
      </c>
    </row>
    <row r="34" spans="1:46" ht="21" customHeight="1">
      <c r="A34" s="295" t="s">
        <v>27</v>
      </c>
      <c r="B34" s="260"/>
      <c r="C34" s="264" t="s">
        <v>961</v>
      </c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6"/>
      <c r="AC34" s="297"/>
      <c r="AD34" s="298"/>
      <c r="AE34" s="298"/>
      <c r="AF34" s="299"/>
      <c r="AG34" s="297"/>
      <c r="AH34" s="298"/>
      <c r="AI34" s="298"/>
      <c r="AJ34" s="299"/>
      <c r="AK34" s="297"/>
      <c r="AL34" s="298"/>
      <c r="AM34" s="298"/>
      <c r="AN34" s="299"/>
      <c r="AO34" s="114"/>
      <c r="AP34" s="114"/>
      <c r="AQ34" s="114"/>
      <c r="AR34" s="114"/>
      <c r="AS34" s="114"/>
      <c r="AT34" s="115">
        <f t="shared" si="0"/>
        <v>0</v>
      </c>
    </row>
    <row r="35" spans="1:46" ht="21" customHeight="1">
      <c r="A35" s="295" t="s">
        <v>28</v>
      </c>
      <c r="B35" s="260"/>
      <c r="C35" s="264" t="s">
        <v>948</v>
      </c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6"/>
      <c r="AC35" s="297"/>
      <c r="AD35" s="298"/>
      <c r="AE35" s="298"/>
      <c r="AF35" s="299"/>
      <c r="AG35" s="297"/>
      <c r="AH35" s="298"/>
      <c r="AI35" s="298"/>
      <c r="AJ35" s="299"/>
      <c r="AK35" s="297"/>
      <c r="AL35" s="298"/>
      <c r="AM35" s="298"/>
      <c r="AN35" s="299"/>
      <c r="AO35" s="114">
        <v>10946845</v>
      </c>
      <c r="AP35" s="114"/>
      <c r="AQ35" s="114"/>
      <c r="AR35" s="114"/>
      <c r="AS35" s="114"/>
      <c r="AT35" s="115">
        <f t="shared" si="0"/>
        <v>10946845</v>
      </c>
    </row>
    <row r="36" spans="1:46" ht="21" customHeight="1">
      <c r="A36" s="295" t="s">
        <v>29</v>
      </c>
      <c r="B36" s="260"/>
      <c r="C36" s="264" t="s">
        <v>930</v>
      </c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6"/>
      <c r="AC36" s="297"/>
      <c r="AD36" s="298"/>
      <c r="AE36" s="298"/>
      <c r="AF36" s="299"/>
      <c r="AG36" s="297"/>
      <c r="AH36" s="298"/>
      <c r="AI36" s="298"/>
      <c r="AJ36" s="299"/>
      <c r="AK36" s="297">
        <v>9200</v>
      </c>
      <c r="AL36" s="298"/>
      <c r="AM36" s="298"/>
      <c r="AN36" s="299"/>
      <c r="AO36" s="114">
        <v>91440</v>
      </c>
      <c r="AP36" s="114"/>
      <c r="AQ36" s="114">
        <v>325400</v>
      </c>
      <c r="AR36" s="114"/>
      <c r="AS36" s="114"/>
      <c r="AT36" s="115">
        <f t="shared" si="0"/>
        <v>426040</v>
      </c>
    </row>
    <row r="37" spans="1:46" s="94" customFormat="1" ht="29.25" customHeight="1">
      <c r="A37" s="295" t="s">
        <v>31</v>
      </c>
      <c r="B37" s="260"/>
      <c r="C37" s="264" t="s">
        <v>962</v>
      </c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6"/>
      <c r="AC37" s="297"/>
      <c r="AD37" s="298"/>
      <c r="AE37" s="298"/>
      <c r="AF37" s="299"/>
      <c r="AG37" s="297"/>
      <c r="AH37" s="298"/>
      <c r="AI37" s="298"/>
      <c r="AJ37" s="299"/>
      <c r="AK37" s="297">
        <v>33674023</v>
      </c>
      <c r="AL37" s="298"/>
      <c r="AM37" s="298"/>
      <c r="AN37" s="299"/>
      <c r="AO37" s="114"/>
      <c r="AP37" s="114"/>
      <c r="AQ37" s="114"/>
      <c r="AR37" s="114"/>
      <c r="AS37" s="114"/>
      <c r="AT37" s="115">
        <f t="shared" si="0"/>
        <v>33674023</v>
      </c>
    </row>
    <row r="38" spans="1:46" ht="21" customHeight="1">
      <c r="A38" s="295" t="s">
        <v>32</v>
      </c>
      <c r="B38" s="260"/>
      <c r="C38" s="264" t="s">
        <v>149</v>
      </c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6"/>
      <c r="AC38" s="297">
        <f>SUM(AC8:AF37)</f>
        <v>175095337</v>
      </c>
      <c r="AD38" s="298"/>
      <c r="AE38" s="298"/>
      <c r="AF38" s="299"/>
      <c r="AG38" s="297">
        <f>SUM(AG8:AJ37)</f>
        <v>30773424</v>
      </c>
      <c r="AH38" s="298"/>
      <c r="AI38" s="298"/>
      <c r="AJ38" s="299"/>
      <c r="AK38" s="297">
        <f>SUM(AK8:AN37)</f>
        <v>33683223</v>
      </c>
      <c r="AL38" s="298"/>
      <c r="AM38" s="298"/>
      <c r="AN38" s="299"/>
      <c r="AO38" s="114">
        <f>SUM(AO8:AO37)</f>
        <v>26841550</v>
      </c>
      <c r="AP38" s="114">
        <f>SUM(AP8:AP37)</f>
        <v>82159</v>
      </c>
      <c r="AQ38" s="114">
        <f>SUM(AQ8:AQ37)</f>
        <v>325400</v>
      </c>
      <c r="AR38" s="114">
        <f>SUM(AR8:AR37)</f>
        <v>838652</v>
      </c>
      <c r="AS38" s="114">
        <f>SUM(AS8:AS37)</f>
        <v>155093501</v>
      </c>
      <c r="AT38" s="115">
        <f t="shared" si="0"/>
        <v>422733246</v>
      </c>
    </row>
    <row r="39" ht="12.75">
      <c r="AT39" s="37"/>
    </row>
  </sheetData>
  <sheetProtection/>
  <mergeCells count="166">
    <mergeCell ref="A10:B10"/>
    <mergeCell ref="A12:B12"/>
    <mergeCell ref="AG34:AJ34"/>
    <mergeCell ref="C25:AB25"/>
    <mergeCell ref="A18:B18"/>
    <mergeCell ref="AC25:AF25"/>
    <mergeCell ref="A19:B19"/>
    <mergeCell ref="AC13:AF13"/>
    <mergeCell ref="AG13:AJ13"/>
    <mergeCell ref="A16:B16"/>
    <mergeCell ref="AS1:AT1"/>
    <mergeCell ref="C19:AB19"/>
    <mergeCell ref="AC19:AF19"/>
    <mergeCell ref="AG19:AJ19"/>
    <mergeCell ref="AK17:AN17"/>
    <mergeCell ref="AK18:AN18"/>
    <mergeCell ref="AK14:AN14"/>
    <mergeCell ref="AK15:AN15"/>
    <mergeCell ref="AK10:AN10"/>
    <mergeCell ref="C13:AB13"/>
    <mergeCell ref="AG18:AJ18"/>
    <mergeCell ref="C17:AB17"/>
    <mergeCell ref="AC38:AF38"/>
    <mergeCell ref="AG38:AJ38"/>
    <mergeCell ref="AC23:AF23"/>
    <mergeCell ref="AG23:AJ23"/>
    <mergeCell ref="AC20:AF20"/>
    <mergeCell ref="C21:AB21"/>
    <mergeCell ref="A34:B34"/>
    <mergeCell ref="C34:AB34"/>
    <mergeCell ref="AC34:AF34"/>
    <mergeCell ref="C15:AB15"/>
    <mergeCell ref="AC15:AF15"/>
    <mergeCell ref="AG15:AJ15"/>
    <mergeCell ref="AC17:AF17"/>
    <mergeCell ref="AG25:AJ25"/>
    <mergeCell ref="A23:B23"/>
    <mergeCell ref="C23:AB23"/>
    <mergeCell ref="AK38:AN38"/>
    <mergeCell ref="A38:B38"/>
    <mergeCell ref="C38:AB38"/>
    <mergeCell ref="A36:B36"/>
    <mergeCell ref="C36:AB36"/>
    <mergeCell ref="AK37:AN37"/>
    <mergeCell ref="A37:B37"/>
    <mergeCell ref="C37:AB37"/>
    <mergeCell ref="AC37:AF37"/>
    <mergeCell ref="AG37:AJ37"/>
    <mergeCell ref="A35:B35"/>
    <mergeCell ref="C35:AB35"/>
    <mergeCell ref="AC35:AF35"/>
    <mergeCell ref="AG35:AJ35"/>
    <mergeCell ref="AK35:AN35"/>
    <mergeCell ref="AC36:AF36"/>
    <mergeCell ref="AG36:AJ36"/>
    <mergeCell ref="AK36:AN36"/>
    <mergeCell ref="AK33:AN33"/>
    <mergeCell ref="C27:AB27"/>
    <mergeCell ref="AC27:AF27"/>
    <mergeCell ref="AG27:AJ27"/>
    <mergeCell ref="AK27:AN27"/>
    <mergeCell ref="AG33:AJ33"/>
    <mergeCell ref="C29:AB29"/>
    <mergeCell ref="AK28:AN28"/>
    <mergeCell ref="AK30:AN30"/>
    <mergeCell ref="AK32:AN32"/>
    <mergeCell ref="AK34:AN34"/>
    <mergeCell ref="A29:B29"/>
    <mergeCell ref="C28:AB28"/>
    <mergeCell ref="AC29:AF29"/>
    <mergeCell ref="AG29:AJ29"/>
    <mergeCell ref="AK29:AN29"/>
    <mergeCell ref="A33:B33"/>
    <mergeCell ref="C33:AB33"/>
    <mergeCell ref="AC33:AF33"/>
    <mergeCell ref="A28:B28"/>
    <mergeCell ref="AK25:AN25"/>
    <mergeCell ref="A27:B27"/>
    <mergeCell ref="AC28:AF28"/>
    <mergeCell ref="AG28:AJ28"/>
    <mergeCell ref="A25:B25"/>
    <mergeCell ref="A26:B26"/>
    <mergeCell ref="C26:AB26"/>
    <mergeCell ref="AC26:AF26"/>
    <mergeCell ref="AG26:AJ26"/>
    <mergeCell ref="AK23:AN23"/>
    <mergeCell ref="C24:AB24"/>
    <mergeCell ref="AC24:AF24"/>
    <mergeCell ref="AG24:AJ24"/>
    <mergeCell ref="A24:B24"/>
    <mergeCell ref="AK24:AN24"/>
    <mergeCell ref="AK16:AN16"/>
    <mergeCell ref="AK22:AN22"/>
    <mergeCell ref="A20:B20"/>
    <mergeCell ref="AG20:AJ20"/>
    <mergeCell ref="AK19:AN19"/>
    <mergeCell ref="A21:B21"/>
    <mergeCell ref="A17:B17"/>
    <mergeCell ref="AK20:AN20"/>
    <mergeCell ref="AG17:AJ17"/>
    <mergeCell ref="C20:AB20"/>
    <mergeCell ref="A22:B22"/>
    <mergeCell ref="C22:AB22"/>
    <mergeCell ref="AC22:AF22"/>
    <mergeCell ref="AG22:AJ22"/>
    <mergeCell ref="A13:B13"/>
    <mergeCell ref="A15:B15"/>
    <mergeCell ref="AC14:AF14"/>
    <mergeCell ref="AG14:AJ14"/>
    <mergeCell ref="C18:AB18"/>
    <mergeCell ref="AC18:AF18"/>
    <mergeCell ref="AG9:AJ9"/>
    <mergeCell ref="C16:AB16"/>
    <mergeCell ref="AC16:AF16"/>
    <mergeCell ref="AG16:AJ16"/>
    <mergeCell ref="A14:B14"/>
    <mergeCell ref="AG12:AJ12"/>
    <mergeCell ref="C10:AB10"/>
    <mergeCell ref="AC10:AF10"/>
    <mergeCell ref="AG10:AJ10"/>
    <mergeCell ref="C14:AB14"/>
    <mergeCell ref="C7:AB7"/>
    <mergeCell ref="AG7:AJ7"/>
    <mergeCell ref="AK13:AN13"/>
    <mergeCell ref="A8:B8"/>
    <mergeCell ref="C8:AB8"/>
    <mergeCell ref="AC8:AF8"/>
    <mergeCell ref="AG8:AJ8"/>
    <mergeCell ref="AK8:AN8"/>
    <mergeCell ref="A9:B9"/>
    <mergeCell ref="C9:AB9"/>
    <mergeCell ref="AC7:AF7"/>
    <mergeCell ref="A2:AT2"/>
    <mergeCell ref="A3:AT3"/>
    <mergeCell ref="A4:AT4"/>
    <mergeCell ref="AC9:AF9"/>
    <mergeCell ref="AK7:AN7"/>
    <mergeCell ref="AK9:AN9"/>
    <mergeCell ref="A5:AF5"/>
    <mergeCell ref="A6:AF6"/>
    <mergeCell ref="A7:B7"/>
    <mergeCell ref="C11:AB11"/>
    <mergeCell ref="AC11:AF11"/>
    <mergeCell ref="AG11:AJ11"/>
    <mergeCell ref="AK11:AN11"/>
    <mergeCell ref="A11:B11"/>
    <mergeCell ref="AK12:AN12"/>
    <mergeCell ref="C12:AB12"/>
    <mergeCell ref="AC12:AF12"/>
    <mergeCell ref="C30:AB30"/>
    <mergeCell ref="AC30:AF30"/>
    <mergeCell ref="AG30:AJ30"/>
    <mergeCell ref="A32:B32"/>
    <mergeCell ref="C32:AB32"/>
    <mergeCell ref="AC32:AF32"/>
    <mergeCell ref="AG32:AJ32"/>
    <mergeCell ref="AC21:AF21"/>
    <mergeCell ref="AG21:AJ21"/>
    <mergeCell ref="AK21:AN21"/>
    <mergeCell ref="AK26:AN26"/>
    <mergeCell ref="A31:B31"/>
    <mergeCell ref="C31:AB31"/>
    <mergeCell ref="AC31:AF31"/>
    <mergeCell ref="AG31:AJ31"/>
    <mergeCell ref="AK31:AN31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00390625" defaultRowHeight="12.75"/>
  <cols>
    <col min="1" max="1" width="8.125" style="0" customWidth="1"/>
    <col min="2" max="2" width="69.75390625" style="0" customWidth="1"/>
    <col min="3" max="6" width="15.75390625" style="0" customWidth="1"/>
  </cols>
  <sheetData>
    <row r="1" ht="12.75">
      <c r="F1" t="s">
        <v>973</v>
      </c>
    </row>
    <row r="2" spans="1:6" ht="29.25" customHeight="1">
      <c r="A2" s="322" t="s">
        <v>1008</v>
      </c>
      <c r="B2" s="322"/>
      <c r="C2" s="322"/>
      <c r="D2" s="322"/>
      <c r="E2" s="322"/>
      <c r="F2" s="322"/>
    </row>
    <row r="3" spans="1:6" ht="60">
      <c r="A3" s="1" t="s">
        <v>6</v>
      </c>
      <c r="B3" s="1" t="s">
        <v>7</v>
      </c>
      <c r="C3" s="1" t="s">
        <v>149</v>
      </c>
      <c r="D3" s="1" t="s">
        <v>311</v>
      </c>
      <c r="E3" s="1" t="s">
        <v>995</v>
      </c>
      <c r="F3" s="1" t="s">
        <v>310</v>
      </c>
    </row>
    <row r="4" spans="1:6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2.75">
      <c r="A5" s="2" t="s">
        <v>0</v>
      </c>
      <c r="B5" s="3" t="s">
        <v>150</v>
      </c>
      <c r="C5" s="4">
        <f>SUM(D5:F5)</f>
        <v>267639745</v>
      </c>
      <c r="D5" s="8">
        <v>220007453</v>
      </c>
      <c r="E5" s="8">
        <v>45948048</v>
      </c>
      <c r="F5" s="8">
        <v>1684244</v>
      </c>
    </row>
    <row r="6" spans="1:6" ht="12.75">
      <c r="A6" s="2" t="s">
        <v>1</v>
      </c>
      <c r="B6" s="3" t="s">
        <v>151</v>
      </c>
      <c r="C6" s="4">
        <f aca="true" t="shared" si="0" ref="C6:C23">SUM(D6:F6)</f>
        <v>346776137</v>
      </c>
      <c r="D6" s="8">
        <v>212929194</v>
      </c>
      <c r="E6" s="8">
        <v>90063609</v>
      </c>
      <c r="F6" s="8">
        <v>43783334</v>
      </c>
    </row>
    <row r="7" spans="1:6" ht="12.75">
      <c r="A7" s="5" t="s">
        <v>2</v>
      </c>
      <c r="B7" s="6" t="s">
        <v>152</v>
      </c>
      <c r="C7" s="4">
        <f t="shared" si="0"/>
        <v>-79136392</v>
      </c>
      <c r="D7" s="8">
        <f>SUM(D5-D6)</f>
        <v>7078259</v>
      </c>
      <c r="E7" s="8">
        <f>SUM(E5-E6)</f>
        <v>-44115561</v>
      </c>
      <c r="F7" s="8">
        <f>SUM(F5-F6)</f>
        <v>-42099090</v>
      </c>
    </row>
    <row r="8" spans="1:6" ht="12.75">
      <c r="A8" s="2" t="s">
        <v>3</v>
      </c>
      <c r="B8" s="3" t="s">
        <v>153</v>
      </c>
      <c r="C8" s="4">
        <f t="shared" si="0"/>
        <v>232197566</v>
      </c>
      <c r="D8" s="8">
        <v>139128484</v>
      </c>
      <c r="E8" s="8">
        <v>51470467</v>
      </c>
      <c r="F8" s="8">
        <v>41598615</v>
      </c>
    </row>
    <row r="9" spans="1:6" ht="12.75">
      <c r="A9" s="2" t="s">
        <v>9</v>
      </c>
      <c r="B9" s="3" t="s">
        <v>154</v>
      </c>
      <c r="C9" s="4">
        <f t="shared" si="0"/>
        <v>89902256</v>
      </c>
      <c r="D9" s="8">
        <v>89902256</v>
      </c>
      <c r="E9" s="8"/>
      <c r="F9" s="8"/>
    </row>
    <row r="10" spans="1:6" ht="12.75">
      <c r="A10" s="5" t="s">
        <v>10</v>
      </c>
      <c r="B10" s="6" t="s">
        <v>155</v>
      </c>
      <c r="C10" s="4">
        <f t="shared" si="0"/>
        <v>100196220</v>
      </c>
      <c r="D10" s="8">
        <f>SUM(D8-D9)</f>
        <v>49226228</v>
      </c>
      <c r="E10" s="8">
        <f>SUM(E8-E9)</f>
        <v>51470467</v>
      </c>
      <c r="F10" s="8">
        <v>-500475</v>
      </c>
    </row>
    <row r="11" spans="1:6" ht="12.75">
      <c r="A11" s="5" t="s">
        <v>11</v>
      </c>
      <c r="B11" s="6" t="s">
        <v>156</v>
      </c>
      <c r="C11" s="4">
        <f t="shared" si="0"/>
        <v>63158918</v>
      </c>
      <c r="D11" s="8">
        <f>SUM(D7+D10)</f>
        <v>56304487</v>
      </c>
      <c r="E11" s="8">
        <f>SUM(E7+E10)</f>
        <v>7354906</v>
      </c>
      <c r="F11" s="135">
        <v>-500475</v>
      </c>
    </row>
    <row r="12" spans="1:6" ht="12.75">
      <c r="A12" s="2" t="s">
        <v>4</v>
      </c>
      <c r="B12" s="3" t="s">
        <v>157</v>
      </c>
      <c r="C12" s="4">
        <f t="shared" si="0"/>
        <v>0</v>
      </c>
      <c r="D12" s="8"/>
      <c r="E12" s="8"/>
      <c r="F12" s="8"/>
    </row>
    <row r="13" spans="1:6" ht="12.75">
      <c r="A13" s="2" t="s">
        <v>12</v>
      </c>
      <c r="B13" s="3" t="s">
        <v>158</v>
      </c>
      <c r="C13" s="4">
        <f t="shared" si="0"/>
        <v>0</v>
      </c>
      <c r="D13" s="8"/>
      <c r="E13" s="8"/>
      <c r="F13" s="8"/>
    </row>
    <row r="14" spans="1:6" ht="12.75">
      <c r="A14" s="5" t="s">
        <v>5</v>
      </c>
      <c r="B14" s="6" t="s">
        <v>159</v>
      </c>
      <c r="C14" s="4">
        <f t="shared" si="0"/>
        <v>0</v>
      </c>
      <c r="D14" s="9"/>
      <c r="E14" s="9"/>
      <c r="F14" s="9"/>
    </row>
    <row r="15" spans="1:6" ht="12.75">
      <c r="A15" s="2" t="s">
        <v>13</v>
      </c>
      <c r="B15" s="3" t="s">
        <v>160</v>
      </c>
      <c r="C15" s="4">
        <f t="shared" si="0"/>
        <v>0</v>
      </c>
      <c r="D15" s="8"/>
      <c r="E15" s="8"/>
      <c r="F15" s="8"/>
    </row>
    <row r="16" spans="1:6" ht="12.75">
      <c r="A16" s="2" t="s">
        <v>14</v>
      </c>
      <c r="B16" s="3" t="s">
        <v>161</v>
      </c>
      <c r="C16" s="4">
        <f t="shared" si="0"/>
        <v>0</v>
      </c>
      <c r="D16" s="8"/>
      <c r="E16" s="8"/>
      <c r="F16" s="8"/>
    </row>
    <row r="17" spans="1:6" ht="12.75">
      <c r="A17" s="5" t="s">
        <v>15</v>
      </c>
      <c r="B17" s="6" t="s">
        <v>162</v>
      </c>
      <c r="C17" s="4">
        <f t="shared" si="0"/>
        <v>0</v>
      </c>
      <c r="D17" s="9"/>
      <c r="E17" s="9"/>
      <c r="F17" s="9"/>
    </row>
    <row r="18" spans="1:6" ht="12.75">
      <c r="A18" s="5" t="s">
        <v>16</v>
      </c>
      <c r="B18" s="6" t="s">
        <v>163</v>
      </c>
      <c r="C18" s="4">
        <f t="shared" si="0"/>
        <v>0</v>
      </c>
      <c r="D18" s="9"/>
      <c r="E18" s="9"/>
      <c r="F18" s="9"/>
    </row>
    <row r="19" spans="1:6" ht="12.75">
      <c r="A19" s="5" t="s">
        <v>17</v>
      </c>
      <c r="B19" s="6" t="s">
        <v>164</v>
      </c>
      <c r="C19" s="4">
        <f t="shared" si="0"/>
        <v>63158918</v>
      </c>
      <c r="D19" s="9">
        <v>56304487</v>
      </c>
      <c r="E19" s="9">
        <v>7354906</v>
      </c>
      <c r="F19" s="9">
        <v>-500475</v>
      </c>
    </row>
    <row r="20" spans="1:6" ht="12.75">
      <c r="A20" s="5" t="s">
        <v>18</v>
      </c>
      <c r="B20" s="6" t="s">
        <v>165</v>
      </c>
      <c r="C20" s="4">
        <f t="shared" si="0"/>
        <v>52529873</v>
      </c>
      <c r="D20" s="9">
        <v>52529873</v>
      </c>
      <c r="E20" s="9"/>
      <c r="F20" s="9"/>
    </row>
    <row r="21" spans="1:6" ht="12.75">
      <c r="A21" s="5" t="s">
        <v>19</v>
      </c>
      <c r="B21" s="142" t="s">
        <v>1027</v>
      </c>
      <c r="C21" s="4">
        <f t="shared" si="0"/>
        <v>11129520</v>
      </c>
      <c r="D21" s="9">
        <f>SUM(D19-D20)</f>
        <v>3774614</v>
      </c>
      <c r="E21" s="9">
        <v>7354906</v>
      </c>
      <c r="F21" s="9"/>
    </row>
    <row r="22" spans="1:6" ht="25.5">
      <c r="A22" s="5" t="s">
        <v>20</v>
      </c>
      <c r="B22" s="6" t="s">
        <v>166</v>
      </c>
      <c r="C22" s="4">
        <f t="shared" si="0"/>
        <v>0</v>
      </c>
      <c r="D22" s="9">
        <v>0</v>
      </c>
      <c r="E22" s="9"/>
      <c r="F22" s="9">
        <v>0</v>
      </c>
    </row>
    <row r="23" spans="1:6" ht="12.75">
      <c r="A23" s="5" t="s">
        <v>21</v>
      </c>
      <c r="B23" s="6" t="s">
        <v>167</v>
      </c>
      <c r="C23" s="4">
        <f t="shared" si="0"/>
        <v>0</v>
      </c>
      <c r="D23" s="9">
        <v>0</v>
      </c>
      <c r="E23" s="9"/>
      <c r="F23" s="9">
        <v>0</v>
      </c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Titkárság</cp:lastModifiedBy>
  <cp:lastPrinted>2019-05-23T13:47:16Z</cp:lastPrinted>
  <dcterms:created xsi:type="dcterms:W3CDTF">2010-05-29T08:47:41Z</dcterms:created>
  <dcterms:modified xsi:type="dcterms:W3CDTF">2019-05-29T14:28:38Z</dcterms:modified>
  <cp:category/>
  <cp:version/>
  <cp:contentType/>
  <cp:contentStatus/>
</cp:coreProperties>
</file>