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5" activeTab="1"/>
  </bookViews>
  <sheets>
    <sheet name="ÖSSZEFÜGGÉSEK" sheetId="1" r:id="rId1"/>
    <sheet name="1. 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" sheetId="9" r:id="rId9"/>
    <sheet name="8. sz. mell" sheetId="10" r:id="rId10"/>
    <sheet name="9.sz.mell" sheetId="11" r:id="rId11"/>
    <sheet name="10.sz.mell" sheetId="12" r:id="rId12"/>
    <sheet name="11. sz. mell" sheetId="13" r:id="rId13"/>
    <sheet name="12. sz. mell" sheetId="14" r:id="rId14"/>
    <sheet name="13. sz. mell" sheetId="15" r:id="rId15"/>
    <sheet name="14. sz. mell" sheetId="16" r:id="rId16"/>
    <sheet name="Munka2" sheetId="17" r:id="rId17"/>
  </sheets>
  <externalReferences>
    <externalReference r:id="rId20"/>
  </externalReferences>
  <definedNames>
    <definedName name="_xlnm.Print_Titles" localSheetId="9">'8. sz. mell'!$2:$7</definedName>
    <definedName name="_xlnm.Print_Titles" localSheetId="10">'9.sz.mell'!$2:$7</definedName>
    <definedName name="_xlnm.Print_Area" localSheetId="1">'1. sz.mell.'!$A$1:$G$161</definedName>
    <definedName name="_xlnm.Print_Area" localSheetId="2">'2.sz.mell.'!$A$1:$G$161</definedName>
    <definedName name="_xlnm.Print_Area" localSheetId="3">'3.sz.mell'!$A$1:$G$161</definedName>
  </definedNames>
  <calcPr fullCalcOnLoad="1"/>
</workbook>
</file>

<file path=xl/sharedStrings.xml><?xml version="1.0" encoding="utf-8"?>
<sst xmlns="http://schemas.openxmlformats.org/spreadsheetml/2006/main" count="2735" uniqueCount="528">
  <si>
    <t>Költségvetési rendelet módosítás űrlapjainak összefüggései:</t>
  </si>
  <si>
    <t>2016.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</si>
  <si>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</si>
  <si>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</si>
  <si>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</si>
  <si>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</si>
  <si>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</si>
  <si>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</si>
  <si>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</si>
  <si>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</si>
  <si>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</si>
  <si>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</si>
  <si>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</si>
  <si>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</si>
  <si>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</si>
  <si>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</si>
  <si>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</si>
  <si>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</si>
  <si>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</si>
  <si>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</si>
  <si>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</si>
  <si>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</si>
  <si>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</si>
  <si>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</si>
  <si>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</si>
  <si>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</si>
  <si>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</si>
  <si>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</si>
  <si>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</si>
  <si>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</si>
  <si>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</si>
  <si>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</si>
  <si>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</si>
  <si>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</si>
  <si>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</si>
  <si>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</si>
  <si>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</si>
  <si>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</si>
  <si>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</si>
  <si>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</si>
  <si>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Ezer forintban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</si>
  <si>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</si>
  <si>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</si>
  <si>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</si>
  <si>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</si>
  <si>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</si>
  <si>
    <t>3. sz. módosítás 
(±)</t>
  </si>
  <si>
    <t>A</t>
  </si>
  <si>
    <t>B</t>
  </si>
  <si>
    <t>C</t>
  </si>
  <si>
    <t>D</t>
  </si>
  <si>
    <t>E</t>
  </si>
  <si>
    <t>F</t>
  </si>
  <si>
    <t>G=C+D+E+F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</si>
  <si>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</si>
  <si>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</si>
  <si>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</si>
  <si>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</si>
  <si>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</si>
  <si>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</si>
  <si>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</si>
  <si>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</si>
  <si>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</si>
  <si>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</si>
  <si>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</si>
  <si>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</si>
  <si>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</si>
  <si>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</si>
  <si>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</si>
  <si>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</si>
  <si>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</si>
  <si>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</si>
  <si>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</si>
  <si>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</si>
  <si>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</si>
  <si>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</si>
  <si>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</si>
  <si>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</si>
  <si>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</si>
  <si>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</si>
  <si>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</si>
  <si>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</si>
  <si>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</si>
  <si>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</si>
  <si>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</si>
  <si>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</si>
  <si>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</si>
  <si>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</si>
  <si>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</si>
  <si>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</si>
  <si>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</si>
  <si>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</si>
  <si>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</si>
  <si>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</si>
  <si>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</si>
  <si>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</si>
  <si>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</si>
  <si>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</si>
  <si>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</si>
  <si>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</si>
  <si>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</si>
  <si>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</si>
  <si>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</si>
  <si>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</si>
  <si>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</si>
  <si>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</si>
  <si>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</si>
  <si>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</si>
  <si>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</si>
  <si>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</si>
  <si>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</si>
  <si>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</si>
  <si>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</si>
  <si>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</si>
  <si>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</si>
  <si>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</si>
  <si>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</si>
  <si>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</si>
  <si>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</si>
  <si>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</si>
  <si>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</si>
  <si>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</si>
  <si>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</si>
  <si>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</si>
  <si>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</si>
  <si>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</si>
  <si>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</si>
  <si>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</si>
  <si>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</si>
  <si>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</si>
  <si>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</si>
  <si>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</si>
  <si>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</si>
  <si>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</si>
  <si>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</si>
  <si>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</si>
  <si>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</si>
  <si>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</si>
  <si>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</si>
  <si>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</si>
  <si>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</si>
  <si>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</si>
  <si>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</si>
  <si>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</si>
  <si>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</si>
  <si>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</si>
  <si>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</si>
  <si>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</si>
  <si>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</si>
  <si>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</si>
  <si>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</si>
  <si>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</si>
  <si>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</si>
  <si>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</si>
  <si>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</si>
  <si>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</si>
  <si>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</si>
  <si>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</si>
  <si>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</si>
  <si>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</si>
  <si>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</si>
  <si>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</si>
  <si>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</si>
  <si>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</si>
  <si>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</si>
  <si>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</si>
  <si>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</si>
  <si>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</si>
  <si>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</si>
  <si>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</si>
  <si>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</si>
  <si>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</si>
  <si>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</si>
  <si>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</si>
  <si>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</si>
  <si>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</si>
  <si>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</si>
  <si>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</si>
  <si>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</si>
  <si>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</si>
  <si>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</si>
  <si>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</si>
  <si>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</si>
  <si>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</si>
  <si>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</si>
  <si>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</si>
  <si>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</si>
  <si>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</si>
  <si>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</si>
  <si>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</si>
  <si>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</si>
  <si>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</si>
  <si>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</si>
  <si>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</si>
  <si>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</si>
  <si>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</si>
  <si>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</si>
  <si>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</si>
  <si>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</si>
  <si>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</si>
  <si>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</si>
  <si>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</si>
  <si>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</si>
  <si>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</si>
  <si>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</si>
  <si>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</si>
  <si>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</si>
  <si>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</si>
  <si>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</si>
  <si>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</si>
  <si>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</si>
  <si>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</si>
  <si>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</si>
  <si>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</si>
  <si>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</si>
  <si>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</si>
  <si>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</si>
  <si>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</si>
  <si>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</si>
  <si>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</si>
  <si>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</si>
  <si>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</si>
  <si>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</si>
  <si>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</si>
  <si>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</si>
  <si>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</si>
  <si>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</si>
  <si>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</si>
  <si>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</si>
  <si>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</si>
  <si>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</si>
  <si>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</si>
  <si>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</si>
  <si>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</si>
  <si>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</si>
  <si>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</si>
  <si>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</si>
  <si>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</si>
  <si>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</si>
  <si>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</si>
  <si>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</si>
  <si>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</si>
  <si>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</si>
  <si>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</si>
  <si>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</si>
  <si>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</si>
  <si>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</si>
  <si>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</si>
  <si>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</si>
  <si>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</si>
  <si>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</si>
  <si>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</si>
  <si>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</si>
  <si>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</si>
  <si>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</si>
  <si>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</si>
  <si>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</si>
  <si>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</si>
  <si>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</si>
  <si>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</si>
  <si>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</si>
  <si>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</si>
  <si>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</si>
  <si>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</si>
  <si>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</si>
  <si>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</si>
  <si>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</si>
  <si>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</si>
  <si>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</si>
  <si>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</si>
  <si>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</si>
  <si>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</si>
  <si>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</si>
  <si>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</si>
  <si>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</si>
  <si>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</si>
  <si>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</si>
  <si>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</si>
  <si>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</si>
  <si>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</si>
  <si>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</si>
  <si>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</si>
  <si>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</si>
  <si>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</si>
  <si>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</si>
  <si>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</si>
  <si>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</si>
  <si>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</si>
  <si>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</si>
  <si>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</si>
  <si>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</si>
  <si>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</si>
  <si>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</si>
  <si>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</si>
  <si>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</si>
  <si>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</si>
  <si>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</si>
  <si>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</si>
  <si>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</si>
  <si>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</si>
  <si>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</si>
  <si>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</si>
  <si>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</si>
  <si>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</si>
  <si>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</si>
  <si>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</si>
  <si>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</si>
  <si>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</si>
  <si>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</si>
  <si>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</si>
  <si>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</si>
  <si>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</si>
  <si>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</si>
  <si>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</si>
  <si>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</si>
  <si>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 sz. módosítás 
(±)</t>
  </si>
  <si>
    <t>Kamatbevételek</t>
  </si>
  <si>
    <t>I. Működési célú bevételek és kiadások mérlege
(Önkormányzati szinten)</t>
  </si>
  <si>
    <t>4. melléklet "2.1. melléklet "</t>
  </si>
  <si>
    <t xml:space="preserve"> Ezer forintban !</t>
  </si>
  <si>
    <t>Bevételek</t>
  </si>
  <si>
    <t>Kiadások</t>
  </si>
  <si>
    <t>Megnevezés</t>
  </si>
  <si>
    <t>H</t>
  </si>
  <si>
    <t>I</t>
  </si>
  <si>
    <t>J</t>
  </si>
  <si>
    <t>K</t>
  </si>
  <si>
    <t>L</t>
  </si>
  <si>
    <t>M=I+J+K+L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</si>
  <si>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</si>
  <si>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</si>
  <si>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</si>
  <si>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</si>
  <si>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</si>
  <si>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</si>
  <si>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</si>
  <si>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</si>
  <si>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</si>
  <si>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</si>
  <si>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</si>
  <si>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</si>
  <si>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</si>
  <si>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</si>
  <si>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</si>
  <si>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</si>
  <si>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</si>
  <si>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</si>
  <si>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</si>
  <si>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</si>
  <si>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</si>
  <si>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</si>
  <si>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</si>
  <si>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</si>
  <si>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</si>
  <si>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</si>
  <si>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</si>
  <si>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</si>
  <si>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</si>
  <si>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</si>
  <si>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</si>
  <si>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</si>
  <si>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</si>
  <si>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</si>
  <si>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</si>
  <si>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</si>
  <si>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</si>
  <si>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</si>
  <si>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</si>
  <si>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</si>
  <si>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</si>
  <si>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</si>
  <si>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</si>
  <si>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</si>
  <si>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</si>
  <si>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</si>
  <si>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</si>
  <si>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</si>
  <si>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</si>
  <si>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</si>
  <si>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</si>
  <si>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5. melléklet "2.2. melléklet"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</si>
  <si>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</si>
  <si>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</si>
  <si>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</si>
  <si>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</si>
  <si>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</si>
  <si>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</si>
  <si>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</si>
  <si>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</si>
  <si>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</si>
  <si>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</si>
  <si>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</si>
  <si>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</si>
  <si>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</si>
  <si>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</si>
  <si>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</si>
  <si>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</si>
  <si>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</si>
  <si>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</si>
  <si>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</si>
  <si>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</si>
  <si>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</si>
  <si>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</si>
  <si>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</si>
  <si>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</si>
  <si>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</si>
  <si>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</si>
  <si>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</si>
  <si>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</si>
  <si>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</si>
  <si>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</si>
  <si>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</si>
  <si>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</si>
  <si>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</si>
  <si>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</si>
  <si>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</si>
  <si>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</si>
  <si>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</si>
  <si>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</si>
  <si>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</si>
  <si>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</si>
  <si>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3 sz. módosítás 
(±)</t>
  </si>
  <si>
    <t>G</t>
  </si>
  <si>
    <t>I=E+F+G+H</t>
  </si>
  <si>
    <t>Eleki Közös Hivatal eszközbeszerzés</t>
  </si>
  <si>
    <r>
      <t>"</t>
    </r>
    <r>
      <rPr>
        <sz val="8"/>
        <rFont val="Times New Roman CE"/>
        <family val="1"/>
      </rPr>
      <t xml:space="preserve">útőr" közfoglalkoztatási mintaprogram eszközbeszerzés </t>
    </r>
  </si>
  <si>
    <t>Napköziotthonos Óvodák beszerzése</t>
  </si>
  <si>
    <t>Reibel Mihály városi Művelődési Központ és Könyvtár</t>
  </si>
  <si>
    <t>Fogorvosi rendelő építés</t>
  </si>
  <si>
    <t>26 lakásos bérlakás</t>
  </si>
  <si>
    <t>Doboz (felépítmény)</t>
  </si>
  <si>
    <t>ÖSSZESEN:</t>
  </si>
  <si>
    <t>Felújítási kiadások előirányzata felújításonként</t>
  </si>
  <si>
    <t>Felújítás  megnevezése</t>
  </si>
  <si>
    <t>Orvosi rendelő felújítás</t>
  </si>
  <si>
    <t>2016</t>
  </si>
  <si>
    <t xml:space="preserve">Szent István 5/b </t>
  </si>
  <si>
    <t>József A. u. 9. fsz 1. lakás felújítás</t>
  </si>
  <si>
    <t>Savanyító bővítés</t>
  </si>
  <si>
    <t>Gyulai út 6-8. lakás nyílászáró csere</t>
  </si>
  <si>
    <t>Havaria építési rekonstrukció/szennyvíz</t>
  </si>
  <si>
    <t>Önkormányzat felújításai</t>
  </si>
  <si>
    <t>Gázkazán csere</t>
  </si>
  <si>
    <t>Napközi Konyha párkány</t>
  </si>
  <si>
    <t>8. melléklet</t>
  </si>
  <si>
    <t>"9.1. melléklet"</t>
  </si>
  <si>
    <t>Önkormányzat</t>
  </si>
  <si>
    <t>01</t>
  </si>
  <si>
    <t>Feladat megnevezése</t>
  </si>
  <si>
    <t>Összes bevétel, kiadás</t>
  </si>
  <si>
    <t>Ezer forintban !</t>
  </si>
  <si>
    <t>Száma</t>
  </si>
  <si>
    <t>Kiemelt előirányzat, előirányzat megnevezése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</si>
  <si>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</si>
  <si>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</si>
  <si>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</si>
  <si>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</si>
  <si>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</si>
  <si>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</si>
  <si>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</si>
  <si>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</si>
  <si>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</si>
  <si>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</si>
  <si>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</si>
  <si>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</si>
  <si>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</si>
  <si>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</si>
  <si>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</si>
  <si>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</si>
  <si>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</si>
  <si>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</si>
  <si>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</si>
  <si>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</si>
  <si>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9. melléklet</t>
  </si>
  <si>
    <t>"9.1.1. melléklet"</t>
  </si>
  <si>
    <t>Kötelező feladatok bevételei, kiadásai</t>
  </si>
  <si>
    <t>02</t>
  </si>
  <si>
    <t>10. melléklet</t>
  </si>
  <si>
    <t>"9.1.2. melléklet"</t>
  </si>
  <si>
    <t>Önként vállalt feladatok bevételei, kiadásai</t>
  </si>
  <si>
    <t>11. melléklet</t>
  </si>
  <si>
    <t>„9.2. melléklet”</t>
  </si>
  <si>
    <t>Költségvetési szerv</t>
  </si>
  <si>
    <t>Napköziotthonos Óvodák</t>
  </si>
  <si>
    <t>03</t>
  </si>
  <si>
    <t>Eredeti előirányzat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</si>
  <si>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</si>
  <si>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</si>
  <si>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</si>
  <si>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</si>
  <si>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</si>
  <si>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</si>
  <si>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</si>
  <si>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</si>
  <si>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</si>
  <si>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</si>
  <si>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</si>
  <si>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</si>
  <si>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</si>
  <si>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</si>
  <si>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</si>
  <si>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</si>
  <si>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</si>
  <si>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</si>
  <si>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</si>
  <si>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</si>
  <si>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</si>
  <si>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</si>
  <si>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</si>
  <si>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</si>
  <si>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</si>
  <si>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</si>
  <si>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</si>
  <si>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</si>
  <si>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 2016.08.31-ig</t>
  </si>
  <si>
    <t>Éves tervezett létszám előirányzat (fő) 2016.09.01-től</t>
  </si>
  <si>
    <t>12. melléklet</t>
  </si>
  <si>
    <t>„9.3. melléklet”</t>
  </si>
  <si>
    <t>Reibel Mihály Városi Művelődési Központ és Könyvtár</t>
  </si>
  <si>
    <t>04</t>
  </si>
  <si>
    <t xml:space="preserve">Éves tervezett létszám előirányzat (fő) </t>
  </si>
  <si>
    <t>13. melléklet</t>
  </si>
  <si>
    <t>„9.4. melléklet”</t>
  </si>
  <si>
    <t>Naplemente Idősek Otthona</t>
  </si>
  <si>
    <t>05</t>
  </si>
  <si>
    <t>14. melléklet</t>
  </si>
  <si>
    <t>„9.5. melléklet”</t>
  </si>
  <si>
    <t>Eleki Közös Önkormányzati Hivatal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</si>
</sst>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3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sz val="8"/>
      <color indexed="8"/>
      <name val="Times New Roman"/>
      <family val="1"/>
    </font>
    <font>
      <i/>
      <sz val="9"/>
      <name val="Times New Roman CE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3" xfId="21" applyFont="1" applyFill="1" applyBorder="1" applyAlignment="1" applyProtection="1">
      <alignment horizontal="center" vertical="center" wrapText="1"/>
      <protection/>
    </xf>
    <xf numFmtId="0" fontId="16" fillId="0" borderId="4" xfId="21" applyFont="1" applyFill="1" applyBorder="1" applyAlignment="1" applyProtection="1">
      <alignment horizontal="center" vertical="center" wrapText="1"/>
      <protection/>
    </xf>
    <xf numFmtId="0" fontId="16" fillId="0" borderId="5" xfId="21" applyFont="1" applyFill="1" applyBorder="1" applyAlignment="1" applyProtection="1">
      <alignment horizontal="center" vertical="center" wrapText="1"/>
      <protection/>
    </xf>
    <xf numFmtId="0" fontId="16" fillId="0" borderId="6" xfId="21" applyFont="1" applyFill="1" applyBorder="1" applyAlignment="1" applyProtection="1">
      <alignment horizontal="center" vertical="center" wrapText="1"/>
      <protection/>
    </xf>
    <xf numFmtId="0" fontId="16" fillId="0" borderId="7" xfId="2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Border="1" applyAlignment="1">
      <alignment horizontal="center" vertical="center" wrapText="1"/>
    </xf>
    <xf numFmtId="0" fontId="17" fillId="0" borderId="0" xfId="21" applyFont="1" applyFill="1" applyProtection="1">
      <alignment/>
      <protection/>
    </xf>
    <xf numFmtId="0" fontId="16" fillId="0" borderId="9" xfId="21" applyFont="1" applyFill="1" applyBorder="1" applyAlignment="1" applyProtection="1">
      <alignment horizontal="left" vertical="center" wrapText="1" indent="1"/>
      <protection/>
    </xf>
    <xf numFmtId="0" fontId="16" fillId="0" borderId="1" xfId="21" applyFont="1" applyFill="1" applyBorder="1" applyAlignment="1" applyProtection="1">
      <alignment horizontal="left" vertical="center" wrapText="1" inden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8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7" fillId="0" borderId="10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15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left" wrapText="1" indent="1"/>
      <protection/>
    </xf>
    <xf numFmtId="165" fontId="17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49" fontId="17" fillId="0" borderId="19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0" xfId="0" applyFont="1" applyBorder="1" applyAlignment="1" applyProtection="1">
      <alignment horizontal="left" vertical="center" wrapText="1" indent="1"/>
      <protection/>
    </xf>
    <xf numFmtId="165" fontId="17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165" fontId="1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Border="1" applyAlignment="1" applyProtection="1">
      <alignment horizontal="left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22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9" xfId="21" applyFont="1" applyFill="1" applyBorder="1" applyAlignment="1" applyProtection="1">
      <alignment horizontal="left" vertical="center" wrapText="1"/>
      <protection/>
    </xf>
    <xf numFmtId="0" fontId="19" fillId="0" borderId="9" xfId="0" applyFont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vertical="center" wrapText="1"/>
      <protection/>
    </xf>
    <xf numFmtId="49" fontId="17" fillId="0" borderId="23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49" fontId="17" fillId="0" borderId="24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wrapText="1"/>
      <protection/>
    </xf>
    <xf numFmtId="0" fontId="7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165" fontId="7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right"/>
      <protection/>
    </xf>
    <xf numFmtId="0" fontId="4" fillId="0" borderId="0" xfId="21" applyFill="1" applyAlignment="1" applyProtection="1">
      <alignment/>
      <protection/>
    </xf>
    <xf numFmtId="0" fontId="13" fillId="0" borderId="28" xfId="21" applyFont="1" applyFill="1" applyBorder="1" applyAlignment="1" applyProtection="1">
      <alignment horizontal="center" vertical="center" wrapText="1"/>
      <protection/>
    </xf>
    <xf numFmtId="0" fontId="16" fillId="0" borderId="9" xfId="21" applyFont="1" applyFill="1" applyBorder="1" applyAlignment="1" applyProtection="1">
      <alignment horizontal="center" vertical="center" wrapText="1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0" fontId="16" fillId="0" borderId="22" xfId="21" applyFont="1" applyFill="1" applyBorder="1" applyAlignment="1" applyProtection="1">
      <alignment horizontal="center" vertical="center" wrapText="1"/>
      <protection/>
    </xf>
    <xf numFmtId="0" fontId="16" fillId="0" borderId="4" xfId="21" applyFont="1" applyFill="1" applyBorder="1" applyAlignment="1" applyProtection="1">
      <alignment horizontal="left" vertical="center" wrapText="1" indent="1"/>
      <protection/>
    </xf>
    <xf numFmtId="0" fontId="16" fillId="0" borderId="5" xfId="21" applyFont="1" applyFill="1" applyBorder="1" applyAlignment="1" applyProtection="1">
      <alignment vertical="center" wrapText="1"/>
      <protection/>
    </xf>
    <xf numFmtId="165" fontId="16" fillId="0" borderId="5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21" applyFont="1" applyFill="1" applyBorder="1" applyAlignment="1" applyProtection="1">
      <alignment horizontal="left" vertical="center" wrapText="1" indent="1"/>
      <protection/>
    </xf>
    <xf numFmtId="0" fontId="17" fillId="0" borderId="16" xfId="21" applyFont="1" applyFill="1" applyBorder="1" applyAlignment="1" applyProtection="1">
      <alignment horizontal="left" vertical="center" wrapText="1" indent="1"/>
      <protection/>
    </xf>
    <xf numFmtId="0" fontId="17" fillId="0" borderId="29" xfId="21" applyFont="1" applyFill="1" applyBorder="1" applyAlignment="1" applyProtection="1">
      <alignment horizontal="left" vertical="center" wrapText="1" indent="1"/>
      <protection/>
    </xf>
    <xf numFmtId="0" fontId="17" fillId="0" borderId="0" xfId="21" applyFont="1" applyFill="1" applyBorder="1" applyAlignment="1" applyProtection="1">
      <alignment horizontal="left" vertical="center" wrapText="1" indent="1"/>
      <protection/>
    </xf>
    <xf numFmtId="0" fontId="17" fillId="0" borderId="20" xfId="21" applyFont="1" applyFill="1" applyBorder="1" applyAlignment="1" applyProtection="1">
      <alignment horizontal="left" vertical="center" wrapText="1" indent="6"/>
      <protection/>
    </xf>
    <xf numFmtId="0" fontId="17" fillId="0" borderId="16" xfId="21" applyFont="1" applyFill="1" applyBorder="1" applyAlignment="1" applyProtection="1">
      <alignment horizontal="left" indent="6"/>
      <protection/>
    </xf>
    <xf numFmtId="0" fontId="17" fillId="0" borderId="16" xfId="21" applyFont="1" applyFill="1" applyBorder="1" applyAlignment="1" applyProtection="1">
      <alignment horizontal="left" vertical="center" wrapText="1" indent="6"/>
      <protection/>
    </xf>
    <xf numFmtId="49" fontId="17" fillId="0" borderId="30" xfId="21" applyNumberFormat="1" applyFont="1" applyFill="1" applyBorder="1" applyAlignment="1" applyProtection="1">
      <alignment horizontal="left" vertical="center" wrapText="1" indent="1"/>
      <protection/>
    </xf>
    <xf numFmtId="0" fontId="17" fillId="0" borderId="2" xfId="21" applyFont="1" applyFill="1" applyBorder="1" applyAlignment="1" applyProtection="1">
      <alignment horizontal="left" vertical="center" wrapText="1" indent="7"/>
      <protection/>
    </xf>
    <xf numFmtId="0" fontId="16" fillId="0" borderId="25" xfId="21" applyFont="1" applyFill="1" applyBorder="1" applyAlignment="1" applyProtection="1">
      <alignment horizontal="left" vertical="center" wrapText="1" indent="1"/>
      <protection/>
    </xf>
    <xf numFmtId="0" fontId="16" fillId="0" borderId="26" xfId="21" applyFont="1" applyFill="1" applyBorder="1" applyAlignment="1" applyProtection="1">
      <alignment vertical="center" wrapText="1"/>
      <protection/>
    </xf>
    <xf numFmtId="165" fontId="16" fillId="0" borderId="26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31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21" applyFont="1" applyFill="1" applyBorder="1" applyAlignment="1" applyProtection="1">
      <alignment horizontal="left" vertical="center" wrapText="1" indent="1"/>
      <protection/>
    </xf>
    <xf numFmtId="165" fontId="17" fillId="0" borderId="29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21" applyFont="1" applyFill="1" applyBorder="1" applyAlignment="1" applyProtection="1">
      <alignment horizontal="left" vertical="center" wrapText="1" indent="6"/>
      <protection/>
    </xf>
    <xf numFmtId="165" fontId="1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3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4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21" applyFont="1" applyFill="1" applyBorder="1" applyAlignment="1" applyProtection="1">
      <alignment horizontal="left" vertical="center" wrapText="1" indent="1"/>
      <protection/>
    </xf>
    <xf numFmtId="0" fontId="17" fillId="0" borderId="35" xfId="21" applyFont="1" applyFill="1" applyBorder="1" applyAlignment="1" applyProtection="1">
      <alignment horizontal="left" vertical="center" wrapText="1" indent="1"/>
      <protection/>
    </xf>
    <xf numFmtId="165" fontId="19" fillId="0" borderId="1" xfId="0" applyNumberFormat="1" applyFont="1" applyBorder="1" applyAlignment="1" applyProtection="1">
      <alignment horizontal="right" vertical="center" wrapText="1" indent="1"/>
      <protection/>
    </xf>
    <xf numFmtId="165" fontId="19" fillId="0" borderId="34" xfId="0" applyNumberFormat="1" applyFont="1" applyBorder="1" applyAlignment="1" applyProtection="1">
      <alignment horizontal="right" vertical="center" wrapText="1" indent="1"/>
      <protection/>
    </xf>
    <xf numFmtId="165" fontId="19" fillId="0" borderId="22" xfId="0" applyNumberFormat="1" applyFont="1" applyBorder="1" applyAlignment="1" applyProtection="1">
      <alignment horizontal="right" vertical="center" wrapText="1" indent="1"/>
      <protection/>
    </xf>
    <xf numFmtId="165" fontId="19" fillId="0" borderId="8" xfId="0" applyNumberFormat="1" applyFont="1" applyBorder="1" applyAlignment="1" applyProtection="1">
      <alignment horizontal="right" vertical="center" wrapText="1" indent="1"/>
      <protection/>
    </xf>
    <xf numFmtId="165" fontId="1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34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3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8" xfId="21" applyNumberFormat="1" applyFont="1" applyFill="1" applyBorder="1" applyAlignment="1" applyProtection="1">
      <alignment horizontal="right" vertical="center" wrapText="1" indent="1"/>
      <protection/>
    </xf>
    <xf numFmtId="165" fontId="19" fillId="0" borderId="22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" xfId="0" applyNumberFormat="1" applyFont="1" applyBorder="1" applyAlignment="1" applyProtection="1">
      <alignment horizontal="right" vertical="center" wrapText="1" indent="1"/>
      <protection/>
    </xf>
    <xf numFmtId="165" fontId="20" fillId="0" borderId="34" xfId="0" applyNumberFormat="1" applyFont="1" applyBorder="1" applyAlignment="1" applyProtection="1">
      <alignment horizontal="right" vertical="center" wrapText="1" indent="1"/>
      <protection/>
    </xf>
    <xf numFmtId="165" fontId="20" fillId="0" borderId="8" xfId="0" applyNumberFormat="1" applyFont="1" applyBorder="1" applyAlignment="1" applyProtection="1">
      <alignment horizontal="right" vertical="center" wrapText="1" indent="1"/>
      <protection/>
    </xf>
    <xf numFmtId="0" fontId="21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right" vertical="center"/>
      <protection/>
    </xf>
    <xf numFmtId="0" fontId="16" fillId="0" borderId="1" xfId="21" applyFont="1" applyFill="1" applyBorder="1" applyAlignment="1" applyProtection="1">
      <alignment vertical="center" wrapText="1"/>
      <protection/>
    </xf>
    <xf numFmtId="165" fontId="16" fillId="0" borderId="37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38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39" xfId="21" applyFont="1" applyFill="1" applyBorder="1" applyAlignment="1" applyProtection="1">
      <alignment horizontal="center" vertical="center" wrapText="1"/>
      <protection/>
    </xf>
    <xf numFmtId="0" fontId="16" fillId="0" borderId="34" xfId="21" applyFont="1" applyFill="1" applyBorder="1" applyAlignment="1" applyProtection="1">
      <alignment horizontal="center" vertical="center" wrapText="1"/>
      <protection/>
    </xf>
    <xf numFmtId="165" fontId="1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0" xfId="21" applyFont="1" applyFill="1" applyBorder="1" applyAlignment="1" applyProtection="1">
      <alignment horizontal="left" vertical="center" wrapText="1" indent="1"/>
      <protection/>
    </xf>
    <xf numFmtId="165" fontId="20" fillId="0" borderId="22" xfId="0" applyNumberFormat="1" applyFont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9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34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0" xfId="0" applyNumberFormat="1" applyFont="1" applyFill="1" applyBorder="1" applyAlignment="1" applyProtection="1">
      <alignment horizontal="center" vertical="center" wrapText="1"/>
      <protection/>
    </xf>
    <xf numFmtId="165" fontId="16" fillId="0" borderId="9" xfId="0" applyNumberFormat="1" applyFont="1" applyFill="1" applyBorder="1" applyAlignment="1" applyProtection="1">
      <alignment horizontal="center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16" fillId="0" borderId="34" xfId="0" applyNumberFormat="1" applyFont="1" applyFill="1" applyBorder="1" applyAlignment="1" applyProtection="1">
      <alignment horizontal="center" vertical="center" wrapText="1"/>
      <protection/>
    </xf>
    <xf numFmtId="165" fontId="16" fillId="0" borderId="22" xfId="0" applyNumberFormat="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34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165" fontId="17" fillId="0" borderId="15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8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27" xfId="0" applyNumberFormat="1" applyFont="1" applyFill="1" applyBorder="1" applyAlignment="1" applyProtection="1">
      <alignment horizontal="right" wrapText="1"/>
      <protection/>
    </xf>
    <xf numFmtId="0" fontId="13" fillId="0" borderId="38" xfId="2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>
      <alignment horizontal="center" vertical="center" wrapText="1"/>
    </xf>
    <xf numFmtId="165" fontId="16" fillId="0" borderId="25" xfId="0" applyNumberFormat="1" applyFont="1" applyFill="1" applyBorder="1" applyAlignment="1" applyProtection="1">
      <alignment horizontal="center" vertical="center" wrapText="1"/>
      <protection/>
    </xf>
    <xf numFmtId="165" fontId="16" fillId="0" borderId="26" xfId="0" applyNumberFormat="1" applyFont="1" applyFill="1" applyBorder="1" applyAlignment="1" applyProtection="1">
      <alignment horizontal="center" vertical="center" wrapText="1"/>
      <protection/>
    </xf>
    <xf numFmtId="165" fontId="16" fillId="0" borderId="37" xfId="0" applyNumberFormat="1" applyFont="1" applyFill="1" applyBorder="1" applyAlignment="1" applyProtection="1">
      <alignment horizontal="center" vertical="center" wrapText="1"/>
      <protection/>
    </xf>
    <xf numFmtId="165" fontId="16" fillId="0" borderId="38" xfId="0" applyNumberFormat="1" applyFont="1" applyFill="1" applyBorder="1" applyAlignment="1" applyProtection="1">
      <alignment horizontal="center" vertical="center" wrapText="1"/>
      <protection/>
    </xf>
    <xf numFmtId="165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7" xfId="0" applyNumberFormat="1" applyFont="1" applyFill="1" applyBorder="1" applyAlignment="1" applyProtection="1">
      <alignment vertical="center" wrapText="1"/>
      <protection locked="0"/>
    </xf>
    <xf numFmtId="165" fontId="17" fillId="0" borderId="18" xfId="0" applyNumberFormat="1" applyFont="1" applyFill="1" applyBorder="1" applyAlignment="1" applyProtection="1">
      <alignment vertical="center" wrapText="1"/>
      <protection/>
    </xf>
    <xf numFmtId="165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33" xfId="0" applyNumberFormat="1" applyFont="1" applyFill="1" applyBorder="1" applyAlignment="1" applyProtection="1">
      <alignment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/>
    </xf>
    <xf numFmtId="165" fontId="13" fillId="0" borderId="9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vertical="center" wrapText="1"/>
      <protection/>
    </xf>
    <xf numFmtId="165" fontId="16" fillId="2" borderId="1" xfId="0" applyNumberFormat="1" applyFont="1" applyFill="1" applyBorder="1" applyAlignment="1" applyProtection="1">
      <alignment vertical="center" wrapText="1"/>
      <protection/>
    </xf>
    <xf numFmtId="165" fontId="16" fillId="0" borderId="8" xfId="0" applyNumberFormat="1" applyFont="1" applyFill="1" applyBorder="1" applyAlignment="1" applyProtection="1">
      <alignment vertical="center" wrapText="1"/>
      <protection/>
    </xf>
    <xf numFmtId="165" fontId="16" fillId="0" borderId="0" xfId="0" applyNumberFormat="1" applyFont="1" applyFill="1" applyBorder="1" applyAlignment="1" applyProtection="1">
      <alignment vertical="center" wrapText="1"/>
      <protection/>
    </xf>
    <xf numFmtId="165" fontId="23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0" fontId="13" fillId="0" borderId="8" xfId="21" applyFont="1" applyFill="1" applyBorder="1" applyAlignment="1" applyProtection="1">
      <alignment horizontal="center" vertical="center" wrapText="1"/>
      <protection/>
    </xf>
    <xf numFmtId="165" fontId="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6" xfId="0" applyNumberFormat="1" applyFont="1" applyFill="1" applyBorder="1" applyAlignment="1" applyProtection="1">
      <alignment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7" xfId="0" applyNumberFormat="1" applyFont="1" applyFill="1" applyBorder="1" applyAlignment="1" applyProtection="1">
      <alignment vertical="center" wrapText="1"/>
      <protection locked="0"/>
    </xf>
    <xf numFmtId="165" fontId="6" fillId="0" borderId="18" xfId="0" applyNumberFormat="1" applyFont="1" applyFill="1" applyBorder="1" applyAlignment="1" applyProtection="1">
      <alignment vertical="center" wrapText="1"/>
      <protection/>
    </xf>
    <xf numFmtId="165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20" xfId="0" applyNumberFormat="1" applyFont="1" applyFill="1" applyBorder="1" applyAlignment="1" applyProtection="1">
      <alignment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3" xfId="0" applyNumberFormat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 wrapText="1"/>
      <protection/>
    </xf>
    <xf numFmtId="165" fontId="13" fillId="2" borderId="1" xfId="0" applyNumberFormat="1" applyFont="1" applyFill="1" applyBorder="1" applyAlignment="1" applyProtection="1">
      <alignment vertical="center" wrapText="1"/>
      <protection/>
    </xf>
    <xf numFmtId="165" fontId="13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0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49" xfId="0" applyFont="1" applyFill="1" applyBorder="1" applyAlignment="1" applyProtection="1">
      <alignment horizontal="right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0" xfId="21" applyNumberFormat="1" applyFont="1" applyFill="1" applyBorder="1" applyAlignment="1" applyProtection="1">
      <alignment horizontal="center" vertical="center" wrapText="1"/>
      <protection/>
    </xf>
    <xf numFmtId="165" fontId="17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1" xfId="21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>
      <alignment vertical="center" wrapText="1"/>
    </xf>
    <xf numFmtId="49" fontId="17" fillId="0" borderId="15" xfId="21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19" xfId="21" applyNumberFormat="1" applyFont="1" applyFill="1" applyBorder="1" applyAlignment="1" applyProtection="1">
      <alignment horizontal="center" vertical="center" wrapText="1"/>
      <protection/>
    </xf>
    <xf numFmtId="165" fontId="17" fillId="0" borderId="48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9" xfId="0" applyFont="1" applyBorder="1" applyAlignment="1" applyProtection="1">
      <alignment horizontal="center" wrapText="1"/>
      <protection/>
    </xf>
    <xf numFmtId="0" fontId="18" fillId="0" borderId="20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23" xfId="21" applyNumberFormat="1" applyFont="1" applyFill="1" applyBorder="1" applyAlignment="1" applyProtection="1">
      <alignment horizontal="center" vertical="center" wrapText="1"/>
      <protection/>
    </xf>
    <xf numFmtId="49" fontId="17" fillId="0" borderId="24" xfId="21" applyNumberFormat="1" applyFont="1" applyFill="1" applyBorder="1" applyAlignment="1" applyProtection="1">
      <alignment horizontal="center" vertical="center" wrapText="1"/>
      <protection/>
    </xf>
    <xf numFmtId="0" fontId="17" fillId="0" borderId="2" xfId="21" applyFont="1" applyFill="1" applyBorder="1" applyAlignment="1" applyProtection="1">
      <alignment horizontal="left" vertical="center" wrapText="1" indent="6"/>
      <protection/>
    </xf>
    <xf numFmtId="165" fontId="16" fillId="0" borderId="36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5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0" xfId="21" applyNumberFormat="1" applyFont="1" applyFill="1" applyBorder="1" applyAlignment="1" applyProtection="1">
      <alignment horizontal="center" vertical="center" wrapText="1"/>
      <protection/>
    </xf>
    <xf numFmtId="165" fontId="17" fillId="0" borderId="54" xfId="2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>
      <alignment vertical="center" wrapText="1"/>
    </xf>
    <xf numFmtId="0" fontId="17" fillId="0" borderId="2" xfId="21" applyFont="1" applyFill="1" applyBorder="1" applyAlignment="1" applyProtection="1">
      <alignment horizontal="left" vertical="center" wrapText="1" indent="1"/>
      <protection/>
    </xf>
    <xf numFmtId="165" fontId="19" fillId="0" borderId="36" xfId="0" applyNumberFormat="1" applyFont="1" applyBorder="1" applyAlignment="1" applyProtection="1">
      <alignment horizontal="right" vertical="center" wrapText="1" indent="1"/>
      <protection/>
    </xf>
    <xf numFmtId="49" fontId="16" fillId="0" borderId="9" xfId="21" applyNumberFormat="1" applyFont="1" applyFill="1" applyBorder="1" applyAlignment="1" applyProtection="1">
      <alignment horizontal="center" vertical="center" wrapText="1"/>
      <protection/>
    </xf>
    <xf numFmtId="49" fontId="16" fillId="0" borderId="30" xfId="21" applyNumberFormat="1" applyFont="1" applyFill="1" applyBorder="1" applyAlignment="1" applyProtection="1">
      <alignment horizontal="center" vertical="center" wrapText="1"/>
      <protection/>
    </xf>
    <xf numFmtId="0" fontId="16" fillId="0" borderId="35" xfId="21" applyFont="1" applyFill="1" applyBorder="1" applyAlignment="1" applyProtection="1">
      <alignment horizontal="left" vertical="center" wrapText="1" indent="1"/>
      <protection/>
    </xf>
    <xf numFmtId="165" fontId="19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55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56" xfId="0" applyNumberFormat="1" applyFont="1" applyBorder="1" applyAlignment="1" applyProtection="1">
      <alignment horizontal="right" vertical="center" wrapText="1" inden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lef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Fill="1" applyBorder="1" applyAlignment="1" applyProtection="1">
      <alignment horizontal="right" vertical="center" wrapText="1" inden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0" fontId="23" fillId="0" borderId="50" xfId="0" applyFont="1" applyFill="1" applyBorder="1" applyAlignment="1" applyProtection="1">
      <alignment horizontal="left" vertical="center"/>
      <protection/>
    </xf>
    <xf numFmtId="0" fontId="23" fillId="0" borderId="9" xfId="0" applyFont="1" applyFill="1" applyBorder="1" applyAlignment="1" applyProtection="1">
      <alignment vertical="center" wrapText="1"/>
      <protection/>
    </xf>
    <xf numFmtId="3" fontId="2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8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58" xfId="0" applyFont="1" applyFill="1" applyBorder="1" applyAlignment="1" applyProtection="1">
      <alignment horizontal="left" vertical="center"/>
      <protection/>
    </xf>
    <xf numFmtId="0" fontId="23" fillId="0" borderId="25" xfId="0" applyFont="1" applyFill="1" applyBorder="1" applyAlignment="1" applyProtection="1">
      <alignment vertical="center" wrapText="1"/>
      <protection/>
    </xf>
    <xf numFmtId="3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165" fontId="16" fillId="0" borderId="45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2" xfId="0" applyFont="1" applyBorder="1" applyAlignment="1" applyProtection="1">
      <alignment horizontal="left" wrapText="1" indent="1"/>
      <protection/>
    </xf>
    <xf numFmtId="0" fontId="16" fillId="0" borderId="50" xfId="21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>
      <alignment wrapText="1"/>
      <protection/>
    </xf>
    <xf numFmtId="165" fontId="17" fillId="0" borderId="28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5" xfId="0" applyFont="1" applyBorder="1" applyAlignment="1" applyProtection="1">
      <alignment horizontal="center" wrapText="1"/>
      <protection/>
    </xf>
    <xf numFmtId="0" fontId="16" fillId="0" borderId="9" xfId="21" applyFont="1" applyFill="1" applyBorder="1" applyAlignment="1" applyProtection="1">
      <alignment vertical="center" wrapText="1"/>
      <protection/>
    </xf>
    <xf numFmtId="49" fontId="17" fillId="0" borderId="59" xfId="21" applyNumberFormat="1" applyFont="1" applyFill="1" applyBorder="1" applyAlignment="1" applyProtection="1">
      <alignment horizontal="center" vertical="center" wrapText="1"/>
      <protection/>
    </xf>
    <xf numFmtId="0" fontId="17" fillId="0" borderId="23" xfId="21" applyFont="1" applyFill="1" applyBorder="1" applyAlignment="1" applyProtection="1">
      <alignment horizontal="left" vertical="center" wrapText="1" indent="1"/>
      <protection/>
    </xf>
    <xf numFmtId="0" fontId="17" fillId="0" borderId="15" xfId="21" applyFont="1" applyFill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5" xfId="21" applyFont="1" applyFill="1" applyBorder="1" applyAlignment="1" applyProtection="1">
      <alignment horizontal="left" vertical="center" wrapText="1" indent="6"/>
      <protection/>
    </xf>
    <xf numFmtId="49" fontId="17" fillId="0" borderId="43" xfId="21" applyNumberFormat="1" applyFont="1" applyFill="1" applyBorder="1" applyAlignment="1" applyProtection="1">
      <alignment horizontal="center" vertical="center" wrapText="1"/>
      <protection/>
    </xf>
    <xf numFmtId="0" fontId="17" fillId="0" borderId="24" xfId="21" applyFont="1" applyFill="1" applyBorder="1" applyAlignment="1" applyProtection="1">
      <alignment horizontal="left" vertical="center" wrapText="1" indent="6"/>
      <protection/>
    </xf>
    <xf numFmtId="0" fontId="17" fillId="0" borderId="24" xfId="21" applyFont="1" applyFill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left" vertical="center"/>
      <protection/>
    </xf>
    <xf numFmtId="0" fontId="23" fillId="0" borderId="34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right" vertical="center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Alignment="1">
      <alignment/>
    </xf>
    <xf numFmtId="0" fontId="16" fillId="0" borderId="36" xfId="0" applyFont="1" applyFill="1" applyBorder="1" applyAlignment="1" applyProtection="1">
      <alignment horizontal="center" vertical="center"/>
      <protection/>
    </xf>
    <xf numFmtId="49" fontId="16" fillId="0" borderId="45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60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29" fillId="0" borderId="49" xfId="0" applyFont="1" applyFill="1" applyBorder="1" applyAlignment="1" applyProtection="1">
      <alignment horizontal="right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Border="1" applyAlignment="1">
      <alignment horizontal="center" vertical="center" wrapText="1"/>
    </xf>
    <xf numFmtId="0" fontId="16" fillId="0" borderId="40" xfId="2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left" vertical="center" wrapText="1" indent="1"/>
      <protection/>
    </xf>
    <xf numFmtId="165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4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 indent="1"/>
      <protection/>
    </xf>
    <xf numFmtId="0" fontId="17" fillId="0" borderId="61" xfId="0" applyFont="1" applyFill="1" applyBorder="1" applyAlignment="1" applyProtection="1">
      <alignment vertical="center" wrapText="1"/>
      <protection/>
    </xf>
    <xf numFmtId="0" fontId="16" fillId="0" borderId="9" xfId="0" applyFont="1" applyFill="1" applyBorder="1" applyAlignment="1" applyProtection="1">
      <alignment horizontal="left" vertical="center"/>
      <protection/>
    </xf>
    <xf numFmtId="0" fontId="16" fillId="0" borderId="1" xfId="0" applyFont="1" applyFill="1" applyBorder="1" applyAlignment="1" applyProtection="1">
      <alignment vertical="center" wrapText="1"/>
      <protection/>
    </xf>
    <xf numFmtId="3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" xfId="0" applyFont="1" applyBorder="1" applyAlignment="1">
      <alignment/>
    </xf>
    <xf numFmtId="49" fontId="31" fillId="0" borderId="0" xfId="0" applyNumberFormat="1" applyFont="1" applyFill="1" applyBorder="1" applyAlignment="1" applyProtection="1">
      <alignment horizontal="right" vertical="center" inden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right"/>
      <protection/>
    </xf>
    <xf numFmtId="0" fontId="23" fillId="0" borderId="36" xfId="0" applyFont="1" applyFill="1" applyBorder="1" applyAlignment="1">
      <alignment vertical="center"/>
    </xf>
    <xf numFmtId="0" fontId="12" fillId="0" borderId="45" xfId="0" applyFont="1" applyFill="1" applyBorder="1" applyAlignment="1" applyProtection="1">
      <alignment horizontal="right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40" xfId="21" applyFont="1" applyFill="1" applyBorder="1" applyAlignment="1" applyProtection="1">
      <alignment horizontal="center" vertical="center" wrapText="1"/>
      <protection/>
    </xf>
    <xf numFmtId="165" fontId="1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" xfId="0" applyFont="1" applyBorder="1" applyAlignment="1" applyProtection="1">
      <alignment horizontal="left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43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61" xfId="0" applyFill="1" applyBorder="1" applyAlignment="1" applyProtection="1">
      <alignment vertical="center" wrapText="1"/>
      <protection/>
    </xf>
    <xf numFmtId="0" fontId="23" fillId="0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3" fontId="2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2" fillId="0" borderId="34" xfId="0" applyFont="1" applyBorder="1" applyAlignment="1" applyProtection="1">
      <alignment horizontal="left" wrapText="1" inden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21" applyFont="1" applyFill="1" applyBorder="1" applyAlignment="1" applyProtection="1">
      <alignment horizontal="center"/>
      <protection/>
    </xf>
    <xf numFmtId="165" fontId="11" fillId="0" borderId="27" xfId="21" applyNumberFormat="1" applyFont="1" applyFill="1" applyBorder="1" applyAlignment="1" applyProtection="1">
      <alignment horizontal="left" vertical="center"/>
      <protection/>
    </xf>
    <xf numFmtId="165" fontId="7" fillId="0" borderId="0" xfId="21" applyNumberFormat="1" applyFont="1" applyFill="1" applyBorder="1" applyAlignment="1" applyProtection="1">
      <alignment horizontal="center" vertical="center"/>
      <protection/>
    </xf>
    <xf numFmtId="165" fontId="11" fillId="0" borderId="27" xfId="21" applyNumberFormat="1" applyFont="1" applyFill="1" applyBorder="1" applyAlignment="1" applyProtection="1">
      <alignment horizontal="left"/>
      <protection/>
    </xf>
    <xf numFmtId="0" fontId="13" fillId="0" borderId="9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62" xfId="21" applyFont="1" applyFill="1" applyBorder="1" applyAlignment="1" applyProtection="1">
      <alignment horizontal="center" vertical="center" wrapText="1"/>
      <protection/>
    </xf>
    <xf numFmtId="0" fontId="13" fillId="0" borderId="14" xfId="21" applyFont="1" applyFill="1" applyBorder="1" applyAlignment="1" applyProtection="1">
      <alignment horizontal="center" vertical="center" wrapText="1"/>
      <protection/>
    </xf>
    <xf numFmtId="165" fontId="25" fillId="0" borderId="7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0" xfId="0" applyNumberFormat="1" applyFont="1" applyFill="1" applyBorder="1" applyAlignment="1" applyProtection="1">
      <alignment horizontal="center" vertical="center" wrapText="1"/>
      <protection/>
    </xf>
    <xf numFmtId="165" fontId="13" fillId="0" borderId="9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Ezres 2" xfId="17"/>
    <cellStyle name="Ezres 3" xfId="18"/>
    <cellStyle name="Hiperhivatkozás" xfId="19"/>
    <cellStyle name="Már látott hiperhivatkozás" xfId="20"/>
    <cellStyle name="Normál_KVRENMUNKA" xfId="21"/>
    <cellStyle name="Currency" xfId="22"/>
    <cellStyle name="Currency [0]" xfId="23"/>
    <cellStyle name="Percent" xfId="24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CC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gyz&#337;\Local%20Settings\Temporary%20Internet%20Files\Content.IE5\BXI4XJZJ\Besz&#225;mol&#243;%202016%20I%20f&#233;l&#233;v%20Elek\IDOKOZBE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1. sz. mell"/>
      <sheetName val="5.1.1. sz. mell"/>
      <sheetName val="5.1.2. sz. mell"/>
      <sheetName val="5.1.3. sz. mell"/>
      <sheetName val="6. sz. mell"/>
      <sheetName val="7. sz. mell"/>
      <sheetName val="8. sz. mell"/>
      <sheetName val="9. sz. mell"/>
      <sheetName val="1. tájékoztató"/>
      <sheetName val="2. tájékoztató"/>
    </sheetNames>
    <sheetDataSet>
      <sheetData sheetId="8">
        <row r="3">
          <cell r="D3" t="str">
            <v>Felhasználás   2015. XII.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96" zoomScaleNormal="96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2016.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2016.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2016.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2016.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2016.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159"/>
  <sheetViews>
    <sheetView zoomScale="96" zoomScaleNormal="96" workbookViewId="0" topLeftCell="A1">
      <selection activeCell="A1" sqref="A1"/>
    </sheetView>
  </sheetViews>
  <sheetFormatPr defaultColWidth="9.00390625" defaultRowHeight="12.75"/>
  <cols>
    <col min="1" max="1" width="13.375" style="244" customWidth="1"/>
    <col min="2" max="2" width="62.00390625" style="245" customWidth="1"/>
    <col min="3" max="3" width="12.625" style="246" customWidth="1"/>
    <col min="4" max="4" width="12.375" style="247" customWidth="1"/>
    <col min="5" max="6" width="11.875" style="247" customWidth="1"/>
    <col min="7" max="7" width="14.125" style="247" customWidth="1"/>
    <col min="8" max="16384" width="9.375" style="247" customWidth="1"/>
  </cols>
  <sheetData>
    <row r="1" ht="12.75">
      <c r="G1" s="248" t="s">
        <v>444</v>
      </c>
    </row>
    <row r="2" spans="1:7" s="251" customFormat="1" ht="16.5" customHeight="1">
      <c r="A2" s="249"/>
      <c r="B2" s="250"/>
      <c r="G2" s="248" t="s">
        <v>445</v>
      </c>
    </row>
    <row r="3" spans="1:7" s="255" customFormat="1" ht="21" customHeight="1">
      <c r="A3" s="252" t="s">
        <v>322</v>
      </c>
      <c r="B3" s="423" t="s">
        <v>446</v>
      </c>
      <c r="C3" s="423"/>
      <c r="D3" s="423"/>
      <c r="E3" s="253"/>
      <c r="F3" s="253"/>
      <c r="G3" s="254" t="s">
        <v>447</v>
      </c>
    </row>
    <row r="4" spans="1:7" s="255" customFormat="1" ht="24">
      <c r="A4" s="252" t="s">
        <v>448</v>
      </c>
      <c r="B4" s="423" t="s">
        <v>449</v>
      </c>
      <c r="C4" s="423"/>
      <c r="D4" s="423"/>
      <c r="E4" s="253"/>
      <c r="F4" s="253"/>
      <c r="G4" s="256" t="s">
        <v>447</v>
      </c>
    </row>
    <row r="5" spans="1:7" s="259" customFormat="1" ht="15.75" customHeight="1">
      <c r="A5" s="257"/>
      <c r="B5" s="257"/>
      <c r="C5" s="258"/>
      <c r="G5" s="260" t="s">
        <v>450</v>
      </c>
    </row>
    <row r="6" spans="1:7" ht="36">
      <c r="A6" s="261" t="s">
        <v>451</v>
      </c>
      <c r="B6" s="262" t="s">
        <v>452</v>
      </c>
      <c r="C6" s="13" t="s">
        <v>43</v>
      </c>
      <c r="D6" s="13" t="s">
        <v>315</v>
      </c>
      <c r="E6" s="13" t="s">
        <v>45</v>
      </c>
      <c r="F6" s="13" t="s">
        <v>46</v>
      </c>
      <c r="G6" s="231" t="str">
        <f>+CONCATENATE(LEFT(ÖSSZEFÜGGÉSEK!A7,4),"2016.09.30.",CHAR(10),"Módosítás utáni")</f>
        <v>2016.09.30.
Módosítás utáni</v>
      </c>
    </row>
    <row r="7" spans="1:7" s="266" customFormat="1" ht="12.75" customHeight="1">
      <c r="A7" s="263" t="s">
        <v>47</v>
      </c>
      <c r="B7" s="264" t="s">
        <v>48</v>
      </c>
      <c r="C7" s="264" t="s">
        <v>49</v>
      </c>
      <c r="D7" s="265" t="s">
        <v>50</v>
      </c>
      <c r="E7" s="265" t="s">
        <v>51</v>
      </c>
      <c r="F7" s="265" t="s">
        <v>52</v>
      </c>
      <c r="G7" s="20" t="s">
        <v>53</v>
      </c>
    </row>
    <row r="8" spans="1:7" s="266" customFormat="1" ht="15.75" customHeight="1">
      <c r="A8" s="424" t="s">
        <v>320</v>
      </c>
      <c r="B8" s="424"/>
      <c r="C8" s="424"/>
      <c r="D8" s="424"/>
      <c r="E8" s="424"/>
      <c r="F8" s="424"/>
      <c r="G8" s="424"/>
    </row>
    <row r="9" spans="1:7" s="266" customFormat="1" ht="12" customHeight="1">
      <c r="A9" s="72" t="s">
        <v>54</v>
      </c>
      <c r="B9" s="23" t="s">
        <v>55</v>
      </c>
      <c r="C9" s="24">
        <f>+C10+C11+C12+C13+C14+C15</f>
        <v>392936</v>
      </c>
      <c r="D9" s="96">
        <f>+D10+D11+D12+D13+D14+D15</f>
        <v>0</v>
      </c>
      <c r="E9" s="24">
        <f>+E10+E11+E12+E13+E14+E15</f>
        <v>4463</v>
      </c>
      <c r="F9" s="24">
        <f>+F10+F11+F12+F13+F14+F15</f>
        <v>5923</v>
      </c>
      <c r="G9" s="25">
        <f>+G10+G11+G12+G13+G14+G15</f>
        <v>403322</v>
      </c>
    </row>
    <row r="10" spans="1:7" s="270" customFormat="1" ht="12" customHeight="1">
      <c r="A10" s="267" t="s">
        <v>56</v>
      </c>
      <c r="B10" s="28" t="s">
        <v>57</v>
      </c>
      <c r="C10" s="29">
        <v>176307</v>
      </c>
      <c r="D10" s="90"/>
      <c r="E10" s="29"/>
      <c r="F10" s="268"/>
      <c r="G10" s="269">
        <f>C10+D10+E10+F10</f>
        <v>176307</v>
      </c>
    </row>
    <row r="11" spans="1:7" s="272" customFormat="1" ht="12" customHeight="1">
      <c r="A11" s="271" t="s">
        <v>58</v>
      </c>
      <c r="B11" s="34" t="s">
        <v>59</v>
      </c>
      <c r="C11" s="35">
        <v>88856</v>
      </c>
      <c r="D11" s="92"/>
      <c r="E11" s="35"/>
      <c r="F11" s="36">
        <v>1164</v>
      </c>
      <c r="G11" s="269">
        <f>C11+D11+E11+F11</f>
        <v>90020</v>
      </c>
    </row>
    <row r="12" spans="1:7" s="272" customFormat="1" ht="12" customHeight="1">
      <c r="A12" s="271" t="s">
        <v>60</v>
      </c>
      <c r="B12" s="34" t="s">
        <v>61</v>
      </c>
      <c r="C12" s="35">
        <v>122176</v>
      </c>
      <c r="D12" s="92"/>
      <c r="E12" s="35">
        <v>2410</v>
      </c>
      <c r="F12" s="36">
        <v>4036</v>
      </c>
      <c r="G12" s="269">
        <f>C12+D12+E12+F12</f>
        <v>128622</v>
      </c>
    </row>
    <row r="13" spans="1:7" s="272" customFormat="1" ht="12" customHeight="1">
      <c r="A13" s="271" t="s">
        <v>62</v>
      </c>
      <c r="B13" s="34" t="s">
        <v>63</v>
      </c>
      <c r="C13" s="35">
        <v>5597</v>
      </c>
      <c r="D13" s="92"/>
      <c r="E13" s="35">
        <v>73</v>
      </c>
      <c r="F13" s="36"/>
      <c r="G13" s="269">
        <f>C13+D13+E13+F13</f>
        <v>5670</v>
      </c>
    </row>
    <row r="14" spans="1:7" s="272" customFormat="1" ht="12" customHeight="1">
      <c r="A14" s="271" t="s">
        <v>64</v>
      </c>
      <c r="B14" s="34" t="s">
        <v>453</v>
      </c>
      <c r="C14" s="35"/>
      <c r="D14" s="92"/>
      <c r="E14" s="35">
        <v>1980</v>
      </c>
      <c r="F14" s="36">
        <v>723</v>
      </c>
      <c r="G14" s="269">
        <f>C14+D14+E14+F14</f>
        <v>2703</v>
      </c>
    </row>
    <row r="15" spans="1:7" s="270" customFormat="1" ht="12" customHeight="1">
      <c r="A15" s="273" t="s">
        <v>66</v>
      </c>
      <c r="B15" s="46" t="s">
        <v>67</v>
      </c>
      <c r="C15" s="45"/>
      <c r="D15" s="94"/>
      <c r="E15" s="45"/>
      <c r="F15" s="95"/>
      <c r="G15" s="274">
        <f>C15+D15</f>
        <v>0</v>
      </c>
    </row>
    <row r="16" spans="1:7" s="270" customFormat="1" ht="12" customHeight="1">
      <c r="A16" s="72" t="s">
        <v>68</v>
      </c>
      <c r="B16" s="44" t="s">
        <v>69</v>
      </c>
      <c r="C16" s="24">
        <f>+C17+C18+C19+C20+C21</f>
        <v>311</v>
      </c>
      <c r="D16" s="96">
        <f>+D17+D18+D19+D20+D21</f>
        <v>438187</v>
      </c>
      <c r="E16" s="96">
        <f>+E17+E18+E19+E20+E21</f>
        <v>505</v>
      </c>
      <c r="F16" s="96">
        <f>+F17+F18+F19+F20+F21</f>
        <v>11455</v>
      </c>
      <c r="G16" s="25">
        <f>+G17+G18+G19+G20+G21</f>
        <v>450458</v>
      </c>
    </row>
    <row r="17" spans="1:7" s="270" customFormat="1" ht="12" customHeight="1">
      <c r="A17" s="267" t="s">
        <v>70</v>
      </c>
      <c r="B17" s="28" t="s">
        <v>71</v>
      </c>
      <c r="C17" s="29"/>
      <c r="D17" s="90"/>
      <c r="E17" s="29"/>
      <c r="F17" s="268"/>
      <c r="G17" s="269">
        <f>C17+D17</f>
        <v>0</v>
      </c>
    </row>
    <row r="18" spans="1:7" s="270" customFormat="1" ht="12" customHeight="1">
      <c r="A18" s="271" t="s">
        <v>72</v>
      </c>
      <c r="B18" s="34" t="s">
        <v>73</v>
      </c>
      <c r="C18" s="35"/>
      <c r="D18" s="92"/>
      <c r="E18" s="35"/>
      <c r="F18" s="36"/>
      <c r="G18" s="37">
        <f>C18+D18</f>
        <v>0</v>
      </c>
    </row>
    <row r="19" spans="1:7" s="270" customFormat="1" ht="12" customHeight="1">
      <c r="A19" s="271" t="s">
        <v>74</v>
      </c>
      <c r="B19" s="34" t="s">
        <v>75</v>
      </c>
      <c r="C19" s="35"/>
      <c r="D19" s="92"/>
      <c r="E19" s="35"/>
      <c r="F19" s="36"/>
      <c r="G19" s="37">
        <f>C19+D19</f>
        <v>0</v>
      </c>
    </row>
    <row r="20" spans="1:7" s="270" customFormat="1" ht="12" customHeight="1">
      <c r="A20" s="271" t="s">
        <v>76</v>
      </c>
      <c r="B20" s="34" t="s">
        <v>77</v>
      </c>
      <c r="C20" s="35"/>
      <c r="D20" s="92"/>
      <c r="E20" s="35"/>
      <c r="F20" s="36"/>
      <c r="G20" s="37">
        <f>C20+D20</f>
        <v>0</v>
      </c>
    </row>
    <row r="21" spans="1:7" s="270" customFormat="1" ht="12" customHeight="1">
      <c r="A21" s="271" t="s">
        <v>78</v>
      </c>
      <c r="B21" s="34" t="s">
        <v>79</v>
      </c>
      <c r="C21" s="35">
        <v>311</v>
      </c>
      <c r="D21" s="92">
        <v>438187</v>
      </c>
      <c r="E21" s="35">
        <v>505</v>
      </c>
      <c r="F21" s="36">
        <v>11455</v>
      </c>
      <c r="G21" s="269">
        <f>C21+D21+E21+F21</f>
        <v>450458</v>
      </c>
    </row>
    <row r="22" spans="1:7" s="272" customFormat="1" ht="12" customHeight="1">
      <c r="A22" s="273" t="s">
        <v>80</v>
      </c>
      <c r="B22" s="46" t="s">
        <v>81</v>
      </c>
      <c r="C22" s="45"/>
      <c r="D22" s="94"/>
      <c r="E22" s="45"/>
      <c r="F22" s="95"/>
      <c r="G22" s="274">
        <f>C22+D22</f>
        <v>0</v>
      </c>
    </row>
    <row r="23" spans="1:7" s="272" customFormat="1" ht="21" customHeight="1">
      <c r="A23" s="72" t="s">
        <v>82</v>
      </c>
      <c r="B23" s="23" t="s">
        <v>83</v>
      </c>
      <c r="C23" s="24">
        <f>+C24+C25+C26+C27+C28</f>
        <v>0</v>
      </c>
      <c r="D23" s="96">
        <f>+D24+D25+D26+D27+D28</f>
        <v>968</v>
      </c>
      <c r="E23" s="96">
        <f>+E24+E25+E26+E27+E28</f>
        <v>0</v>
      </c>
      <c r="F23" s="96">
        <f>+F24+F25+F26+F27+F28</f>
        <v>0</v>
      </c>
      <c r="G23" s="25">
        <f>+G24+G25+G26+G27+G28</f>
        <v>968</v>
      </c>
    </row>
    <row r="24" spans="1:7" s="272" customFormat="1" ht="12" customHeight="1">
      <c r="A24" s="267" t="s">
        <v>84</v>
      </c>
      <c r="B24" s="28" t="s">
        <v>85</v>
      </c>
      <c r="C24" s="29"/>
      <c r="D24" s="90"/>
      <c r="E24" s="29"/>
      <c r="F24" s="268"/>
      <c r="G24" s="269">
        <f>C24+D24</f>
        <v>0</v>
      </c>
    </row>
    <row r="25" spans="1:7" s="270" customFormat="1" ht="12" customHeight="1">
      <c r="A25" s="271" t="s">
        <v>86</v>
      </c>
      <c r="B25" s="34" t="s">
        <v>87</v>
      </c>
      <c r="C25" s="35"/>
      <c r="D25" s="92"/>
      <c r="E25" s="35"/>
      <c r="F25" s="36"/>
      <c r="G25" s="37">
        <f>C25+D25</f>
        <v>0</v>
      </c>
    </row>
    <row r="26" spans="1:7" s="272" customFormat="1" ht="12" customHeight="1">
      <c r="A26" s="271" t="s">
        <v>88</v>
      </c>
      <c r="B26" s="34" t="s">
        <v>89</v>
      </c>
      <c r="C26" s="35"/>
      <c r="D26" s="92"/>
      <c r="E26" s="35"/>
      <c r="F26" s="36"/>
      <c r="G26" s="37">
        <f>C26+D26</f>
        <v>0</v>
      </c>
    </row>
    <row r="27" spans="1:7" s="272" customFormat="1" ht="12" customHeight="1">
      <c r="A27" s="271" t="s">
        <v>90</v>
      </c>
      <c r="B27" s="34" t="s">
        <v>91</v>
      </c>
      <c r="C27" s="35"/>
      <c r="D27" s="92"/>
      <c r="E27" s="35"/>
      <c r="F27" s="36"/>
      <c r="G27" s="37">
        <f>C27+D27</f>
        <v>0</v>
      </c>
    </row>
    <row r="28" spans="1:7" s="272" customFormat="1" ht="12" customHeight="1">
      <c r="A28" s="271" t="s">
        <v>92</v>
      </c>
      <c r="B28" s="34" t="s">
        <v>93</v>
      </c>
      <c r="C28" s="35"/>
      <c r="D28" s="92">
        <v>968</v>
      </c>
      <c r="E28" s="35"/>
      <c r="F28" s="36"/>
      <c r="G28" s="269">
        <f>C28+D28+E28+F28</f>
        <v>968</v>
      </c>
    </row>
    <row r="29" spans="1:7" s="272" customFormat="1" ht="12" customHeight="1">
      <c r="A29" s="273" t="s">
        <v>94</v>
      </c>
      <c r="B29" s="46" t="s">
        <v>95</v>
      </c>
      <c r="C29" s="45"/>
      <c r="D29" s="94"/>
      <c r="E29" s="45"/>
      <c r="F29" s="95"/>
      <c r="G29" s="274">
        <f>C29+D29</f>
        <v>0</v>
      </c>
    </row>
    <row r="30" spans="1:7" s="272" customFormat="1" ht="12" customHeight="1">
      <c r="A30" s="72" t="s">
        <v>96</v>
      </c>
      <c r="B30" s="23" t="s">
        <v>97</v>
      </c>
      <c r="C30" s="24">
        <f>+C31+C32+C33+C34+C35+C36+C37</f>
        <v>44000</v>
      </c>
      <c r="D30" s="24">
        <f>+D31+D32+D33+D34+D35+D36+D37</f>
        <v>0</v>
      </c>
      <c r="E30" s="24">
        <f>+E31+E32+E33+E34+E35+E36+E37</f>
        <v>0</v>
      </c>
      <c r="F30" s="24">
        <f>+F31+F32+F33+F34+F35+F36+F37</f>
        <v>0</v>
      </c>
      <c r="G30" s="25">
        <f>+G31+G32+G33+G34+G35+G36+G37</f>
        <v>44000</v>
      </c>
    </row>
    <row r="31" spans="1:7" s="272" customFormat="1" ht="12" customHeight="1">
      <c r="A31" s="267" t="s">
        <v>98</v>
      </c>
      <c r="B31" s="28" t="s">
        <v>99</v>
      </c>
      <c r="C31" s="29">
        <v>5000</v>
      </c>
      <c r="D31" s="29"/>
      <c r="E31" s="29"/>
      <c r="F31" s="268"/>
      <c r="G31" s="269">
        <f>C31+D31+E31+F31</f>
        <v>5000</v>
      </c>
    </row>
    <row r="32" spans="1:7" s="272" customFormat="1" ht="12" customHeight="1">
      <c r="A32" s="271" t="s">
        <v>100</v>
      </c>
      <c r="B32" s="34" t="s">
        <v>101</v>
      </c>
      <c r="C32" s="35"/>
      <c r="D32" s="35"/>
      <c r="E32" s="35"/>
      <c r="F32" s="36"/>
      <c r="G32" s="269">
        <f>C32+D32+E32+F32</f>
        <v>0</v>
      </c>
    </row>
    <row r="33" spans="1:7" s="272" customFormat="1" ht="12" customHeight="1">
      <c r="A33" s="271" t="s">
        <v>102</v>
      </c>
      <c r="B33" s="34" t="s">
        <v>103</v>
      </c>
      <c r="C33" s="35">
        <v>32000</v>
      </c>
      <c r="D33" s="35"/>
      <c r="E33" s="35"/>
      <c r="F33" s="36"/>
      <c r="G33" s="269">
        <f>C33+D33+E33+F33</f>
        <v>32000</v>
      </c>
    </row>
    <row r="34" spans="1:7" s="272" customFormat="1" ht="12" customHeight="1">
      <c r="A34" s="271" t="s">
        <v>104</v>
      </c>
      <c r="B34" s="34" t="s">
        <v>105</v>
      </c>
      <c r="C34" s="35"/>
      <c r="D34" s="35"/>
      <c r="E34" s="35"/>
      <c r="F34" s="36"/>
      <c r="G34" s="269">
        <f>C34+D34+E34+F34</f>
        <v>0</v>
      </c>
    </row>
    <row r="35" spans="1:7" s="272" customFormat="1" ht="12" customHeight="1">
      <c r="A35" s="271" t="s">
        <v>106</v>
      </c>
      <c r="B35" s="34" t="s">
        <v>107</v>
      </c>
      <c r="C35" s="35">
        <v>7000</v>
      </c>
      <c r="D35" s="35"/>
      <c r="E35" s="35"/>
      <c r="F35" s="36"/>
      <c r="G35" s="269">
        <f>C35+D35+E35+F35</f>
        <v>7000</v>
      </c>
    </row>
    <row r="36" spans="1:7" s="272" customFormat="1" ht="12" customHeight="1">
      <c r="A36" s="271" t="s">
        <v>108</v>
      </c>
      <c r="B36" s="34" t="s">
        <v>109</v>
      </c>
      <c r="C36" s="35"/>
      <c r="D36" s="35"/>
      <c r="E36" s="35"/>
      <c r="F36" s="36"/>
      <c r="G36" s="37">
        <f>C36+D36</f>
        <v>0</v>
      </c>
    </row>
    <row r="37" spans="1:7" s="272" customFormat="1" ht="12" customHeight="1">
      <c r="A37" s="273" t="s">
        <v>110</v>
      </c>
      <c r="B37" s="46" t="s">
        <v>111</v>
      </c>
      <c r="C37" s="45"/>
      <c r="D37" s="45"/>
      <c r="E37" s="45"/>
      <c r="F37" s="95"/>
      <c r="G37" s="274">
        <f>C37+D37</f>
        <v>0</v>
      </c>
    </row>
    <row r="38" spans="1:7" s="272" customFormat="1" ht="12" customHeight="1">
      <c r="A38" s="72" t="s">
        <v>112</v>
      </c>
      <c r="B38" s="23" t="s">
        <v>113</v>
      </c>
      <c r="C38" s="24">
        <f>SUM(C39:C49)</f>
        <v>63519</v>
      </c>
      <c r="D38" s="96">
        <f>SUM(D39:D49)</f>
        <v>0</v>
      </c>
      <c r="E38" s="24">
        <f>SUM(E39:E49)</f>
        <v>0</v>
      </c>
      <c r="F38" s="24">
        <f>SUM(F39:F49)</f>
        <v>8282</v>
      </c>
      <c r="G38" s="25">
        <f>SUM(G39:G49)</f>
        <v>71801</v>
      </c>
    </row>
    <row r="39" spans="1:7" s="272" customFormat="1" ht="12" customHeight="1">
      <c r="A39" s="267" t="s">
        <v>114</v>
      </c>
      <c r="B39" s="28" t="s">
        <v>115</v>
      </c>
      <c r="C39" s="29">
        <v>29580</v>
      </c>
      <c r="D39" s="90"/>
      <c r="E39" s="29"/>
      <c r="F39" s="268"/>
      <c r="G39" s="269">
        <f aca="true" t="shared" si="0" ref="G39:G45">C39+D39+E39+F39</f>
        <v>29580</v>
      </c>
    </row>
    <row r="40" spans="1:7" s="272" customFormat="1" ht="12" customHeight="1">
      <c r="A40" s="271" t="s">
        <v>116</v>
      </c>
      <c r="B40" s="34" t="s">
        <v>117</v>
      </c>
      <c r="C40" s="35">
        <v>3470</v>
      </c>
      <c r="D40" s="92"/>
      <c r="E40" s="35"/>
      <c r="F40" s="36"/>
      <c r="G40" s="269">
        <f t="shared" si="0"/>
        <v>3470</v>
      </c>
    </row>
    <row r="41" spans="1:7" s="272" customFormat="1" ht="12" customHeight="1">
      <c r="A41" s="271" t="s">
        <v>118</v>
      </c>
      <c r="B41" s="34" t="s">
        <v>119</v>
      </c>
      <c r="C41" s="35">
        <v>3800</v>
      </c>
      <c r="D41" s="92"/>
      <c r="E41" s="35"/>
      <c r="F41" s="36"/>
      <c r="G41" s="269">
        <f t="shared" si="0"/>
        <v>3800</v>
      </c>
    </row>
    <row r="42" spans="1:7" s="272" customFormat="1" ht="12" customHeight="1">
      <c r="A42" s="271" t="s">
        <v>120</v>
      </c>
      <c r="B42" s="34" t="s">
        <v>121</v>
      </c>
      <c r="C42" s="35">
        <v>10680</v>
      </c>
      <c r="D42" s="92"/>
      <c r="E42" s="35"/>
      <c r="F42" s="36"/>
      <c r="G42" s="269">
        <f t="shared" si="0"/>
        <v>10680</v>
      </c>
    </row>
    <row r="43" spans="1:7" s="272" customFormat="1" ht="12" customHeight="1">
      <c r="A43" s="271" t="s">
        <v>122</v>
      </c>
      <c r="B43" s="34" t="s">
        <v>123</v>
      </c>
      <c r="C43" s="35">
        <v>4193</v>
      </c>
      <c r="D43" s="92"/>
      <c r="E43" s="35"/>
      <c r="F43" s="36"/>
      <c r="G43" s="269">
        <f t="shared" si="0"/>
        <v>4193</v>
      </c>
    </row>
    <row r="44" spans="1:7" s="272" customFormat="1" ht="12" customHeight="1">
      <c r="A44" s="271" t="s">
        <v>124</v>
      </c>
      <c r="B44" s="34" t="s">
        <v>125</v>
      </c>
      <c r="C44" s="35">
        <v>11796</v>
      </c>
      <c r="D44" s="92"/>
      <c r="E44" s="35"/>
      <c r="F44" s="36"/>
      <c r="G44" s="269">
        <f t="shared" si="0"/>
        <v>11796</v>
      </c>
    </row>
    <row r="45" spans="1:7" s="272" customFormat="1" ht="12" customHeight="1">
      <c r="A45" s="271" t="s">
        <v>126</v>
      </c>
      <c r="B45" s="34" t="s">
        <v>127</v>
      </c>
      <c r="C45" s="35"/>
      <c r="D45" s="92"/>
      <c r="E45" s="35"/>
      <c r="F45" s="36">
        <v>6625</v>
      </c>
      <c r="G45" s="269">
        <f t="shared" si="0"/>
        <v>6625</v>
      </c>
    </row>
    <row r="46" spans="1:7" s="272" customFormat="1" ht="12" customHeight="1">
      <c r="A46" s="271" t="s">
        <v>128</v>
      </c>
      <c r="B46" s="34" t="s">
        <v>316</v>
      </c>
      <c r="C46" s="35"/>
      <c r="D46" s="92"/>
      <c r="E46" s="35"/>
      <c r="F46" s="36"/>
      <c r="G46" s="37">
        <f>C46+D46</f>
        <v>0</v>
      </c>
    </row>
    <row r="47" spans="1:7" s="272" customFormat="1" ht="12" customHeight="1">
      <c r="A47" s="271" t="s">
        <v>130</v>
      </c>
      <c r="B47" s="34" t="s">
        <v>131</v>
      </c>
      <c r="C47" s="35"/>
      <c r="D47" s="92"/>
      <c r="E47" s="35"/>
      <c r="F47" s="36"/>
      <c r="G47" s="37">
        <f>C47+D47</f>
        <v>0</v>
      </c>
    </row>
    <row r="48" spans="1:7" s="272" customFormat="1" ht="12" customHeight="1">
      <c r="A48" s="273" t="s">
        <v>132</v>
      </c>
      <c r="B48" s="46" t="s">
        <v>133</v>
      </c>
      <c r="C48" s="45"/>
      <c r="D48" s="94"/>
      <c r="E48" s="35"/>
      <c r="F48" s="36"/>
      <c r="G48" s="37">
        <f>C48+D48</f>
        <v>0</v>
      </c>
    </row>
    <row r="49" spans="1:7" s="272" customFormat="1" ht="12" customHeight="1">
      <c r="A49" s="273" t="s">
        <v>134</v>
      </c>
      <c r="B49" s="46" t="s">
        <v>135</v>
      </c>
      <c r="C49" s="45"/>
      <c r="D49" s="94"/>
      <c r="E49" s="45"/>
      <c r="F49" s="95">
        <v>1657</v>
      </c>
      <c r="G49" s="269">
        <f>C49+D49+E49+F49</f>
        <v>1657</v>
      </c>
    </row>
    <row r="50" spans="1:7" s="272" customFormat="1" ht="12" customHeight="1">
      <c r="A50" s="72" t="s">
        <v>136</v>
      </c>
      <c r="B50" s="23" t="s">
        <v>137</v>
      </c>
      <c r="C50" s="24">
        <f>SUM(C51:C55)</f>
        <v>0</v>
      </c>
      <c r="D50" s="96">
        <f>SUM(D51:D55)</f>
        <v>0</v>
      </c>
      <c r="E50" s="24"/>
      <c r="F50" s="50"/>
      <c r="G50" s="25">
        <f>SUM(G51:G55)</f>
        <v>0</v>
      </c>
    </row>
    <row r="51" spans="1:7" s="272" customFormat="1" ht="12" customHeight="1">
      <c r="A51" s="267" t="s">
        <v>138</v>
      </c>
      <c r="B51" s="28" t="s">
        <v>139</v>
      </c>
      <c r="C51" s="29"/>
      <c r="D51" s="90"/>
      <c r="E51" s="29"/>
      <c r="F51" s="268"/>
      <c r="G51" s="269">
        <f>C51+D51</f>
        <v>0</v>
      </c>
    </row>
    <row r="52" spans="1:7" s="272" customFormat="1" ht="12" customHeight="1">
      <c r="A52" s="271" t="s">
        <v>140</v>
      </c>
      <c r="B52" s="34" t="s">
        <v>141</v>
      </c>
      <c r="C52" s="35"/>
      <c r="D52" s="92"/>
      <c r="E52" s="35"/>
      <c r="F52" s="36"/>
      <c r="G52" s="37">
        <f>C52+D52</f>
        <v>0</v>
      </c>
    </row>
    <row r="53" spans="1:7" s="272" customFormat="1" ht="12" customHeight="1">
      <c r="A53" s="271" t="s">
        <v>142</v>
      </c>
      <c r="B53" s="34" t="s">
        <v>143</v>
      </c>
      <c r="C53" s="35"/>
      <c r="D53" s="92"/>
      <c r="E53" s="35"/>
      <c r="F53" s="36"/>
      <c r="G53" s="37">
        <f>C53+D53</f>
        <v>0</v>
      </c>
    </row>
    <row r="54" spans="1:7" s="272" customFormat="1" ht="12" customHeight="1">
      <c r="A54" s="271" t="s">
        <v>144</v>
      </c>
      <c r="B54" s="34" t="s">
        <v>145</v>
      </c>
      <c r="C54" s="35"/>
      <c r="D54" s="92"/>
      <c r="E54" s="35"/>
      <c r="F54" s="36"/>
      <c r="G54" s="37">
        <f>C54+D54</f>
        <v>0</v>
      </c>
    </row>
    <row r="55" spans="1:7" s="272" customFormat="1" ht="12" customHeight="1">
      <c r="A55" s="273" t="s">
        <v>146</v>
      </c>
      <c r="B55" s="46" t="s">
        <v>147</v>
      </c>
      <c r="C55" s="45"/>
      <c r="D55" s="94"/>
      <c r="E55" s="45"/>
      <c r="F55" s="95"/>
      <c r="G55" s="274">
        <f>C55+D55</f>
        <v>0</v>
      </c>
    </row>
    <row r="56" spans="1:7" s="272" customFormat="1" ht="12" customHeight="1">
      <c r="A56" s="72" t="s">
        <v>148</v>
      </c>
      <c r="B56" s="23" t="s">
        <v>149</v>
      </c>
      <c r="C56" s="24">
        <f>SUM(C57:C59)</f>
        <v>0</v>
      </c>
      <c r="D56" s="96">
        <f>SUM(D57:D59)</f>
        <v>0</v>
      </c>
      <c r="E56" s="24"/>
      <c r="F56" s="96">
        <f>SUM(F57:F59)</f>
        <v>5647</v>
      </c>
      <c r="G56" s="25">
        <f>SUM(G57:G59)</f>
        <v>5647</v>
      </c>
    </row>
    <row r="57" spans="1:7" s="272" customFormat="1" ht="12" customHeight="1">
      <c r="A57" s="267" t="s">
        <v>150</v>
      </c>
      <c r="B57" s="28" t="s">
        <v>151</v>
      </c>
      <c r="C57" s="29"/>
      <c r="D57" s="90"/>
      <c r="E57" s="29"/>
      <c r="F57" s="268"/>
      <c r="G57" s="269">
        <f>C57+D57</f>
        <v>0</v>
      </c>
    </row>
    <row r="58" spans="1:7" s="272" customFormat="1" ht="12" customHeight="1">
      <c r="A58" s="271" t="s">
        <v>152</v>
      </c>
      <c r="B58" s="34" t="s">
        <v>153</v>
      </c>
      <c r="C58" s="35"/>
      <c r="D58" s="92"/>
      <c r="E58" s="35"/>
      <c r="F58" s="36"/>
      <c r="G58" s="37">
        <f>C58+D58</f>
        <v>0</v>
      </c>
    </row>
    <row r="59" spans="1:7" s="272" customFormat="1" ht="12" customHeight="1">
      <c r="A59" s="271" t="s">
        <v>154</v>
      </c>
      <c r="B59" s="34" t="s">
        <v>155</v>
      </c>
      <c r="C59" s="35"/>
      <c r="D59" s="92"/>
      <c r="E59" s="35"/>
      <c r="F59" s="36">
        <v>5647</v>
      </c>
      <c r="G59" s="269">
        <f>C59+D59+E59+F59</f>
        <v>5647</v>
      </c>
    </row>
    <row r="60" spans="1:7" s="272" customFormat="1" ht="12" customHeight="1">
      <c r="A60" s="273" t="s">
        <v>156</v>
      </c>
      <c r="B60" s="46" t="s">
        <v>157</v>
      </c>
      <c r="C60" s="45"/>
      <c r="D60" s="94"/>
      <c r="E60" s="45"/>
      <c r="F60" s="95"/>
      <c r="G60" s="274">
        <f>C60+D60</f>
        <v>0</v>
      </c>
    </row>
    <row r="61" spans="1:7" s="272" customFormat="1" ht="12" customHeight="1">
      <c r="A61" s="72" t="s">
        <v>158</v>
      </c>
      <c r="B61" s="44" t="s">
        <v>159</v>
      </c>
      <c r="C61" s="24">
        <f>SUM(C62:C64)</f>
        <v>0</v>
      </c>
      <c r="D61" s="96">
        <f>SUM(D62:D64)</f>
        <v>0</v>
      </c>
      <c r="E61" s="24"/>
      <c r="F61" s="50"/>
      <c r="G61" s="25">
        <f>SUM(G62:G64)</f>
        <v>0</v>
      </c>
    </row>
    <row r="62" spans="1:7" s="272" customFormat="1" ht="12" customHeight="1">
      <c r="A62" s="267" t="s">
        <v>160</v>
      </c>
      <c r="B62" s="28" t="s">
        <v>161</v>
      </c>
      <c r="C62" s="29"/>
      <c r="D62" s="90"/>
      <c r="E62" s="29"/>
      <c r="F62" s="268"/>
      <c r="G62" s="269">
        <f>C62+D62</f>
        <v>0</v>
      </c>
    </row>
    <row r="63" spans="1:7" s="272" customFormat="1" ht="12" customHeight="1">
      <c r="A63" s="271" t="s">
        <v>162</v>
      </c>
      <c r="B63" s="34" t="s">
        <v>163</v>
      </c>
      <c r="C63" s="35"/>
      <c r="D63" s="92"/>
      <c r="E63" s="35"/>
      <c r="F63" s="36"/>
      <c r="G63" s="37">
        <f>C63+D63</f>
        <v>0</v>
      </c>
    </row>
    <row r="64" spans="1:7" s="272" customFormat="1" ht="12" customHeight="1">
      <c r="A64" s="271" t="s">
        <v>164</v>
      </c>
      <c r="B64" s="34" t="s">
        <v>165</v>
      </c>
      <c r="C64" s="35"/>
      <c r="D64" s="92"/>
      <c r="E64" s="35"/>
      <c r="F64" s="36"/>
      <c r="G64" s="37">
        <f>C64+D64</f>
        <v>0</v>
      </c>
    </row>
    <row r="65" spans="1:7" s="272" customFormat="1" ht="12" customHeight="1">
      <c r="A65" s="273" t="s">
        <v>166</v>
      </c>
      <c r="B65" s="46" t="s">
        <v>167</v>
      </c>
      <c r="C65" s="45"/>
      <c r="D65" s="94"/>
      <c r="E65" s="45"/>
      <c r="F65" s="95"/>
      <c r="G65" s="274">
        <f>C65+D65</f>
        <v>0</v>
      </c>
    </row>
    <row r="66" spans="1:7" s="272" customFormat="1" ht="12" customHeight="1">
      <c r="A66" s="72" t="s">
        <v>305</v>
      </c>
      <c r="B66" s="23" t="s">
        <v>169</v>
      </c>
      <c r="C66" s="24">
        <f>+C9+C16+C23+C30+C38+C50+C56+C61</f>
        <v>500766</v>
      </c>
      <c r="D66" s="96">
        <f>+D9+D16+D23+D30+D38+D50+D56+D61</f>
        <v>439155</v>
      </c>
      <c r="E66" s="96">
        <f>+E9+E16+E23+E30+E38+E50+E56+E61</f>
        <v>4968</v>
      </c>
      <c r="F66" s="96">
        <f>+F9+F16+F23+F30+F38+F50+F56+F61</f>
        <v>31307</v>
      </c>
      <c r="G66" s="25">
        <f>+G9+G16+G23+G30+G38+G50+G56+G61</f>
        <v>976196</v>
      </c>
    </row>
    <row r="67" spans="1:7" s="272" customFormat="1" ht="12" customHeight="1">
      <c r="A67" s="275" t="s">
        <v>454</v>
      </c>
      <c r="B67" s="44" t="s">
        <v>171</v>
      </c>
      <c r="C67" s="24">
        <f>SUM(C68:C70)</f>
        <v>0</v>
      </c>
      <c r="D67" s="96">
        <f>SUM(D68:D70)</f>
        <v>0</v>
      </c>
      <c r="E67" s="24"/>
      <c r="F67" s="50"/>
      <c r="G67" s="25">
        <f>SUM(G68:G70)</f>
        <v>0</v>
      </c>
    </row>
    <row r="68" spans="1:7" s="272" customFormat="1" ht="12" customHeight="1">
      <c r="A68" s="267" t="s">
        <v>172</v>
      </c>
      <c r="B68" s="28" t="s">
        <v>173</v>
      </c>
      <c r="C68" s="29"/>
      <c r="D68" s="90"/>
      <c r="E68" s="29"/>
      <c r="F68" s="268"/>
      <c r="G68" s="269">
        <f>C68+D68</f>
        <v>0</v>
      </c>
    </row>
    <row r="69" spans="1:7" s="272" customFormat="1" ht="12" customHeight="1">
      <c r="A69" s="271" t="s">
        <v>174</v>
      </c>
      <c r="B69" s="34" t="s">
        <v>175</v>
      </c>
      <c r="C69" s="35"/>
      <c r="D69" s="92"/>
      <c r="E69" s="35"/>
      <c r="F69" s="36"/>
      <c r="G69" s="37">
        <f>C69+D69</f>
        <v>0</v>
      </c>
    </row>
    <row r="70" spans="1:7" s="272" customFormat="1" ht="12" customHeight="1">
      <c r="A70" s="273" t="s">
        <v>176</v>
      </c>
      <c r="B70" s="276" t="s">
        <v>455</v>
      </c>
      <c r="C70" s="45"/>
      <c r="D70" s="94"/>
      <c r="E70" s="45"/>
      <c r="F70" s="95"/>
      <c r="G70" s="274">
        <f>C70+D70</f>
        <v>0</v>
      </c>
    </row>
    <row r="71" spans="1:7" s="272" customFormat="1" ht="12" customHeight="1">
      <c r="A71" s="275" t="s">
        <v>178</v>
      </c>
      <c r="B71" s="44" t="s">
        <v>179</v>
      </c>
      <c r="C71" s="24">
        <f>SUM(C72:C75)</f>
        <v>0</v>
      </c>
      <c r="D71" s="24">
        <f>SUM(D72:D75)</f>
        <v>0</v>
      </c>
      <c r="E71" s="24"/>
      <c r="F71" s="50"/>
      <c r="G71" s="25">
        <f>SUM(G72:G75)</f>
        <v>0</v>
      </c>
    </row>
    <row r="72" spans="1:7" s="272" customFormat="1" ht="12" customHeight="1">
      <c r="A72" s="267" t="s">
        <v>180</v>
      </c>
      <c r="B72" s="28" t="s">
        <v>181</v>
      </c>
      <c r="C72" s="29"/>
      <c r="D72" s="29"/>
      <c r="E72" s="29"/>
      <c r="F72" s="268"/>
      <c r="G72" s="269">
        <f>C72+D72</f>
        <v>0</v>
      </c>
    </row>
    <row r="73" spans="1:7" s="272" customFormat="1" ht="12" customHeight="1">
      <c r="A73" s="271" t="s">
        <v>182</v>
      </c>
      <c r="B73" s="34" t="s">
        <v>183</v>
      </c>
      <c r="C73" s="35"/>
      <c r="D73" s="35"/>
      <c r="E73" s="35"/>
      <c r="F73" s="36"/>
      <c r="G73" s="37">
        <f>C73+D73</f>
        <v>0</v>
      </c>
    </row>
    <row r="74" spans="1:7" s="272" customFormat="1" ht="12" customHeight="1">
      <c r="A74" s="271" t="s">
        <v>184</v>
      </c>
      <c r="B74" s="34" t="s">
        <v>185</v>
      </c>
      <c r="C74" s="35"/>
      <c r="D74" s="35"/>
      <c r="E74" s="35"/>
      <c r="F74" s="36"/>
      <c r="G74" s="37">
        <f>C74+D74</f>
        <v>0</v>
      </c>
    </row>
    <row r="75" spans="1:7" s="272" customFormat="1" ht="12" customHeight="1">
      <c r="A75" s="273" t="s">
        <v>186</v>
      </c>
      <c r="B75" s="46" t="s">
        <v>187</v>
      </c>
      <c r="C75" s="45"/>
      <c r="D75" s="45"/>
      <c r="E75" s="45"/>
      <c r="F75" s="95"/>
      <c r="G75" s="274">
        <f>C75+D75</f>
        <v>0</v>
      </c>
    </row>
    <row r="76" spans="1:7" s="272" customFormat="1" ht="12" customHeight="1">
      <c r="A76" s="275" t="s">
        <v>188</v>
      </c>
      <c r="B76" s="44" t="s">
        <v>189</v>
      </c>
      <c r="C76" s="24">
        <f>SUM(C77:C78)</f>
        <v>98675</v>
      </c>
      <c r="D76" s="24">
        <f>SUM(D77:D78)</f>
        <v>0</v>
      </c>
      <c r="E76" s="24">
        <f>SUM(E77:E78)</f>
        <v>162459</v>
      </c>
      <c r="F76" s="24">
        <f>SUM(F77:F78)</f>
        <v>-1</v>
      </c>
      <c r="G76" s="25">
        <f>SUM(G77:G78)</f>
        <v>261133</v>
      </c>
    </row>
    <row r="77" spans="1:7" s="272" customFormat="1" ht="12" customHeight="1">
      <c r="A77" s="267" t="s">
        <v>190</v>
      </c>
      <c r="B77" s="28" t="s">
        <v>191</v>
      </c>
      <c r="C77" s="29">
        <v>98675</v>
      </c>
      <c r="D77" s="29"/>
      <c r="E77" s="29">
        <v>162459</v>
      </c>
      <c r="F77" s="268">
        <v>-1</v>
      </c>
      <c r="G77" s="269">
        <f>C77+D77+E77+F77</f>
        <v>261133</v>
      </c>
    </row>
    <row r="78" spans="1:7" s="272" customFormat="1" ht="12" customHeight="1">
      <c r="A78" s="273" t="s">
        <v>192</v>
      </c>
      <c r="B78" s="46" t="s">
        <v>193</v>
      </c>
      <c r="C78" s="45"/>
      <c r="D78" s="45"/>
      <c r="E78" s="45"/>
      <c r="F78" s="95"/>
      <c r="G78" s="274">
        <f>C78+D78</f>
        <v>0</v>
      </c>
    </row>
    <row r="79" spans="1:7" s="270" customFormat="1" ht="12" customHeight="1">
      <c r="A79" s="275" t="s">
        <v>194</v>
      </c>
      <c r="B79" s="44" t="s">
        <v>195</v>
      </c>
      <c r="C79" s="24">
        <f>SUM(C80:C82)</f>
        <v>0</v>
      </c>
      <c r="D79" s="24">
        <f>SUM(D80:D82)</f>
        <v>0</v>
      </c>
      <c r="E79" s="24">
        <f>SUM(E80:E82)</f>
        <v>0</v>
      </c>
      <c r="F79" s="24"/>
      <c r="G79" s="25">
        <f>SUM(G80:G82)</f>
        <v>0</v>
      </c>
    </row>
    <row r="80" spans="1:7" s="272" customFormat="1" ht="12" customHeight="1">
      <c r="A80" s="267" t="s">
        <v>196</v>
      </c>
      <c r="B80" s="28" t="s">
        <v>197</v>
      </c>
      <c r="C80" s="29"/>
      <c r="D80" s="29"/>
      <c r="E80" s="29"/>
      <c r="F80" s="268"/>
      <c r="G80" s="269">
        <f>C80+D80</f>
        <v>0</v>
      </c>
    </row>
    <row r="81" spans="1:7" s="272" customFormat="1" ht="12" customHeight="1">
      <c r="A81" s="271" t="s">
        <v>198</v>
      </c>
      <c r="B81" s="34" t="s">
        <v>199</v>
      </c>
      <c r="C81" s="35"/>
      <c r="D81" s="35"/>
      <c r="E81" s="35"/>
      <c r="F81" s="268"/>
      <c r="G81" s="269">
        <f>C81+D81+E81</f>
        <v>0</v>
      </c>
    </row>
    <row r="82" spans="1:7" s="272" customFormat="1" ht="12" customHeight="1">
      <c r="A82" s="273" t="s">
        <v>200</v>
      </c>
      <c r="B82" s="46" t="s">
        <v>201</v>
      </c>
      <c r="C82" s="45"/>
      <c r="D82" s="45"/>
      <c r="E82" s="45"/>
      <c r="F82" s="95"/>
      <c r="G82" s="274">
        <f>C82+D82</f>
        <v>0</v>
      </c>
    </row>
    <row r="83" spans="1:7" s="272" customFormat="1" ht="12" customHeight="1">
      <c r="A83" s="275" t="s">
        <v>202</v>
      </c>
      <c r="B83" s="44" t="s">
        <v>203</v>
      </c>
      <c r="C83" s="24">
        <f>SUM(C84:C87)</f>
        <v>0</v>
      </c>
      <c r="D83" s="24">
        <f>SUM(D84:D87)</f>
        <v>0</v>
      </c>
      <c r="E83" s="24"/>
      <c r="F83" s="50"/>
      <c r="G83" s="25">
        <f>SUM(G84:G87)</f>
        <v>0</v>
      </c>
    </row>
    <row r="84" spans="1:7" s="272" customFormat="1" ht="12" customHeight="1">
      <c r="A84" s="277" t="s">
        <v>204</v>
      </c>
      <c r="B84" s="28" t="s">
        <v>205</v>
      </c>
      <c r="C84" s="29"/>
      <c r="D84" s="29"/>
      <c r="E84" s="29"/>
      <c r="F84" s="268"/>
      <c r="G84" s="269">
        <f aca="true" t="shared" si="1" ref="G84:G89">C84+D84</f>
        <v>0</v>
      </c>
    </row>
    <row r="85" spans="1:7" s="272" customFormat="1" ht="12" customHeight="1">
      <c r="A85" s="278" t="s">
        <v>206</v>
      </c>
      <c r="B85" s="34" t="s">
        <v>207</v>
      </c>
      <c r="C85" s="35"/>
      <c r="D85" s="35"/>
      <c r="E85" s="35"/>
      <c r="F85" s="36"/>
      <c r="G85" s="37">
        <f t="shared" si="1"/>
        <v>0</v>
      </c>
    </row>
    <row r="86" spans="1:7" s="272" customFormat="1" ht="12" customHeight="1">
      <c r="A86" s="278" t="s">
        <v>208</v>
      </c>
      <c r="B86" s="34" t="s">
        <v>209</v>
      </c>
      <c r="C86" s="35"/>
      <c r="D86" s="35"/>
      <c r="E86" s="35"/>
      <c r="F86" s="36"/>
      <c r="G86" s="37">
        <f t="shared" si="1"/>
        <v>0</v>
      </c>
    </row>
    <row r="87" spans="1:7" s="270" customFormat="1" ht="12" customHeight="1">
      <c r="A87" s="279" t="s">
        <v>210</v>
      </c>
      <c r="B87" s="46" t="s">
        <v>211</v>
      </c>
      <c r="C87" s="45"/>
      <c r="D87" s="45"/>
      <c r="E87" s="45"/>
      <c r="F87" s="95"/>
      <c r="G87" s="274">
        <f t="shared" si="1"/>
        <v>0</v>
      </c>
    </row>
    <row r="88" spans="1:7" s="270" customFormat="1" ht="12" customHeight="1">
      <c r="A88" s="275" t="s">
        <v>212</v>
      </c>
      <c r="B88" s="44" t="s">
        <v>213</v>
      </c>
      <c r="C88" s="61"/>
      <c r="D88" s="61"/>
      <c r="E88" s="61"/>
      <c r="F88" s="62"/>
      <c r="G88" s="25">
        <f t="shared" si="1"/>
        <v>0</v>
      </c>
    </row>
    <row r="89" spans="1:7" s="270" customFormat="1" ht="12" customHeight="1">
      <c r="A89" s="275" t="s">
        <v>456</v>
      </c>
      <c r="B89" s="44" t="s">
        <v>215</v>
      </c>
      <c r="C89" s="61"/>
      <c r="D89" s="61"/>
      <c r="E89" s="61"/>
      <c r="F89" s="62"/>
      <c r="G89" s="25">
        <f t="shared" si="1"/>
        <v>0</v>
      </c>
    </row>
    <row r="90" spans="1:7" s="270" customFormat="1" ht="12" customHeight="1">
      <c r="A90" s="275" t="s">
        <v>457</v>
      </c>
      <c r="B90" s="63" t="s">
        <v>217</v>
      </c>
      <c r="C90" s="24">
        <f>+C67+C71+C76+C79+C83+C89+C88</f>
        <v>98675</v>
      </c>
      <c r="D90" s="24">
        <f>+D67+D71+D76+D79+D83+D89+D88</f>
        <v>0</v>
      </c>
      <c r="E90" s="24">
        <f>+E67+E71+E76+E79+E83+E89+E88</f>
        <v>162459</v>
      </c>
      <c r="F90" s="24">
        <f>+F67+F71+F76+F79+F83+F89+F88</f>
        <v>-1</v>
      </c>
      <c r="G90" s="25">
        <f>+G67+G71+G76+G79+G83+G89+G88</f>
        <v>261133</v>
      </c>
    </row>
    <row r="91" spans="1:7" s="270" customFormat="1" ht="12" customHeight="1">
      <c r="A91" s="275" t="s">
        <v>458</v>
      </c>
      <c r="B91" s="63" t="s">
        <v>459</v>
      </c>
      <c r="C91" s="24">
        <f>+C66+C90</f>
        <v>599441</v>
      </c>
      <c r="D91" s="24">
        <f>+D66+D90</f>
        <v>439155</v>
      </c>
      <c r="E91" s="24">
        <f>+E66+E90</f>
        <v>167427</v>
      </c>
      <c r="F91" s="24">
        <f>+F66+F90</f>
        <v>31306</v>
      </c>
      <c r="G91" s="25">
        <f>+G66+G90</f>
        <v>1237329</v>
      </c>
    </row>
    <row r="92" spans="1:3" s="272" customFormat="1" ht="15" customHeight="1">
      <c r="A92" s="280"/>
      <c r="B92" s="281"/>
      <c r="C92" s="282"/>
    </row>
    <row r="93" spans="1:7" s="266" customFormat="1" ht="16.5" customHeight="1">
      <c r="A93" s="425" t="s">
        <v>321</v>
      </c>
      <c r="B93" s="425"/>
      <c r="C93" s="425"/>
      <c r="D93" s="425"/>
      <c r="E93" s="425"/>
      <c r="F93" s="425"/>
      <c r="G93" s="425"/>
    </row>
    <row r="94" spans="1:7" s="283" customFormat="1" ht="12" customHeight="1">
      <c r="A94" s="72" t="s">
        <v>54</v>
      </c>
      <c r="B94" s="116" t="s">
        <v>460</v>
      </c>
      <c r="C94" s="24">
        <f>+C95+C96+C97+C98+C99+C112</f>
        <v>356506</v>
      </c>
      <c r="D94" s="24">
        <f>+D95+D96+D97+D98+D99+D112</f>
        <v>438187</v>
      </c>
      <c r="E94" s="24">
        <f>+E95+E96+E97+E98+E99+E112</f>
        <v>144877</v>
      </c>
      <c r="F94" s="24">
        <f>+F95+F96+F97+F98+F99+F112</f>
        <v>18472</v>
      </c>
      <c r="G94" s="25">
        <f>+G95+G96+G97+G98+G99+G112</f>
        <v>958042</v>
      </c>
    </row>
    <row r="95" spans="1:7" ht="12" customHeight="1">
      <c r="A95" s="284" t="s">
        <v>56</v>
      </c>
      <c r="B95" s="78" t="s">
        <v>224</v>
      </c>
      <c r="C95" s="30">
        <v>120962</v>
      </c>
      <c r="D95" s="30">
        <v>276351</v>
      </c>
      <c r="E95" s="30">
        <v>824</v>
      </c>
      <c r="F95" s="30">
        <v>5351</v>
      </c>
      <c r="G95" s="32">
        <f aca="true" t="shared" si="2" ref="G95:G100">C95+D95+E95+F95</f>
        <v>403488</v>
      </c>
    </row>
    <row r="96" spans="1:7" ht="12" customHeight="1">
      <c r="A96" s="271" t="s">
        <v>58</v>
      </c>
      <c r="B96" s="79" t="s">
        <v>225</v>
      </c>
      <c r="C96" s="35">
        <v>22463</v>
      </c>
      <c r="D96" s="35">
        <v>37307</v>
      </c>
      <c r="E96" s="35">
        <v>165</v>
      </c>
      <c r="F96" s="35">
        <v>784</v>
      </c>
      <c r="G96" s="37">
        <f t="shared" si="2"/>
        <v>60719</v>
      </c>
    </row>
    <row r="97" spans="1:7" ht="12" customHeight="1">
      <c r="A97" s="271" t="s">
        <v>60</v>
      </c>
      <c r="B97" s="79" t="s">
        <v>226</v>
      </c>
      <c r="C97" s="35">
        <v>166901</v>
      </c>
      <c r="D97" s="35">
        <v>64223</v>
      </c>
      <c r="E97" s="35">
        <v>17143</v>
      </c>
      <c r="F97" s="35">
        <v>2184</v>
      </c>
      <c r="G97" s="37">
        <f t="shared" si="2"/>
        <v>250451</v>
      </c>
    </row>
    <row r="98" spans="1:7" ht="12" customHeight="1">
      <c r="A98" s="271" t="s">
        <v>62</v>
      </c>
      <c r="B98" s="79" t="s">
        <v>227</v>
      </c>
      <c r="C98" s="35">
        <v>13950</v>
      </c>
      <c r="D98" s="35"/>
      <c r="E98" s="35"/>
      <c r="F98" s="35"/>
      <c r="G98" s="37">
        <f t="shared" si="2"/>
        <v>13950</v>
      </c>
    </row>
    <row r="99" spans="1:7" ht="12" customHeight="1">
      <c r="A99" s="271" t="s">
        <v>228</v>
      </c>
      <c r="B99" s="79" t="s">
        <v>229</v>
      </c>
      <c r="C99" s="35">
        <v>12230</v>
      </c>
      <c r="D99" s="35"/>
      <c r="E99" s="35">
        <v>9190</v>
      </c>
      <c r="F99" s="35">
        <v>6559</v>
      </c>
      <c r="G99" s="37">
        <f t="shared" si="2"/>
        <v>27979</v>
      </c>
    </row>
    <row r="100" spans="1:7" ht="12" customHeight="1">
      <c r="A100" s="271" t="s">
        <v>66</v>
      </c>
      <c r="B100" s="79" t="s">
        <v>461</v>
      </c>
      <c r="C100" s="35"/>
      <c r="D100" s="35"/>
      <c r="E100" s="35">
        <v>8976</v>
      </c>
      <c r="F100" s="35"/>
      <c r="G100" s="37">
        <f t="shared" si="2"/>
        <v>8976</v>
      </c>
    </row>
    <row r="101" spans="1:7" ht="12" customHeight="1">
      <c r="A101" s="271" t="s">
        <v>231</v>
      </c>
      <c r="B101" s="83" t="s">
        <v>232</v>
      </c>
      <c r="C101" s="35"/>
      <c r="D101" s="35"/>
      <c r="E101" s="35"/>
      <c r="F101" s="35"/>
      <c r="G101" s="37">
        <f>C101+D101</f>
        <v>0</v>
      </c>
    </row>
    <row r="102" spans="1:7" ht="12" customHeight="1">
      <c r="A102" s="271" t="s">
        <v>233</v>
      </c>
      <c r="B102" s="83" t="s">
        <v>234</v>
      </c>
      <c r="C102" s="35"/>
      <c r="D102" s="35"/>
      <c r="E102" s="35"/>
      <c r="F102" s="35"/>
      <c r="G102" s="37">
        <f>C102+D102</f>
        <v>0</v>
      </c>
    </row>
    <row r="103" spans="1:7" ht="12" customHeight="1">
      <c r="A103" s="271" t="s">
        <v>235</v>
      </c>
      <c r="B103" s="83" t="s">
        <v>236</v>
      </c>
      <c r="C103" s="35"/>
      <c r="D103" s="35"/>
      <c r="E103" s="35"/>
      <c r="F103" s="35"/>
      <c r="G103" s="37">
        <f>C103+D103</f>
        <v>0</v>
      </c>
    </row>
    <row r="104" spans="1:7" ht="12" customHeight="1">
      <c r="A104" s="271" t="s">
        <v>237</v>
      </c>
      <c r="B104" s="84" t="s">
        <v>238</v>
      </c>
      <c r="C104" s="35"/>
      <c r="D104" s="35"/>
      <c r="E104" s="35"/>
      <c r="F104" s="35"/>
      <c r="G104" s="37">
        <f>C104+D104</f>
        <v>0</v>
      </c>
    </row>
    <row r="105" spans="1:7" ht="18.75" customHeight="1">
      <c r="A105" s="271" t="s">
        <v>239</v>
      </c>
      <c r="B105" s="84" t="s">
        <v>240</v>
      </c>
      <c r="C105" s="35"/>
      <c r="D105" s="35"/>
      <c r="E105" s="35"/>
      <c r="F105" s="35"/>
      <c r="G105" s="37">
        <f>C105+D105</f>
        <v>0</v>
      </c>
    </row>
    <row r="106" spans="1:7" ht="12" customHeight="1">
      <c r="A106" s="271" t="s">
        <v>241</v>
      </c>
      <c r="B106" s="83" t="s">
        <v>242</v>
      </c>
      <c r="C106" s="35">
        <v>9149</v>
      </c>
      <c r="D106" s="35"/>
      <c r="E106" s="35"/>
      <c r="F106" s="35">
        <v>6559</v>
      </c>
      <c r="G106" s="37">
        <f aca="true" t="shared" si="3" ref="G106:G114">C106+D106+E106+F106</f>
        <v>15708</v>
      </c>
    </row>
    <row r="107" spans="1:7" ht="12" customHeight="1">
      <c r="A107" s="271" t="s">
        <v>243</v>
      </c>
      <c r="B107" s="83" t="s">
        <v>244</v>
      </c>
      <c r="C107" s="35"/>
      <c r="D107" s="35"/>
      <c r="E107" s="35"/>
      <c r="F107" s="35"/>
      <c r="G107" s="37">
        <f t="shared" si="3"/>
        <v>0</v>
      </c>
    </row>
    <row r="108" spans="1:7" ht="12" customHeight="1">
      <c r="A108" s="271" t="s">
        <v>245</v>
      </c>
      <c r="B108" s="84" t="s">
        <v>246</v>
      </c>
      <c r="C108" s="35"/>
      <c r="D108" s="35"/>
      <c r="E108" s="35"/>
      <c r="F108" s="35"/>
      <c r="G108" s="37">
        <f t="shared" si="3"/>
        <v>0</v>
      </c>
    </row>
    <row r="109" spans="1:7" ht="12" customHeight="1">
      <c r="A109" s="271" t="s">
        <v>247</v>
      </c>
      <c r="B109" s="84" t="s">
        <v>248</v>
      </c>
      <c r="C109" s="35"/>
      <c r="D109" s="35"/>
      <c r="E109" s="35"/>
      <c r="F109" s="35"/>
      <c r="G109" s="37">
        <f t="shared" si="3"/>
        <v>0</v>
      </c>
    </row>
    <row r="110" spans="1:7" ht="12" customHeight="1">
      <c r="A110" s="271" t="s">
        <v>249</v>
      </c>
      <c r="B110" s="84" t="s">
        <v>250</v>
      </c>
      <c r="C110" s="35"/>
      <c r="D110" s="35"/>
      <c r="E110" s="35"/>
      <c r="F110" s="35"/>
      <c r="G110" s="37">
        <f t="shared" si="3"/>
        <v>0</v>
      </c>
    </row>
    <row r="111" spans="1:7" ht="12" customHeight="1">
      <c r="A111" s="271" t="s">
        <v>251</v>
      </c>
      <c r="B111" s="84" t="s">
        <v>252</v>
      </c>
      <c r="C111" s="35">
        <v>3081</v>
      </c>
      <c r="D111" s="35"/>
      <c r="E111" s="35">
        <v>214</v>
      </c>
      <c r="F111" s="35"/>
      <c r="G111" s="37">
        <f t="shared" si="3"/>
        <v>3295</v>
      </c>
    </row>
    <row r="112" spans="1:7" ht="12" customHeight="1">
      <c r="A112" s="271" t="s">
        <v>253</v>
      </c>
      <c r="B112" s="79" t="s">
        <v>254</v>
      </c>
      <c r="C112" s="35">
        <f>SUM(C113:C114)</f>
        <v>20000</v>
      </c>
      <c r="D112" s="35">
        <f>SUM(D113:D114)</f>
        <v>60306</v>
      </c>
      <c r="E112" s="35">
        <f>SUM(E113:E114)</f>
        <v>117555</v>
      </c>
      <c r="F112" s="35">
        <f>SUM(F113:F114)</f>
        <v>3594</v>
      </c>
      <c r="G112" s="37">
        <f t="shared" si="3"/>
        <v>201455</v>
      </c>
    </row>
    <row r="113" spans="1:7" ht="12" customHeight="1">
      <c r="A113" s="271" t="s">
        <v>255</v>
      </c>
      <c r="B113" s="79" t="s">
        <v>462</v>
      </c>
      <c r="C113" s="35">
        <v>20000</v>
      </c>
      <c r="D113" s="35">
        <v>60306</v>
      </c>
      <c r="E113" s="35">
        <v>117555</v>
      </c>
      <c r="F113" s="35">
        <v>3594</v>
      </c>
      <c r="G113" s="37">
        <f t="shared" si="3"/>
        <v>201455</v>
      </c>
    </row>
    <row r="114" spans="1:7" ht="12" customHeight="1">
      <c r="A114" s="285" t="s">
        <v>257</v>
      </c>
      <c r="B114" s="286" t="s">
        <v>463</v>
      </c>
      <c r="C114" s="41"/>
      <c r="D114" s="41"/>
      <c r="E114" s="41"/>
      <c r="F114" s="41"/>
      <c r="G114" s="43">
        <f t="shared" si="3"/>
        <v>0</v>
      </c>
    </row>
    <row r="115" spans="1:7" ht="12" customHeight="1">
      <c r="A115" s="72" t="s">
        <v>68</v>
      </c>
      <c r="B115" s="116" t="s">
        <v>259</v>
      </c>
      <c r="C115" s="24">
        <f>+C116+C118+C120</f>
        <v>3424</v>
      </c>
      <c r="D115" s="96">
        <f>+D116+D118+D120</f>
        <v>968</v>
      </c>
      <c r="E115" s="96">
        <f>+E116+E118+E120</f>
        <v>4076</v>
      </c>
      <c r="F115" s="96">
        <f>+F116+F118+F120</f>
        <v>7369</v>
      </c>
      <c r="G115" s="25">
        <f>+G116+G118+G120</f>
        <v>15837</v>
      </c>
    </row>
    <row r="116" spans="1:7" ht="12" customHeight="1">
      <c r="A116" s="284" t="s">
        <v>70</v>
      </c>
      <c r="B116" s="78" t="s">
        <v>260</v>
      </c>
      <c r="C116" s="30"/>
      <c r="D116" s="30">
        <v>968</v>
      </c>
      <c r="E116" s="30"/>
      <c r="F116" s="30">
        <v>7927</v>
      </c>
      <c r="G116" s="32">
        <f>C116+D116+E116+F116</f>
        <v>8895</v>
      </c>
    </row>
    <row r="117" spans="1:7" ht="12" customHeight="1">
      <c r="A117" s="271" t="s">
        <v>72</v>
      </c>
      <c r="B117" s="79" t="s">
        <v>261</v>
      </c>
      <c r="C117" s="35"/>
      <c r="D117" s="35"/>
      <c r="E117" s="35"/>
      <c r="F117" s="35"/>
      <c r="G117" s="37">
        <f>C117+D117</f>
        <v>0</v>
      </c>
    </row>
    <row r="118" spans="1:7" ht="12" customHeight="1">
      <c r="A118" s="271" t="s">
        <v>74</v>
      </c>
      <c r="B118" s="79" t="s">
        <v>262</v>
      </c>
      <c r="C118" s="35"/>
      <c r="D118" s="35"/>
      <c r="E118" s="35">
        <v>4146</v>
      </c>
      <c r="F118" s="35">
        <v>-558</v>
      </c>
      <c r="G118" s="37">
        <f>C118+D118+E118+F118</f>
        <v>3588</v>
      </c>
    </row>
    <row r="119" spans="1:7" ht="12" customHeight="1">
      <c r="A119" s="271" t="s">
        <v>76</v>
      </c>
      <c r="B119" s="79" t="s">
        <v>263</v>
      </c>
      <c r="C119" s="35"/>
      <c r="D119" s="35"/>
      <c r="E119" s="35"/>
      <c r="F119" s="35"/>
      <c r="G119" s="37">
        <f>C119+D119</f>
        <v>0</v>
      </c>
    </row>
    <row r="120" spans="1:7" ht="12" customHeight="1">
      <c r="A120" s="271" t="s">
        <v>78</v>
      </c>
      <c r="B120" s="38" t="s">
        <v>264</v>
      </c>
      <c r="C120" s="35">
        <v>3424</v>
      </c>
      <c r="D120" s="35"/>
      <c r="E120" s="35">
        <v>-70</v>
      </c>
      <c r="F120" s="35"/>
      <c r="G120" s="37">
        <f>C120+D120+E120+F120</f>
        <v>3354</v>
      </c>
    </row>
    <row r="121" spans="1:7" ht="12" customHeight="1">
      <c r="A121" s="271" t="s">
        <v>80</v>
      </c>
      <c r="B121" s="38" t="s">
        <v>265</v>
      </c>
      <c r="C121" s="35"/>
      <c r="D121" s="35"/>
      <c r="E121" s="35"/>
      <c r="F121" s="35"/>
      <c r="G121" s="37">
        <f aca="true" t="shared" si="4" ref="G121:G127">C121+D121</f>
        <v>0</v>
      </c>
    </row>
    <row r="122" spans="1:7" ht="12" customHeight="1">
      <c r="A122" s="271" t="s">
        <v>266</v>
      </c>
      <c r="B122" s="84" t="s">
        <v>267</v>
      </c>
      <c r="C122" s="35"/>
      <c r="D122" s="35"/>
      <c r="E122" s="35"/>
      <c r="F122" s="35"/>
      <c r="G122" s="37">
        <f t="shared" si="4"/>
        <v>0</v>
      </c>
    </row>
    <row r="123" spans="1:7" ht="21.75" customHeight="1">
      <c r="A123" s="271" t="s">
        <v>268</v>
      </c>
      <c r="B123" s="84" t="s">
        <v>240</v>
      </c>
      <c r="C123" s="35"/>
      <c r="D123" s="35"/>
      <c r="E123" s="35"/>
      <c r="F123" s="35"/>
      <c r="G123" s="37">
        <f t="shared" si="4"/>
        <v>0</v>
      </c>
    </row>
    <row r="124" spans="1:7" ht="12" customHeight="1">
      <c r="A124" s="271" t="s">
        <v>269</v>
      </c>
      <c r="B124" s="84" t="s">
        <v>270</v>
      </c>
      <c r="C124" s="35"/>
      <c r="D124" s="35"/>
      <c r="E124" s="35"/>
      <c r="F124" s="35"/>
      <c r="G124" s="37">
        <f t="shared" si="4"/>
        <v>0</v>
      </c>
    </row>
    <row r="125" spans="1:7" ht="12" customHeight="1">
      <c r="A125" s="271" t="s">
        <v>271</v>
      </c>
      <c r="B125" s="84" t="s">
        <v>272</v>
      </c>
      <c r="C125" s="35"/>
      <c r="D125" s="35"/>
      <c r="E125" s="35"/>
      <c r="F125" s="35"/>
      <c r="G125" s="37">
        <f t="shared" si="4"/>
        <v>0</v>
      </c>
    </row>
    <row r="126" spans="1:7" ht="12" customHeight="1">
      <c r="A126" s="271" t="s">
        <v>273</v>
      </c>
      <c r="B126" s="84" t="s">
        <v>246</v>
      </c>
      <c r="C126" s="35"/>
      <c r="D126" s="35"/>
      <c r="E126" s="35"/>
      <c r="F126" s="35"/>
      <c r="G126" s="37">
        <f t="shared" si="4"/>
        <v>0</v>
      </c>
    </row>
    <row r="127" spans="1:7" ht="12" customHeight="1">
      <c r="A127" s="271" t="s">
        <v>274</v>
      </c>
      <c r="B127" s="84" t="s">
        <v>275</v>
      </c>
      <c r="C127" s="35"/>
      <c r="D127" s="35"/>
      <c r="E127" s="35"/>
      <c r="F127" s="35"/>
      <c r="G127" s="37">
        <f t="shared" si="4"/>
        <v>0</v>
      </c>
    </row>
    <row r="128" spans="1:7" ht="12" customHeight="1">
      <c r="A128" s="285" t="s">
        <v>276</v>
      </c>
      <c r="B128" s="286" t="s">
        <v>277</v>
      </c>
      <c r="C128" s="41">
        <v>3424</v>
      </c>
      <c r="D128" s="41"/>
      <c r="E128" s="41">
        <v>-70</v>
      </c>
      <c r="F128" s="41"/>
      <c r="G128" s="43">
        <f>C128+D128+E128+F128</f>
        <v>3354</v>
      </c>
    </row>
    <row r="129" spans="1:7" ht="12" customHeight="1">
      <c r="A129" s="72" t="s">
        <v>82</v>
      </c>
      <c r="B129" s="23" t="s">
        <v>278</v>
      </c>
      <c r="C129" s="24">
        <f>+C94+C115</f>
        <v>359930</v>
      </c>
      <c r="D129" s="96">
        <f>+D94+D115</f>
        <v>439155</v>
      </c>
      <c r="E129" s="96">
        <f>+E94+E115</f>
        <v>148953</v>
      </c>
      <c r="F129" s="96">
        <f>+F94+F115</f>
        <v>25841</v>
      </c>
      <c r="G129" s="25">
        <f>+G94+G115</f>
        <v>973879</v>
      </c>
    </row>
    <row r="130" spans="1:7" ht="12" customHeight="1">
      <c r="A130" s="72" t="s">
        <v>279</v>
      </c>
      <c r="B130" s="23" t="s">
        <v>464</v>
      </c>
      <c r="C130" s="24">
        <f>+C131+C132+C133</f>
        <v>0</v>
      </c>
      <c r="D130" s="96">
        <f>+D131+D132+D133</f>
        <v>0</v>
      </c>
      <c r="E130" s="96"/>
      <c r="F130" s="287"/>
      <c r="G130" s="25">
        <f>+G131+G132+G133</f>
        <v>0</v>
      </c>
    </row>
    <row r="131" spans="1:7" s="283" customFormat="1" ht="12" customHeight="1">
      <c r="A131" s="267" t="s">
        <v>98</v>
      </c>
      <c r="B131" s="97" t="s">
        <v>465</v>
      </c>
      <c r="C131" s="29"/>
      <c r="D131" s="90"/>
      <c r="E131" s="90"/>
      <c r="F131" s="288"/>
      <c r="G131" s="269">
        <f>C131+D131</f>
        <v>0</v>
      </c>
    </row>
    <row r="132" spans="1:7" ht="12" customHeight="1">
      <c r="A132" s="267" t="s">
        <v>100</v>
      </c>
      <c r="B132" s="97" t="s">
        <v>282</v>
      </c>
      <c r="C132" s="35"/>
      <c r="D132" s="92"/>
      <c r="E132" s="92"/>
      <c r="F132" s="289"/>
      <c r="G132" s="37">
        <f>C132+D132</f>
        <v>0</v>
      </c>
    </row>
    <row r="133" spans="1:7" ht="12" customHeight="1">
      <c r="A133" s="290" t="s">
        <v>102</v>
      </c>
      <c r="B133" s="98" t="s">
        <v>466</v>
      </c>
      <c r="C133" s="45"/>
      <c r="D133" s="94"/>
      <c r="E133" s="94"/>
      <c r="F133" s="291"/>
      <c r="G133" s="274">
        <f>C133+D133</f>
        <v>0</v>
      </c>
    </row>
    <row r="134" spans="1:7" ht="12" customHeight="1">
      <c r="A134" s="72" t="s">
        <v>112</v>
      </c>
      <c r="B134" s="23" t="s">
        <v>284</v>
      </c>
      <c r="C134" s="24">
        <f>+C135+C136+C137+C138+C139+C140</f>
        <v>0</v>
      </c>
      <c r="D134" s="96">
        <f>+D135+D136+D137+D138+D139+D140</f>
        <v>0</v>
      </c>
      <c r="E134" s="96"/>
      <c r="F134" s="287"/>
      <c r="G134" s="25">
        <f>+G135+G136+G137+G138+G139+G140</f>
        <v>0</v>
      </c>
    </row>
    <row r="135" spans="1:7" ht="12" customHeight="1">
      <c r="A135" s="267" t="s">
        <v>114</v>
      </c>
      <c r="B135" s="97" t="s">
        <v>285</v>
      </c>
      <c r="C135" s="29"/>
      <c r="D135" s="90"/>
      <c r="E135" s="90"/>
      <c r="F135" s="288"/>
      <c r="G135" s="269">
        <f aca="true" t="shared" si="5" ref="G135:G140">C135+D135</f>
        <v>0</v>
      </c>
    </row>
    <row r="136" spans="1:7" ht="12" customHeight="1">
      <c r="A136" s="267" t="s">
        <v>116</v>
      </c>
      <c r="B136" s="97" t="s">
        <v>286</v>
      </c>
      <c r="C136" s="35"/>
      <c r="D136" s="92"/>
      <c r="E136" s="92"/>
      <c r="F136" s="289"/>
      <c r="G136" s="37">
        <f t="shared" si="5"/>
        <v>0</v>
      </c>
    </row>
    <row r="137" spans="1:7" ht="12" customHeight="1">
      <c r="A137" s="267" t="s">
        <v>118</v>
      </c>
      <c r="B137" s="97" t="s">
        <v>287</v>
      </c>
      <c r="C137" s="35"/>
      <c r="D137" s="92"/>
      <c r="E137" s="92"/>
      <c r="F137" s="289"/>
      <c r="G137" s="37">
        <f t="shared" si="5"/>
        <v>0</v>
      </c>
    </row>
    <row r="138" spans="1:7" ht="12" customHeight="1">
      <c r="A138" s="267" t="s">
        <v>120</v>
      </c>
      <c r="B138" s="97" t="s">
        <v>467</v>
      </c>
      <c r="C138" s="35"/>
      <c r="D138" s="92"/>
      <c r="E138" s="92"/>
      <c r="F138" s="289"/>
      <c r="G138" s="37">
        <f t="shared" si="5"/>
        <v>0</v>
      </c>
    </row>
    <row r="139" spans="1:7" ht="12" customHeight="1">
      <c r="A139" s="267" t="s">
        <v>122</v>
      </c>
      <c r="B139" s="97" t="s">
        <v>289</v>
      </c>
      <c r="C139" s="35"/>
      <c r="D139" s="92"/>
      <c r="E139" s="92"/>
      <c r="F139" s="289"/>
      <c r="G139" s="37">
        <f t="shared" si="5"/>
        <v>0</v>
      </c>
    </row>
    <row r="140" spans="1:7" s="283" customFormat="1" ht="12" customHeight="1">
      <c r="A140" s="290" t="s">
        <v>124</v>
      </c>
      <c r="B140" s="98" t="s">
        <v>290</v>
      </c>
      <c r="C140" s="45"/>
      <c r="D140" s="94"/>
      <c r="E140" s="94"/>
      <c r="F140" s="291"/>
      <c r="G140" s="274">
        <f t="shared" si="5"/>
        <v>0</v>
      </c>
    </row>
    <row r="141" spans="1:13" ht="12" customHeight="1">
      <c r="A141" s="72" t="s">
        <v>136</v>
      </c>
      <c r="B141" s="23" t="s">
        <v>468</v>
      </c>
      <c r="C141" s="24">
        <f>+C142+C143+C145+C146+C144</f>
        <v>239511</v>
      </c>
      <c r="D141" s="96">
        <f>+D142+D143+D145+D146+D144</f>
        <v>0</v>
      </c>
      <c r="E141" s="24">
        <f>+E142+E143+E145+E146+E144</f>
        <v>18474</v>
      </c>
      <c r="F141" s="24">
        <f>+F142+F143+F145+F146+F144</f>
        <v>5465</v>
      </c>
      <c r="G141" s="25">
        <f>+G142+G143+G145+G146+G144</f>
        <v>263450</v>
      </c>
      <c r="M141" s="292"/>
    </row>
    <row r="142" spans="1:7" ht="12.75">
      <c r="A142" s="284" t="s">
        <v>138</v>
      </c>
      <c r="B142" s="78" t="s">
        <v>292</v>
      </c>
      <c r="C142" s="30"/>
      <c r="D142" s="30"/>
      <c r="E142" s="30"/>
      <c r="F142" s="30"/>
      <c r="G142" s="32">
        <f>C142+D142</f>
        <v>0</v>
      </c>
    </row>
    <row r="143" spans="1:7" ht="12" customHeight="1">
      <c r="A143" s="271" t="s">
        <v>140</v>
      </c>
      <c r="B143" s="79" t="s">
        <v>293</v>
      </c>
      <c r="C143" s="35"/>
      <c r="D143" s="35"/>
      <c r="E143" s="35">
        <v>14665</v>
      </c>
      <c r="F143" s="35"/>
      <c r="G143" s="37">
        <f>C143+D143+E143+F143</f>
        <v>14665</v>
      </c>
    </row>
    <row r="144" spans="1:7" ht="12" customHeight="1">
      <c r="A144" s="271" t="s">
        <v>142</v>
      </c>
      <c r="B144" s="79" t="s">
        <v>469</v>
      </c>
      <c r="C144" s="35">
        <v>239511</v>
      </c>
      <c r="D144" s="35"/>
      <c r="E144" s="35">
        <v>3809</v>
      </c>
      <c r="F144" s="35">
        <v>5465</v>
      </c>
      <c r="G144" s="37">
        <f>C144+D144+E144+F144</f>
        <v>248785</v>
      </c>
    </row>
    <row r="145" spans="1:7" s="283" customFormat="1" ht="12" customHeight="1">
      <c r="A145" s="271" t="s">
        <v>144</v>
      </c>
      <c r="B145" s="79" t="s">
        <v>294</v>
      </c>
      <c r="C145" s="35"/>
      <c r="D145" s="35"/>
      <c r="E145" s="35"/>
      <c r="F145" s="35"/>
      <c r="G145" s="37">
        <f>C145+D145</f>
        <v>0</v>
      </c>
    </row>
    <row r="146" spans="1:7" s="283" customFormat="1" ht="12" customHeight="1">
      <c r="A146" s="285" t="s">
        <v>146</v>
      </c>
      <c r="B146" s="293" t="s">
        <v>295</v>
      </c>
      <c r="C146" s="41"/>
      <c r="D146" s="41"/>
      <c r="E146" s="41"/>
      <c r="F146" s="41"/>
      <c r="G146" s="43">
        <f>C146+D146</f>
        <v>0</v>
      </c>
    </row>
    <row r="147" spans="1:7" s="283" customFormat="1" ht="12" customHeight="1">
      <c r="A147" s="72" t="s">
        <v>296</v>
      </c>
      <c r="B147" s="23" t="s">
        <v>297</v>
      </c>
      <c r="C147" s="99">
        <f>+C148+C149+C150+C151+C152</f>
        <v>0</v>
      </c>
      <c r="D147" s="100">
        <f>+D148+D149+D150+D151+D152</f>
        <v>0</v>
      </c>
      <c r="E147" s="100"/>
      <c r="F147" s="294"/>
      <c r="G147" s="102">
        <f>+G148+G149+G150+G151+G152</f>
        <v>0</v>
      </c>
    </row>
    <row r="148" spans="1:7" s="283" customFormat="1" ht="12" customHeight="1">
      <c r="A148" s="267" t="s">
        <v>150</v>
      </c>
      <c r="B148" s="97" t="s">
        <v>298</v>
      </c>
      <c r="C148" s="29"/>
      <c r="D148" s="90"/>
      <c r="E148" s="90"/>
      <c r="F148" s="288"/>
      <c r="G148" s="269">
        <f aca="true" t="shared" si="6" ref="G148:G154">C148+D148</f>
        <v>0</v>
      </c>
    </row>
    <row r="149" spans="1:7" s="283" customFormat="1" ht="12" customHeight="1">
      <c r="A149" s="267" t="s">
        <v>152</v>
      </c>
      <c r="B149" s="97" t="s">
        <v>299</v>
      </c>
      <c r="C149" s="35"/>
      <c r="D149" s="92"/>
      <c r="E149" s="92"/>
      <c r="F149" s="289"/>
      <c r="G149" s="37">
        <f t="shared" si="6"/>
        <v>0</v>
      </c>
    </row>
    <row r="150" spans="1:7" s="283" customFormat="1" ht="12" customHeight="1">
      <c r="A150" s="267" t="s">
        <v>154</v>
      </c>
      <c r="B150" s="97" t="s">
        <v>300</v>
      </c>
      <c r="C150" s="35"/>
      <c r="D150" s="92"/>
      <c r="E150" s="92"/>
      <c r="F150" s="289"/>
      <c r="G150" s="37">
        <f t="shared" si="6"/>
        <v>0</v>
      </c>
    </row>
    <row r="151" spans="1:7" s="283" customFormat="1" ht="12" customHeight="1">
      <c r="A151" s="267" t="s">
        <v>156</v>
      </c>
      <c r="B151" s="97" t="s">
        <v>470</v>
      </c>
      <c r="C151" s="35"/>
      <c r="D151" s="92"/>
      <c r="E151" s="92"/>
      <c r="F151" s="289"/>
      <c r="G151" s="37">
        <f t="shared" si="6"/>
        <v>0</v>
      </c>
    </row>
    <row r="152" spans="1:7" ht="12.75" customHeight="1">
      <c r="A152" s="290" t="s">
        <v>302</v>
      </c>
      <c r="B152" s="98" t="s">
        <v>303</v>
      </c>
      <c r="C152" s="45"/>
      <c r="D152" s="94"/>
      <c r="E152" s="94"/>
      <c r="F152" s="291"/>
      <c r="G152" s="274">
        <f t="shared" si="6"/>
        <v>0</v>
      </c>
    </row>
    <row r="153" spans="1:7" ht="12.75" customHeight="1">
      <c r="A153" s="295" t="s">
        <v>158</v>
      </c>
      <c r="B153" s="23" t="s">
        <v>304</v>
      </c>
      <c r="C153" s="103"/>
      <c r="D153" s="104"/>
      <c r="E153" s="104"/>
      <c r="F153" s="105"/>
      <c r="G153" s="102">
        <f t="shared" si="6"/>
        <v>0</v>
      </c>
    </row>
    <row r="154" spans="1:7" ht="12.75" customHeight="1">
      <c r="A154" s="296" t="s">
        <v>305</v>
      </c>
      <c r="B154" s="297" t="s">
        <v>306</v>
      </c>
      <c r="C154" s="298"/>
      <c r="D154" s="299"/>
      <c r="E154" s="299"/>
      <c r="F154" s="300"/>
      <c r="G154" s="301">
        <f t="shared" si="6"/>
        <v>0</v>
      </c>
    </row>
    <row r="155" spans="1:7" ht="12" customHeight="1">
      <c r="A155" s="72" t="s">
        <v>307</v>
      </c>
      <c r="B155" s="23" t="s">
        <v>308</v>
      </c>
      <c r="C155" s="108">
        <f>+C130+C134+C141+C147+C153+C154</f>
        <v>239511</v>
      </c>
      <c r="D155" s="108">
        <f>+D130+D134+D141+D147+D153+D154</f>
        <v>0</v>
      </c>
      <c r="E155" s="108">
        <f>+E130+E134+E141+E147+E153+E154</f>
        <v>18474</v>
      </c>
      <c r="F155" s="108">
        <f>+F130+F134+F141+F147+F153+F154</f>
        <v>5465</v>
      </c>
      <c r="G155" s="110">
        <f>+G130+G134+G141+G147+G153+G154</f>
        <v>263450</v>
      </c>
    </row>
    <row r="156" spans="1:7" ht="15" customHeight="1">
      <c r="A156" s="302" t="s">
        <v>309</v>
      </c>
      <c r="B156" s="303" t="s">
        <v>310</v>
      </c>
      <c r="C156" s="108">
        <f>+C129+C155</f>
        <v>599441</v>
      </c>
      <c r="D156" s="109">
        <f>+D129+D155</f>
        <v>439155</v>
      </c>
      <c r="E156" s="109">
        <f>+E129+E155</f>
        <v>167427</v>
      </c>
      <c r="F156" s="109">
        <f>+F129+F155</f>
        <v>31306</v>
      </c>
      <c r="G156" s="110">
        <f>+G129+G155</f>
        <v>1237329</v>
      </c>
    </row>
    <row r="157" spans="4:7" ht="12.75">
      <c r="D157" s="246"/>
      <c r="E157" s="304"/>
      <c r="F157" s="305"/>
      <c r="G157" s="306"/>
    </row>
    <row r="158" spans="1:7" ht="15" customHeight="1">
      <c r="A158" s="307" t="s">
        <v>471</v>
      </c>
      <c r="B158" s="308"/>
      <c r="C158" s="309">
        <v>17</v>
      </c>
      <c r="D158" s="309"/>
      <c r="E158" s="309"/>
      <c r="F158" s="310"/>
      <c r="G158" s="311">
        <f>C158+D158</f>
        <v>17</v>
      </c>
    </row>
    <row r="159" spans="1:7" ht="14.25" customHeight="1">
      <c r="A159" s="312" t="s">
        <v>472</v>
      </c>
      <c r="B159" s="313"/>
      <c r="C159" s="314">
        <v>78</v>
      </c>
      <c r="D159" s="314">
        <v>265</v>
      </c>
      <c r="E159" s="314"/>
      <c r="F159" s="315">
        <v>5</v>
      </c>
      <c r="G159" s="316">
        <v>348</v>
      </c>
    </row>
  </sheetData>
  <sheetProtection selectLockedCells="1" selectUnlockedCells="1"/>
  <mergeCells count="4">
    <mergeCell ref="B3:D3"/>
    <mergeCell ref="B4:D4"/>
    <mergeCell ref="A8:G8"/>
    <mergeCell ref="A93:G93"/>
  </mergeCells>
  <printOptions horizontalCentered="1"/>
  <pageMargins left="0.43819444444444444" right="0.7875" top="0.5527777777777778" bottom="0.23333333333333334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159"/>
  <sheetViews>
    <sheetView zoomScale="96" zoomScaleNormal="96" workbookViewId="0" topLeftCell="A1">
      <selection activeCell="A1" sqref="A1"/>
    </sheetView>
  </sheetViews>
  <sheetFormatPr defaultColWidth="9.00390625" defaultRowHeight="12.75"/>
  <cols>
    <col min="1" max="1" width="16.125" style="244" customWidth="1"/>
    <col min="2" max="2" width="62.00390625" style="245" customWidth="1"/>
    <col min="3" max="3" width="14.125" style="246" customWidth="1"/>
    <col min="4" max="4" width="12.00390625" style="247" customWidth="1"/>
    <col min="5" max="6" width="12.625" style="247" customWidth="1"/>
    <col min="7" max="7" width="14.125" style="247" customWidth="1"/>
    <col min="8" max="16384" width="9.375" style="247" customWidth="1"/>
  </cols>
  <sheetData>
    <row r="1" ht="12.75">
      <c r="G1" s="247" t="s">
        <v>473</v>
      </c>
    </row>
    <row r="2" spans="1:7" s="251" customFormat="1" ht="16.5" customHeight="1">
      <c r="A2" s="249"/>
      <c r="B2" s="250"/>
      <c r="G2" s="248" t="s">
        <v>474</v>
      </c>
    </row>
    <row r="3" spans="1:7" s="255" customFormat="1" ht="21" customHeight="1">
      <c r="A3" s="252" t="s">
        <v>322</v>
      </c>
      <c r="B3" s="423" t="s">
        <v>446</v>
      </c>
      <c r="C3" s="423"/>
      <c r="D3" s="423"/>
      <c r="E3" s="253"/>
      <c r="F3" s="253"/>
      <c r="G3" s="254" t="s">
        <v>447</v>
      </c>
    </row>
    <row r="4" spans="1:7" s="255" customFormat="1" ht="24">
      <c r="A4" s="252" t="s">
        <v>448</v>
      </c>
      <c r="B4" s="423" t="s">
        <v>475</v>
      </c>
      <c r="C4" s="423"/>
      <c r="D4" s="423"/>
      <c r="E4" s="253"/>
      <c r="F4" s="253"/>
      <c r="G4" s="256" t="s">
        <v>476</v>
      </c>
    </row>
    <row r="5" spans="1:7" s="259" customFormat="1" ht="15.75" customHeight="1">
      <c r="A5" s="257"/>
      <c r="B5" s="257"/>
      <c r="C5" s="258"/>
      <c r="G5" s="258" t="s">
        <v>450</v>
      </c>
    </row>
    <row r="6" spans="1:7" ht="36">
      <c r="A6" s="261" t="s">
        <v>451</v>
      </c>
      <c r="B6" s="262" t="s">
        <v>452</v>
      </c>
      <c r="C6" s="13" t="s">
        <v>43</v>
      </c>
      <c r="D6" s="13" t="s">
        <v>315</v>
      </c>
      <c r="E6" s="13" t="s">
        <v>45</v>
      </c>
      <c r="F6" s="13" t="s">
        <v>46</v>
      </c>
      <c r="G6" s="231" t="str">
        <f>+CONCATENATE(LEFT(ÖSSZEFÜGGÉSEK!A7,4),"2016.09.30.",CHAR(10),"Módosítás utáni")</f>
        <v>2016.09.30.
Módosítás utáni</v>
      </c>
    </row>
    <row r="7" spans="1:7" s="266" customFormat="1" ht="12.75" customHeight="1">
      <c r="A7" s="317" t="s">
        <v>47</v>
      </c>
      <c r="B7" s="318" t="s">
        <v>48</v>
      </c>
      <c r="C7" s="318" t="s">
        <v>49</v>
      </c>
      <c r="D7" s="319" t="s">
        <v>50</v>
      </c>
      <c r="E7" s="319" t="s">
        <v>51</v>
      </c>
      <c r="F7" s="319" t="s">
        <v>52</v>
      </c>
      <c r="G7" s="20" t="s">
        <v>53</v>
      </c>
    </row>
    <row r="8" spans="1:7" s="266" customFormat="1" ht="15.75" customHeight="1">
      <c r="A8" s="424" t="s">
        <v>320</v>
      </c>
      <c r="B8" s="424"/>
      <c r="C8" s="424"/>
      <c r="D8" s="424"/>
      <c r="E8" s="424"/>
      <c r="F8" s="424"/>
      <c r="G8" s="424"/>
    </row>
    <row r="9" spans="1:7" s="266" customFormat="1" ht="12" customHeight="1">
      <c r="A9" s="72" t="s">
        <v>54</v>
      </c>
      <c r="B9" s="23" t="s">
        <v>55</v>
      </c>
      <c r="C9" s="24">
        <f>+C10+C11+C12+C13+C14+C15</f>
        <v>392936</v>
      </c>
      <c r="D9" s="96">
        <f>+D10+D11+D12+D13+D14+D15</f>
        <v>0</v>
      </c>
      <c r="E9" s="24">
        <f>+E10+E11+E12+E13+E14+E15</f>
        <v>4463</v>
      </c>
      <c r="F9" s="24">
        <f>+F10+F11+F12+F13+F14+F15</f>
        <v>5923</v>
      </c>
      <c r="G9" s="320">
        <f>+G10+G11+G12+G13+G14+G15</f>
        <v>403322</v>
      </c>
    </row>
    <row r="10" spans="1:7" s="270" customFormat="1" ht="12" customHeight="1">
      <c r="A10" s="284" t="s">
        <v>56</v>
      </c>
      <c r="B10" s="55" t="s">
        <v>57</v>
      </c>
      <c r="C10" s="30">
        <v>176307</v>
      </c>
      <c r="D10" s="30"/>
      <c r="E10" s="30"/>
      <c r="F10" s="30"/>
      <c r="G10" s="32">
        <f>C10+D10+E10+F10</f>
        <v>176307</v>
      </c>
    </row>
    <row r="11" spans="1:7" s="272" customFormat="1" ht="12" customHeight="1">
      <c r="A11" s="271" t="s">
        <v>58</v>
      </c>
      <c r="B11" s="34" t="s">
        <v>59</v>
      </c>
      <c r="C11" s="35">
        <v>88856</v>
      </c>
      <c r="D11" s="35"/>
      <c r="E11" s="35"/>
      <c r="F11" s="35">
        <v>1164</v>
      </c>
      <c r="G11" s="37">
        <f>C11+D11+E11+F11</f>
        <v>90020</v>
      </c>
    </row>
    <row r="12" spans="1:7" s="272" customFormat="1" ht="12" customHeight="1">
      <c r="A12" s="271" t="s">
        <v>60</v>
      </c>
      <c r="B12" s="34" t="s">
        <v>61</v>
      </c>
      <c r="C12" s="35">
        <v>122176</v>
      </c>
      <c r="D12" s="35"/>
      <c r="E12" s="35">
        <v>2410</v>
      </c>
      <c r="F12" s="35">
        <v>4036</v>
      </c>
      <c r="G12" s="37">
        <f>C12+D12+E12+F12</f>
        <v>128622</v>
      </c>
    </row>
    <row r="13" spans="1:7" s="272" customFormat="1" ht="12" customHeight="1">
      <c r="A13" s="271" t="s">
        <v>62</v>
      </c>
      <c r="B13" s="34" t="s">
        <v>63</v>
      </c>
      <c r="C13" s="35">
        <v>5597</v>
      </c>
      <c r="D13" s="35"/>
      <c r="E13" s="35">
        <v>73</v>
      </c>
      <c r="F13" s="35"/>
      <c r="G13" s="37">
        <f>C13+D13+E13+F13</f>
        <v>5670</v>
      </c>
    </row>
    <row r="14" spans="1:7" s="272" customFormat="1" ht="12" customHeight="1">
      <c r="A14" s="271" t="s">
        <v>64</v>
      </c>
      <c r="B14" s="34" t="s">
        <v>453</v>
      </c>
      <c r="C14" s="35"/>
      <c r="D14" s="35"/>
      <c r="E14" s="35">
        <v>1980</v>
      </c>
      <c r="F14" s="35">
        <v>723</v>
      </c>
      <c r="G14" s="37">
        <f>C14+D14+E14+F14</f>
        <v>2703</v>
      </c>
    </row>
    <row r="15" spans="1:7" s="270" customFormat="1" ht="12" customHeight="1">
      <c r="A15" s="285" t="s">
        <v>66</v>
      </c>
      <c r="B15" s="321" t="s">
        <v>67</v>
      </c>
      <c r="C15" s="41"/>
      <c r="D15" s="41"/>
      <c r="E15" s="41"/>
      <c r="F15" s="41"/>
      <c r="G15" s="43">
        <f>C15+D15</f>
        <v>0</v>
      </c>
    </row>
    <row r="16" spans="1:7" s="270" customFormat="1" ht="12" customHeight="1">
      <c r="A16" s="322" t="s">
        <v>68</v>
      </c>
      <c r="B16" s="323" t="s">
        <v>69</v>
      </c>
      <c r="C16" s="24">
        <f>+C17+C18+C19+C20+C21</f>
        <v>311</v>
      </c>
      <c r="D16" s="24">
        <f>+D17+D18+D19+D20+D21</f>
        <v>438187</v>
      </c>
      <c r="E16" s="24">
        <f>+E17+E18+E19+E20+E21</f>
        <v>505</v>
      </c>
      <c r="F16" s="24">
        <f>+F17+F18+F19+F20+F21</f>
        <v>11455</v>
      </c>
      <c r="G16" s="25">
        <f>+G17+G18+G19+G20+G21</f>
        <v>450458</v>
      </c>
    </row>
    <row r="17" spans="1:7" s="270" customFormat="1" ht="12" customHeight="1">
      <c r="A17" s="267" t="s">
        <v>70</v>
      </c>
      <c r="B17" s="28" t="s">
        <v>71</v>
      </c>
      <c r="C17" s="29"/>
      <c r="D17" s="90"/>
      <c r="E17" s="30"/>
      <c r="F17" s="31"/>
      <c r="G17" s="32">
        <f>C17+D17</f>
        <v>0</v>
      </c>
    </row>
    <row r="18" spans="1:7" s="270" customFormat="1" ht="12" customHeight="1">
      <c r="A18" s="271" t="s">
        <v>72</v>
      </c>
      <c r="B18" s="34" t="s">
        <v>73</v>
      </c>
      <c r="C18" s="35"/>
      <c r="D18" s="92"/>
      <c r="E18" s="35"/>
      <c r="F18" s="36"/>
      <c r="G18" s="37">
        <f>C18+D18</f>
        <v>0</v>
      </c>
    </row>
    <row r="19" spans="1:7" s="270" customFormat="1" ht="12" customHeight="1">
      <c r="A19" s="271" t="s">
        <v>74</v>
      </c>
      <c r="B19" s="34" t="s">
        <v>75</v>
      </c>
      <c r="C19" s="35"/>
      <c r="D19" s="92"/>
      <c r="E19" s="35"/>
      <c r="F19" s="36"/>
      <c r="G19" s="37">
        <f>C19+D19</f>
        <v>0</v>
      </c>
    </row>
    <row r="20" spans="1:7" s="270" customFormat="1" ht="12" customHeight="1">
      <c r="A20" s="271" t="s">
        <v>76</v>
      </c>
      <c r="B20" s="34" t="s">
        <v>77</v>
      </c>
      <c r="C20" s="35"/>
      <c r="D20" s="92"/>
      <c r="E20" s="35"/>
      <c r="F20" s="36"/>
      <c r="G20" s="37">
        <f>C20+D20</f>
        <v>0</v>
      </c>
    </row>
    <row r="21" spans="1:7" s="270" customFormat="1" ht="12" customHeight="1">
      <c r="A21" s="271" t="s">
        <v>78</v>
      </c>
      <c r="B21" s="34" t="s">
        <v>79</v>
      </c>
      <c r="C21" s="35">
        <v>311</v>
      </c>
      <c r="D21" s="92">
        <v>438187</v>
      </c>
      <c r="E21" s="35">
        <v>505</v>
      </c>
      <c r="F21" s="36">
        <v>11455</v>
      </c>
      <c r="G21" s="37">
        <f>C21+D21+E21+F21</f>
        <v>450458</v>
      </c>
    </row>
    <row r="22" spans="1:7" s="272" customFormat="1" ht="12" customHeight="1">
      <c r="A22" s="273" t="s">
        <v>80</v>
      </c>
      <c r="B22" s="46" t="s">
        <v>81</v>
      </c>
      <c r="C22" s="45"/>
      <c r="D22" s="94"/>
      <c r="E22" s="41"/>
      <c r="F22" s="42"/>
      <c r="G22" s="43">
        <f>C22+D22</f>
        <v>0</v>
      </c>
    </row>
    <row r="23" spans="1:7" s="272" customFormat="1" ht="21">
      <c r="A23" s="72" t="s">
        <v>82</v>
      </c>
      <c r="B23" s="23" t="s">
        <v>83</v>
      </c>
      <c r="C23" s="24">
        <f>+C24+C25+C26+C27+C28</f>
        <v>0</v>
      </c>
      <c r="D23" s="96">
        <f>+D24+D25+D26+D27+D28</f>
        <v>968</v>
      </c>
      <c r="E23" s="96">
        <f>+E24+E25+E26+E27+E28</f>
        <v>0</v>
      </c>
      <c r="F23" s="96">
        <f>+F24+F25+F26+F27+F28</f>
        <v>0</v>
      </c>
      <c r="G23" s="320">
        <f>+G24+G25+G26+G27+G28</f>
        <v>968</v>
      </c>
    </row>
    <row r="24" spans="1:7" s="272" customFormat="1" ht="12" customHeight="1">
      <c r="A24" s="267" t="s">
        <v>84</v>
      </c>
      <c r="B24" s="28" t="s">
        <v>85</v>
      </c>
      <c r="C24" s="29"/>
      <c r="D24" s="90"/>
      <c r="E24" s="30"/>
      <c r="F24" s="31"/>
      <c r="G24" s="32">
        <f>C24+D24</f>
        <v>0</v>
      </c>
    </row>
    <row r="25" spans="1:7" s="270" customFormat="1" ht="12" customHeight="1">
      <c r="A25" s="271" t="s">
        <v>86</v>
      </c>
      <c r="B25" s="34" t="s">
        <v>87</v>
      </c>
      <c r="C25" s="35"/>
      <c r="D25" s="92"/>
      <c r="E25" s="35"/>
      <c r="F25" s="36"/>
      <c r="G25" s="37">
        <f>C25+D25</f>
        <v>0</v>
      </c>
    </row>
    <row r="26" spans="1:7" s="272" customFormat="1" ht="12" customHeight="1">
      <c r="A26" s="271" t="s">
        <v>88</v>
      </c>
      <c r="B26" s="34" t="s">
        <v>89</v>
      </c>
      <c r="C26" s="35"/>
      <c r="D26" s="92"/>
      <c r="E26" s="35"/>
      <c r="F26" s="36"/>
      <c r="G26" s="37">
        <f>C26+D26</f>
        <v>0</v>
      </c>
    </row>
    <row r="27" spans="1:7" s="272" customFormat="1" ht="12" customHeight="1">
      <c r="A27" s="271" t="s">
        <v>90</v>
      </c>
      <c r="B27" s="34" t="s">
        <v>91</v>
      </c>
      <c r="C27" s="35"/>
      <c r="D27" s="92"/>
      <c r="E27" s="35"/>
      <c r="F27" s="36"/>
      <c r="G27" s="37">
        <f>C27+D27</f>
        <v>0</v>
      </c>
    </row>
    <row r="28" spans="1:7" s="272" customFormat="1" ht="12" customHeight="1">
      <c r="A28" s="271" t="s">
        <v>92</v>
      </c>
      <c r="B28" s="34" t="s">
        <v>93</v>
      </c>
      <c r="C28" s="35"/>
      <c r="D28" s="92">
        <v>968</v>
      </c>
      <c r="E28" s="35"/>
      <c r="F28" s="36"/>
      <c r="G28" s="37">
        <f>C28+D28+E28+F28</f>
        <v>968</v>
      </c>
    </row>
    <row r="29" spans="1:7" s="272" customFormat="1" ht="12" customHeight="1">
      <c r="A29" s="273" t="s">
        <v>94</v>
      </c>
      <c r="B29" s="46" t="s">
        <v>95</v>
      </c>
      <c r="C29" s="45"/>
      <c r="D29" s="94"/>
      <c r="E29" s="41"/>
      <c r="F29" s="42"/>
      <c r="G29" s="43">
        <f>C29+D29</f>
        <v>0</v>
      </c>
    </row>
    <row r="30" spans="1:7" s="272" customFormat="1" ht="12" customHeight="1">
      <c r="A30" s="72" t="s">
        <v>96</v>
      </c>
      <c r="B30" s="23" t="s">
        <v>97</v>
      </c>
      <c r="C30" s="24">
        <f>+C31+C32+C33+C34+C35+C36+C37</f>
        <v>44000</v>
      </c>
      <c r="D30" s="24">
        <f>+D31+D32+D33+D34+D35+D36+D37</f>
        <v>0</v>
      </c>
      <c r="E30" s="24">
        <f>+E31+E32+E33+E34+E35+E36+E37</f>
        <v>0</v>
      </c>
      <c r="F30" s="24">
        <f>+F31+F32+F33+F34+F35+F36+F37</f>
        <v>0</v>
      </c>
      <c r="G30" s="25">
        <f>+G31+G32+G33+G34+G35+G36+G37</f>
        <v>44000</v>
      </c>
    </row>
    <row r="31" spans="1:7" s="272" customFormat="1" ht="12" customHeight="1">
      <c r="A31" s="267" t="s">
        <v>98</v>
      </c>
      <c r="B31" s="28" t="s">
        <v>99</v>
      </c>
      <c r="C31" s="29">
        <v>5000</v>
      </c>
      <c r="D31" s="29"/>
      <c r="E31" s="30"/>
      <c r="F31" s="31"/>
      <c r="G31" s="32">
        <f>C31+D31+E31+F31</f>
        <v>5000</v>
      </c>
    </row>
    <row r="32" spans="1:7" s="272" customFormat="1" ht="12" customHeight="1">
      <c r="A32" s="271" t="s">
        <v>100</v>
      </c>
      <c r="B32" s="34" t="s">
        <v>101</v>
      </c>
      <c r="C32" s="35"/>
      <c r="D32" s="35"/>
      <c r="E32" s="35"/>
      <c r="F32" s="36"/>
      <c r="G32" s="37">
        <f>C32+D32</f>
        <v>0</v>
      </c>
    </row>
    <row r="33" spans="1:7" s="272" customFormat="1" ht="12" customHeight="1">
      <c r="A33" s="271" t="s">
        <v>102</v>
      </c>
      <c r="B33" s="34" t="s">
        <v>103</v>
      </c>
      <c r="C33" s="35">
        <v>32000</v>
      </c>
      <c r="D33" s="35"/>
      <c r="E33" s="35"/>
      <c r="F33" s="36"/>
      <c r="G33" s="37">
        <f>C33+D33+E33+F33</f>
        <v>32000</v>
      </c>
    </row>
    <row r="34" spans="1:7" s="272" customFormat="1" ht="12" customHeight="1">
      <c r="A34" s="271" t="s">
        <v>104</v>
      </c>
      <c r="B34" s="34" t="s">
        <v>105</v>
      </c>
      <c r="C34" s="35"/>
      <c r="D34" s="35"/>
      <c r="E34" s="35"/>
      <c r="F34" s="36"/>
      <c r="G34" s="37">
        <f>C34+D34</f>
        <v>0</v>
      </c>
    </row>
    <row r="35" spans="1:7" s="272" customFormat="1" ht="12" customHeight="1">
      <c r="A35" s="271" t="s">
        <v>106</v>
      </c>
      <c r="B35" s="34" t="s">
        <v>107</v>
      </c>
      <c r="C35" s="35">
        <v>7000</v>
      </c>
      <c r="D35" s="35"/>
      <c r="E35" s="35"/>
      <c r="F35" s="36"/>
      <c r="G35" s="37">
        <f>C35+D35+E35+F35</f>
        <v>7000</v>
      </c>
    </row>
    <row r="36" spans="1:7" s="272" customFormat="1" ht="12" customHeight="1">
      <c r="A36" s="271" t="s">
        <v>108</v>
      </c>
      <c r="B36" s="34" t="s">
        <v>109</v>
      </c>
      <c r="C36" s="35"/>
      <c r="D36" s="35"/>
      <c r="E36" s="35"/>
      <c r="F36" s="36"/>
      <c r="G36" s="37">
        <f>C36+D36</f>
        <v>0</v>
      </c>
    </row>
    <row r="37" spans="1:7" s="272" customFormat="1" ht="12" customHeight="1">
      <c r="A37" s="273" t="s">
        <v>110</v>
      </c>
      <c r="B37" s="46" t="s">
        <v>111</v>
      </c>
      <c r="C37" s="45"/>
      <c r="D37" s="45"/>
      <c r="E37" s="41"/>
      <c r="F37" s="42"/>
      <c r="G37" s="43">
        <f>C37+D37</f>
        <v>0</v>
      </c>
    </row>
    <row r="38" spans="1:7" s="272" customFormat="1" ht="12" customHeight="1">
      <c r="A38" s="72" t="s">
        <v>112</v>
      </c>
      <c r="B38" s="23" t="s">
        <v>113</v>
      </c>
      <c r="C38" s="24">
        <f>SUM(C39:C49)</f>
        <v>12392</v>
      </c>
      <c r="D38" s="96">
        <f>SUM(D39:D49)</f>
        <v>0</v>
      </c>
      <c r="E38" s="24">
        <f>SUM(E39:E49)</f>
        <v>0</v>
      </c>
      <c r="F38" s="24">
        <f>SUM(F39:F49)</f>
        <v>8282</v>
      </c>
      <c r="G38" s="25">
        <f>SUM(G39:G49)</f>
        <v>20674</v>
      </c>
    </row>
    <row r="39" spans="1:7" s="272" customFormat="1" ht="12" customHeight="1">
      <c r="A39" s="267" t="s">
        <v>114</v>
      </c>
      <c r="B39" s="28" t="s">
        <v>115</v>
      </c>
      <c r="C39" s="29"/>
      <c r="D39" s="90"/>
      <c r="E39" s="30"/>
      <c r="F39" s="31"/>
      <c r="G39" s="32">
        <f>C39+D39</f>
        <v>0</v>
      </c>
    </row>
    <row r="40" spans="1:7" s="272" customFormat="1" ht="12" customHeight="1">
      <c r="A40" s="271" t="s">
        <v>116</v>
      </c>
      <c r="B40" s="34" t="s">
        <v>117</v>
      </c>
      <c r="C40" s="35">
        <v>855</v>
      </c>
      <c r="D40" s="92"/>
      <c r="E40" s="35"/>
      <c r="F40" s="36"/>
      <c r="G40" s="37">
        <f aca="true" t="shared" si="0" ref="G40:G45">C40+D40+E40+F40</f>
        <v>855</v>
      </c>
    </row>
    <row r="41" spans="1:7" s="272" customFormat="1" ht="12" customHeight="1">
      <c r="A41" s="271" t="s">
        <v>118</v>
      </c>
      <c r="B41" s="34" t="s">
        <v>119</v>
      </c>
      <c r="C41" s="35">
        <v>3800</v>
      </c>
      <c r="D41" s="92"/>
      <c r="E41" s="35"/>
      <c r="F41" s="36"/>
      <c r="G41" s="37">
        <f t="shared" si="0"/>
        <v>3800</v>
      </c>
    </row>
    <row r="42" spans="1:7" s="272" customFormat="1" ht="12" customHeight="1">
      <c r="A42" s="271" t="s">
        <v>120</v>
      </c>
      <c r="B42" s="34" t="s">
        <v>121</v>
      </c>
      <c r="C42" s="35">
        <v>910</v>
      </c>
      <c r="D42" s="92"/>
      <c r="E42" s="35"/>
      <c r="F42" s="36"/>
      <c r="G42" s="37">
        <f t="shared" si="0"/>
        <v>910</v>
      </c>
    </row>
    <row r="43" spans="1:7" s="272" customFormat="1" ht="12" customHeight="1">
      <c r="A43" s="271" t="s">
        <v>122</v>
      </c>
      <c r="B43" s="34" t="s">
        <v>123</v>
      </c>
      <c r="C43" s="35">
        <v>4193</v>
      </c>
      <c r="D43" s="92"/>
      <c r="E43" s="35"/>
      <c r="F43" s="36"/>
      <c r="G43" s="37">
        <f t="shared" si="0"/>
        <v>4193</v>
      </c>
    </row>
    <row r="44" spans="1:7" s="272" customFormat="1" ht="12" customHeight="1">
      <c r="A44" s="271" t="s">
        <v>124</v>
      </c>
      <c r="B44" s="34" t="s">
        <v>125</v>
      </c>
      <c r="C44" s="35">
        <v>2634</v>
      </c>
      <c r="D44" s="92"/>
      <c r="E44" s="35"/>
      <c r="F44" s="36"/>
      <c r="G44" s="37">
        <f t="shared" si="0"/>
        <v>2634</v>
      </c>
    </row>
    <row r="45" spans="1:7" s="272" customFormat="1" ht="12" customHeight="1">
      <c r="A45" s="271" t="s">
        <v>126</v>
      </c>
      <c r="B45" s="34" t="s">
        <v>127</v>
      </c>
      <c r="C45" s="35"/>
      <c r="D45" s="92"/>
      <c r="E45" s="35"/>
      <c r="F45" s="36">
        <v>6625</v>
      </c>
      <c r="G45" s="37">
        <f t="shared" si="0"/>
        <v>6625</v>
      </c>
    </row>
    <row r="46" spans="1:7" s="272" customFormat="1" ht="12" customHeight="1">
      <c r="A46" s="271" t="s">
        <v>128</v>
      </c>
      <c r="B46" s="34" t="s">
        <v>316</v>
      </c>
      <c r="C46" s="35"/>
      <c r="D46" s="92"/>
      <c r="E46" s="35"/>
      <c r="F46" s="36"/>
      <c r="G46" s="37">
        <f>C46+D46</f>
        <v>0</v>
      </c>
    </row>
    <row r="47" spans="1:7" s="272" customFormat="1" ht="12" customHeight="1">
      <c r="A47" s="271" t="s">
        <v>130</v>
      </c>
      <c r="B47" s="34" t="s">
        <v>131</v>
      </c>
      <c r="C47" s="35"/>
      <c r="D47" s="92"/>
      <c r="E47" s="35"/>
      <c r="F47" s="36"/>
      <c r="G47" s="37">
        <f>C47+D47</f>
        <v>0</v>
      </c>
    </row>
    <row r="48" spans="1:7" s="272" customFormat="1" ht="12" customHeight="1">
      <c r="A48" s="273" t="s">
        <v>132</v>
      </c>
      <c r="B48" s="46" t="s">
        <v>133</v>
      </c>
      <c r="C48" s="45"/>
      <c r="D48" s="94"/>
      <c r="E48" s="35"/>
      <c r="F48" s="36"/>
      <c r="G48" s="37">
        <f>C48+D48</f>
        <v>0</v>
      </c>
    </row>
    <row r="49" spans="1:7" s="272" customFormat="1" ht="12" customHeight="1">
      <c r="A49" s="273" t="s">
        <v>134</v>
      </c>
      <c r="B49" s="46" t="s">
        <v>135</v>
      </c>
      <c r="C49" s="45"/>
      <c r="D49" s="94"/>
      <c r="E49" s="41"/>
      <c r="F49" s="42">
        <v>1657</v>
      </c>
      <c r="G49" s="43">
        <f>C49+D49+E49+F49</f>
        <v>1657</v>
      </c>
    </row>
    <row r="50" spans="1:7" s="272" customFormat="1" ht="12" customHeight="1">
      <c r="A50" s="72" t="s">
        <v>136</v>
      </c>
      <c r="B50" s="23" t="s">
        <v>137</v>
      </c>
      <c r="C50" s="24">
        <f>SUM(C51:C55)</f>
        <v>0</v>
      </c>
      <c r="D50" s="96">
        <f>SUM(D51:D55)</f>
        <v>0</v>
      </c>
      <c r="E50" s="24"/>
      <c r="F50" s="50"/>
      <c r="G50" s="25">
        <f>SUM(G51:G55)</f>
        <v>0</v>
      </c>
    </row>
    <row r="51" spans="1:7" s="272" customFormat="1" ht="12" customHeight="1">
      <c r="A51" s="267" t="s">
        <v>138</v>
      </c>
      <c r="B51" s="28" t="s">
        <v>139</v>
      </c>
      <c r="C51" s="29"/>
      <c r="D51" s="90"/>
      <c r="E51" s="30"/>
      <c r="F51" s="31"/>
      <c r="G51" s="32">
        <f>C51+D51</f>
        <v>0</v>
      </c>
    </row>
    <row r="52" spans="1:7" s="272" customFormat="1" ht="12" customHeight="1">
      <c r="A52" s="271" t="s">
        <v>140</v>
      </c>
      <c r="B52" s="34" t="s">
        <v>141</v>
      </c>
      <c r="C52" s="35"/>
      <c r="D52" s="92"/>
      <c r="E52" s="35"/>
      <c r="F52" s="36"/>
      <c r="G52" s="37">
        <f>C52+D52</f>
        <v>0</v>
      </c>
    </row>
    <row r="53" spans="1:7" s="272" customFormat="1" ht="12" customHeight="1">
      <c r="A53" s="271" t="s">
        <v>142</v>
      </c>
      <c r="B53" s="34" t="s">
        <v>143</v>
      </c>
      <c r="C53" s="35"/>
      <c r="D53" s="92"/>
      <c r="E53" s="35"/>
      <c r="F53" s="36"/>
      <c r="G53" s="37">
        <f>C53+D53</f>
        <v>0</v>
      </c>
    </row>
    <row r="54" spans="1:7" s="272" customFormat="1" ht="12" customHeight="1">
      <c r="A54" s="271" t="s">
        <v>144</v>
      </c>
      <c r="B54" s="34" t="s">
        <v>145</v>
      </c>
      <c r="C54" s="35"/>
      <c r="D54" s="92"/>
      <c r="E54" s="35"/>
      <c r="F54" s="36"/>
      <c r="G54" s="37">
        <f>C54+D54</f>
        <v>0</v>
      </c>
    </row>
    <row r="55" spans="1:7" s="272" customFormat="1" ht="12" customHeight="1">
      <c r="A55" s="273" t="s">
        <v>146</v>
      </c>
      <c r="B55" s="46" t="s">
        <v>147</v>
      </c>
      <c r="C55" s="45"/>
      <c r="D55" s="94"/>
      <c r="E55" s="41"/>
      <c r="F55" s="42"/>
      <c r="G55" s="43">
        <f>C55+D55</f>
        <v>0</v>
      </c>
    </row>
    <row r="56" spans="1:7" s="272" customFormat="1" ht="12" customHeight="1">
      <c r="A56" s="72" t="s">
        <v>148</v>
      </c>
      <c r="B56" s="23" t="s">
        <v>149</v>
      </c>
      <c r="C56" s="24">
        <f>SUM(C57:C59)</f>
        <v>0</v>
      </c>
      <c r="D56" s="96">
        <f>SUM(D57:D59)</f>
        <v>0</v>
      </c>
      <c r="E56" s="24"/>
      <c r="F56" s="96">
        <f>SUM(F57:F59)</f>
        <v>5647</v>
      </c>
      <c r="G56" s="25">
        <f>SUM(G57:G59)</f>
        <v>5647</v>
      </c>
    </row>
    <row r="57" spans="1:7" s="272" customFormat="1" ht="12" customHeight="1">
      <c r="A57" s="267" t="s">
        <v>150</v>
      </c>
      <c r="B57" s="28" t="s">
        <v>151</v>
      </c>
      <c r="C57" s="29"/>
      <c r="D57" s="90"/>
      <c r="E57" s="30"/>
      <c r="F57" s="31"/>
      <c r="G57" s="32">
        <f>C57+D57</f>
        <v>0</v>
      </c>
    </row>
    <row r="58" spans="1:7" s="272" customFormat="1" ht="12" customHeight="1">
      <c r="A58" s="271" t="s">
        <v>152</v>
      </c>
      <c r="B58" s="34" t="s">
        <v>153</v>
      </c>
      <c r="C58" s="35"/>
      <c r="D58" s="92"/>
      <c r="E58" s="35"/>
      <c r="F58" s="36"/>
      <c r="G58" s="37">
        <f>C58+D58</f>
        <v>0</v>
      </c>
    </row>
    <row r="59" spans="1:7" s="272" customFormat="1" ht="12" customHeight="1">
      <c r="A59" s="271" t="s">
        <v>154</v>
      </c>
      <c r="B59" s="34" t="s">
        <v>155</v>
      </c>
      <c r="C59" s="35"/>
      <c r="D59" s="92"/>
      <c r="E59" s="35"/>
      <c r="F59" s="36">
        <v>5647</v>
      </c>
      <c r="G59" s="37">
        <f>C59+D59+E59+F59</f>
        <v>5647</v>
      </c>
    </row>
    <row r="60" spans="1:7" s="272" customFormat="1" ht="12" customHeight="1">
      <c r="A60" s="273" t="s">
        <v>156</v>
      </c>
      <c r="B60" s="46" t="s">
        <v>157</v>
      </c>
      <c r="C60" s="45"/>
      <c r="D60" s="94"/>
      <c r="E60" s="41"/>
      <c r="F60" s="42"/>
      <c r="G60" s="43">
        <f>C60+D60</f>
        <v>0</v>
      </c>
    </row>
    <row r="61" spans="1:7" s="272" customFormat="1" ht="12" customHeight="1">
      <c r="A61" s="72" t="s">
        <v>158</v>
      </c>
      <c r="B61" s="44" t="s">
        <v>159</v>
      </c>
      <c r="C61" s="24">
        <f>SUM(C62:C64)</f>
        <v>0</v>
      </c>
      <c r="D61" s="96">
        <f>SUM(D62:D64)</f>
        <v>0</v>
      </c>
      <c r="E61" s="24"/>
      <c r="F61" s="50"/>
      <c r="G61" s="25">
        <f>SUM(G62:G64)</f>
        <v>0</v>
      </c>
    </row>
    <row r="62" spans="1:7" s="272" customFormat="1" ht="12" customHeight="1">
      <c r="A62" s="267" t="s">
        <v>160</v>
      </c>
      <c r="B62" s="28" t="s">
        <v>161</v>
      </c>
      <c r="C62" s="35"/>
      <c r="D62" s="92"/>
      <c r="E62" s="30"/>
      <c r="F62" s="31"/>
      <c r="G62" s="32">
        <f>C62+D62</f>
        <v>0</v>
      </c>
    </row>
    <row r="63" spans="1:7" s="272" customFormat="1" ht="12" customHeight="1">
      <c r="A63" s="271" t="s">
        <v>162</v>
      </c>
      <c r="B63" s="34" t="s">
        <v>163</v>
      </c>
      <c r="C63" s="35"/>
      <c r="D63" s="92"/>
      <c r="E63" s="35"/>
      <c r="F63" s="36"/>
      <c r="G63" s="37">
        <f>C63+D63</f>
        <v>0</v>
      </c>
    </row>
    <row r="64" spans="1:7" s="272" customFormat="1" ht="12" customHeight="1">
      <c r="A64" s="271" t="s">
        <v>164</v>
      </c>
      <c r="B64" s="34" t="s">
        <v>165</v>
      </c>
      <c r="C64" s="35"/>
      <c r="D64" s="92"/>
      <c r="E64" s="35"/>
      <c r="F64" s="36"/>
      <c r="G64" s="37">
        <f>C64+D64</f>
        <v>0</v>
      </c>
    </row>
    <row r="65" spans="1:7" s="272" customFormat="1" ht="12" customHeight="1">
      <c r="A65" s="273" t="s">
        <v>166</v>
      </c>
      <c r="B65" s="46" t="s">
        <v>167</v>
      </c>
      <c r="C65" s="35"/>
      <c r="D65" s="92"/>
      <c r="E65" s="41"/>
      <c r="F65" s="42"/>
      <c r="G65" s="43">
        <f>C65+D65</f>
        <v>0</v>
      </c>
    </row>
    <row r="66" spans="1:7" s="272" customFormat="1" ht="12" customHeight="1">
      <c r="A66" s="72" t="s">
        <v>305</v>
      </c>
      <c r="B66" s="23" t="s">
        <v>169</v>
      </c>
      <c r="C66" s="24">
        <f>+C9+C16+C23+C30+C38+C50+C56+C61</f>
        <v>449639</v>
      </c>
      <c r="D66" s="96">
        <f>+D9+D16+D23+D30+D38+D50+D56+D61</f>
        <v>439155</v>
      </c>
      <c r="E66" s="96">
        <f>+E9+E16+E23+E30+E38+E50+E56+E61</f>
        <v>4968</v>
      </c>
      <c r="F66" s="96">
        <f>+F9+F16+F23+F30+F38+F50+F56+F61</f>
        <v>31307</v>
      </c>
      <c r="G66" s="320">
        <f>+G9+G16+G23+G30+G38+G50+G56+G61</f>
        <v>925069</v>
      </c>
    </row>
    <row r="67" spans="1:7" s="272" customFormat="1" ht="12" customHeight="1">
      <c r="A67" s="275" t="s">
        <v>454</v>
      </c>
      <c r="B67" s="44" t="s">
        <v>171</v>
      </c>
      <c r="C67" s="24">
        <f>SUM(C68:C70)</f>
        <v>0</v>
      </c>
      <c r="D67" s="96">
        <f>SUM(D68:D70)</f>
        <v>0</v>
      </c>
      <c r="E67" s="24"/>
      <c r="F67" s="50"/>
      <c r="G67" s="25">
        <f>SUM(G68:G70)</f>
        <v>0</v>
      </c>
    </row>
    <row r="68" spans="1:7" s="272" customFormat="1" ht="12" customHeight="1">
      <c r="A68" s="267" t="s">
        <v>172</v>
      </c>
      <c r="B68" s="28" t="s">
        <v>173</v>
      </c>
      <c r="C68" s="35"/>
      <c r="D68" s="92"/>
      <c r="E68" s="30"/>
      <c r="F68" s="31"/>
      <c r="G68" s="32">
        <f>C68+D68</f>
        <v>0</v>
      </c>
    </row>
    <row r="69" spans="1:7" s="272" customFormat="1" ht="12" customHeight="1">
      <c r="A69" s="271" t="s">
        <v>174</v>
      </c>
      <c r="B69" s="34" t="s">
        <v>175</v>
      </c>
      <c r="C69" s="35"/>
      <c r="D69" s="92"/>
      <c r="E69" s="35"/>
      <c r="F69" s="36"/>
      <c r="G69" s="37">
        <f>C69+D69</f>
        <v>0</v>
      </c>
    </row>
    <row r="70" spans="1:7" s="272" customFormat="1" ht="12" customHeight="1">
      <c r="A70" s="285" t="s">
        <v>176</v>
      </c>
      <c r="B70" s="324" t="s">
        <v>455</v>
      </c>
      <c r="C70" s="41"/>
      <c r="D70" s="325"/>
      <c r="E70" s="41"/>
      <c r="F70" s="42"/>
      <c r="G70" s="43">
        <f>C70+D70</f>
        <v>0</v>
      </c>
    </row>
    <row r="71" spans="1:7" s="272" customFormat="1" ht="12" customHeight="1">
      <c r="A71" s="275" t="s">
        <v>178</v>
      </c>
      <c r="B71" s="44" t="s">
        <v>179</v>
      </c>
      <c r="C71" s="24">
        <f>SUM(C72:C75)</f>
        <v>0</v>
      </c>
      <c r="D71" s="24">
        <f>SUM(D72:D75)</f>
        <v>0</v>
      </c>
      <c r="E71" s="24"/>
      <c r="F71" s="50"/>
      <c r="G71" s="25">
        <f>SUM(G72:G75)</f>
        <v>0</v>
      </c>
    </row>
    <row r="72" spans="1:7" s="272" customFormat="1" ht="12" customHeight="1">
      <c r="A72" s="267" t="s">
        <v>180</v>
      </c>
      <c r="B72" s="28" t="s">
        <v>181</v>
      </c>
      <c r="C72" s="35"/>
      <c r="D72" s="35"/>
      <c r="E72" s="30"/>
      <c r="F72" s="31"/>
      <c r="G72" s="32">
        <f>C72+D72</f>
        <v>0</v>
      </c>
    </row>
    <row r="73" spans="1:7" s="272" customFormat="1" ht="12" customHeight="1">
      <c r="A73" s="271" t="s">
        <v>182</v>
      </c>
      <c r="B73" s="34" t="s">
        <v>183</v>
      </c>
      <c r="C73" s="35"/>
      <c r="D73" s="35"/>
      <c r="E73" s="35"/>
      <c r="F73" s="36"/>
      <c r="G73" s="37">
        <f>C73+D73</f>
        <v>0</v>
      </c>
    </row>
    <row r="74" spans="1:7" s="272" customFormat="1" ht="12" customHeight="1">
      <c r="A74" s="271" t="s">
        <v>184</v>
      </c>
      <c r="B74" s="34" t="s">
        <v>185</v>
      </c>
      <c r="C74" s="35"/>
      <c r="D74" s="35"/>
      <c r="E74" s="35"/>
      <c r="F74" s="36"/>
      <c r="G74" s="37">
        <f>C74+D74</f>
        <v>0</v>
      </c>
    </row>
    <row r="75" spans="1:7" s="272" customFormat="1" ht="12" customHeight="1">
      <c r="A75" s="273" t="s">
        <v>186</v>
      </c>
      <c r="B75" s="46" t="s">
        <v>187</v>
      </c>
      <c r="C75" s="35"/>
      <c r="D75" s="35"/>
      <c r="E75" s="41"/>
      <c r="F75" s="42"/>
      <c r="G75" s="43">
        <f>C75+D75</f>
        <v>0</v>
      </c>
    </row>
    <row r="76" spans="1:7" s="272" customFormat="1" ht="12" customHeight="1">
      <c r="A76" s="275" t="s">
        <v>188</v>
      </c>
      <c r="B76" s="44" t="s">
        <v>189</v>
      </c>
      <c r="C76" s="24">
        <f>SUM(C77:C78)</f>
        <v>98675</v>
      </c>
      <c r="D76" s="24">
        <f>SUM(D77:D78)</f>
        <v>0</v>
      </c>
      <c r="E76" s="24">
        <f>SUM(E77:E78)</f>
        <v>162459</v>
      </c>
      <c r="F76" s="24">
        <f>SUM(F77:F78)</f>
        <v>-1</v>
      </c>
      <c r="G76" s="320">
        <f>SUM(G77:G78)</f>
        <v>261133</v>
      </c>
    </row>
    <row r="77" spans="1:7" s="272" customFormat="1" ht="12" customHeight="1">
      <c r="A77" s="267" t="s">
        <v>190</v>
      </c>
      <c r="B77" s="28" t="s">
        <v>191</v>
      </c>
      <c r="C77" s="35">
        <v>98675</v>
      </c>
      <c r="D77" s="35"/>
      <c r="E77" s="30">
        <v>162459</v>
      </c>
      <c r="F77" s="31">
        <v>-1</v>
      </c>
      <c r="G77" s="32">
        <f>C77+D77+E77+F77</f>
        <v>261133</v>
      </c>
    </row>
    <row r="78" spans="1:7" s="272" customFormat="1" ht="12" customHeight="1">
      <c r="A78" s="273" t="s">
        <v>192</v>
      </c>
      <c r="B78" s="46" t="s">
        <v>193</v>
      </c>
      <c r="C78" s="35"/>
      <c r="D78" s="35"/>
      <c r="E78" s="41"/>
      <c r="F78" s="42"/>
      <c r="G78" s="43">
        <f>C78+D78</f>
        <v>0</v>
      </c>
    </row>
    <row r="79" spans="1:7" s="270" customFormat="1" ht="12" customHeight="1">
      <c r="A79" s="275" t="s">
        <v>194</v>
      </c>
      <c r="B79" s="44" t="s">
        <v>195</v>
      </c>
      <c r="C79" s="24">
        <f>SUM(C80:C82)</f>
        <v>0</v>
      </c>
      <c r="D79" s="24">
        <f>SUM(D80:D82)</f>
        <v>0</v>
      </c>
      <c r="E79" s="24"/>
      <c r="F79" s="50"/>
      <c r="G79" s="25">
        <f>SUM(G80:G82)</f>
        <v>0</v>
      </c>
    </row>
    <row r="80" spans="1:7" s="272" customFormat="1" ht="12" customHeight="1">
      <c r="A80" s="267" t="s">
        <v>196</v>
      </c>
      <c r="B80" s="28" t="s">
        <v>197</v>
      </c>
      <c r="C80" s="35"/>
      <c r="D80" s="35"/>
      <c r="E80" s="30"/>
      <c r="F80" s="31"/>
      <c r="G80" s="32">
        <f>C80+D80</f>
        <v>0</v>
      </c>
    </row>
    <row r="81" spans="1:7" s="272" customFormat="1" ht="12" customHeight="1">
      <c r="A81" s="271" t="s">
        <v>198</v>
      </c>
      <c r="B81" s="34" t="s">
        <v>199</v>
      </c>
      <c r="C81" s="35"/>
      <c r="D81" s="35"/>
      <c r="E81" s="35"/>
      <c r="F81" s="36"/>
      <c r="G81" s="37">
        <f>C81+D81</f>
        <v>0</v>
      </c>
    </row>
    <row r="82" spans="1:7" s="272" customFormat="1" ht="12" customHeight="1">
      <c r="A82" s="273" t="s">
        <v>200</v>
      </c>
      <c r="B82" s="46" t="s">
        <v>201</v>
      </c>
      <c r="C82" s="35"/>
      <c r="D82" s="35"/>
      <c r="E82" s="41"/>
      <c r="F82" s="42"/>
      <c r="G82" s="43">
        <f>C82+D82</f>
        <v>0</v>
      </c>
    </row>
    <row r="83" spans="1:7" s="272" customFormat="1" ht="12" customHeight="1">
      <c r="A83" s="275" t="s">
        <v>202</v>
      </c>
      <c r="B83" s="44" t="s">
        <v>203</v>
      </c>
      <c r="C83" s="24">
        <f>SUM(C84:C87)</f>
        <v>0</v>
      </c>
      <c r="D83" s="24">
        <f>SUM(D84:D87)</f>
        <v>0</v>
      </c>
      <c r="E83" s="24"/>
      <c r="F83" s="50"/>
      <c r="G83" s="25">
        <f>SUM(G84:G87)</f>
        <v>0</v>
      </c>
    </row>
    <row r="84" spans="1:7" s="272" customFormat="1" ht="12" customHeight="1">
      <c r="A84" s="277" t="s">
        <v>204</v>
      </c>
      <c r="B84" s="28" t="s">
        <v>205</v>
      </c>
      <c r="C84" s="35"/>
      <c r="D84" s="35"/>
      <c r="E84" s="30"/>
      <c r="F84" s="31"/>
      <c r="G84" s="32">
        <f aca="true" t="shared" si="1" ref="G84:G89">C84+D84</f>
        <v>0</v>
      </c>
    </row>
    <row r="85" spans="1:7" s="272" customFormat="1" ht="12" customHeight="1">
      <c r="A85" s="278" t="s">
        <v>206</v>
      </c>
      <c r="B85" s="34" t="s">
        <v>207</v>
      </c>
      <c r="C85" s="35"/>
      <c r="D85" s="35"/>
      <c r="E85" s="35"/>
      <c r="F85" s="36"/>
      <c r="G85" s="37">
        <f t="shared" si="1"/>
        <v>0</v>
      </c>
    </row>
    <row r="86" spans="1:7" s="272" customFormat="1" ht="12" customHeight="1">
      <c r="A86" s="278" t="s">
        <v>208</v>
      </c>
      <c r="B86" s="34" t="s">
        <v>209</v>
      </c>
      <c r="C86" s="35"/>
      <c r="D86" s="35"/>
      <c r="E86" s="35"/>
      <c r="F86" s="36"/>
      <c r="G86" s="37">
        <f t="shared" si="1"/>
        <v>0</v>
      </c>
    </row>
    <row r="87" spans="1:7" s="270" customFormat="1" ht="12" customHeight="1">
      <c r="A87" s="279" t="s">
        <v>210</v>
      </c>
      <c r="B87" s="46" t="s">
        <v>211</v>
      </c>
      <c r="C87" s="35"/>
      <c r="D87" s="35"/>
      <c r="E87" s="41"/>
      <c r="F87" s="42"/>
      <c r="G87" s="43">
        <f t="shared" si="1"/>
        <v>0</v>
      </c>
    </row>
    <row r="88" spans="1:7" s="270" customFormat="1" ht="12" customHeight="1">
      <c r="A88" s="275" t="s">
        <v>212</v>
      </c>
      <c r="B88" s="44" t="s">
        <v>213</v>
      </c>
      <c r="C88" s="61"/>
      <c r="D88" s="61"/>
      <c r="E88" s="61"/>
      <c r="F88" s="62"/>
      <c r="G88" s="25">
        <f t="shared" si="1"/>
        <v>0</v>
      </c>
    </row>
    <row r="89" spans="1:7" s="270" customFormat="1" ht="12" customHeight="1">
      <c r="A89" s="275" t="s">
        <v>456</v>
      </c>
      <c r="B89" s="44" t="s">
        <v>215</v>
      </c>
      <c r="C89" s="61"/>
      <c r="D89" s="61"/>
      <c r="E89" s="61"/>
      <c r="F89" s="62"/>
      <c r="G89" s="25">
        <f t="shared" si="1"/>
        <v>0</v>
      </c>
    </row>
    <row r="90" spans="1:7" s="270" customFormat="1" ht="12" customHeight="1">
      <c r="A90" s="275" t="s">
        <v>457</v>
      </c>
      <c r="B90" s="63" t="s">
        <v>217</v>
      </c>
      <c r="C90" s="24">
        <f>+C67+C71+C76+C79+C83+C89+C88</f>
        <v>98675</v>
      </c>
      <c r="D90" s="24">
        <f>+D67+D71+D76+D79+D83+D89+D88</f>
        <v>0</v>
      </c>
      <c r="E90" s="24">
        <f>+E67+E71+E76+E79+E83+E89+E88</f>
        <v>162459</v>
      </c>
      <c r="F90" s="24">
        <f>+F67+F71+F76+F79+F83+F89+F88</f>
        <v>-1</v>
      </c>
      <c r="G90" s="320">
        <f>+G67+G71+G76+G79+G83+G89+G88</f>
        <v>261133</v>
      </c>
    </row>
    <row r="91" spans="1:7" s="270" customFormat="1" ht="12" customHeight="1">
      <c r="A91" s="326" t="s">
        <v>458</v>
      </c>
      <c r="B91" s="65" t="s">
        <v>459</v>
      </c>
      <c r="C91" s="24">
        <f>+C66+C90</f>
        <v>548314</v>
      </c>
      <c r="D91" s="24">
        <f>+D66+D90</f>
        <v>439155</v>
      </c>
      <c r="E91" s="24">
        <f>+E66+E90</f>
        <v>167427</v>
      </c>
      <c r="F91" s="24">
        <f>+F66+F90</f>
        <v>31306</v>
      </c>
      <c r="G91" s="320">
        <f>+G66+G90</f>
        <v>1186202</v>
      </c>
    </row>
    <row r="92" spans="1:3" s="272" customFormat="1" ht="15" customHeight="1">
      <c r="A92" s="280"/>
      <c r="B92" s="281"/>
      <c r="C92" s="282"/>
    </row>
    <row r="93" spans="1:7" s="266" customFormat="1" ht="16.5" customHeight="1">
      <c r="A93" s="424" t="s">
        <v>321</v>
      </c>
      <c r="B93" s="424"/>
      <c r="C93" s="424"/>
      <c r="D93" s="424"/>
      <c r="E93" s="424"/>
      <c r="F93" s="424"/>
      <c r="G93" s="424"/>
    </row>
    <row r="94" spans="1:7" s="283" customFormat="1" ht="12" customHeight="1">
      <c r="A94" s="322" t="s">
        <v>54</v>
      </c>
      <c r="B94" s="327" t="s">
        <v>460</v>
      </c>
      <c r="C94" s="24">
        <f>+C95+C96+C97+C98+C99+C112</f>
        <v>313785</v>
      </c>
      <c r="D94" s="24">
        <f>+D95+D96+D97+D98+D99+D112</f>
        <v>438187</v>
      </c>
      <c r="E94" s="24">
        <f>+E95+E96+E97+E98+E99+E112</f>
        <v>144851</v>
      </c>
      <c r="F94" s="24">
        <f>+F95+F96+F97+F98+F99+F112</f>
        <v>18453</v>
      </c>
      <c r="G94" s="25">
        <f>+G95+G96+G97+G98+G99+G112</f>
        <v>915276</v>
      </c>
    </row>
    <row r="95" spans="1:7" ht="12" customHeight="1">
      <c r="A95" s="284" t="s">
        <v>56</v>
      </c>
      <c r="B95" s="78" t="s">
        <v>224</v>
      </c>
      <c r="C95" s="30">
        <v>114608</v>
      </c>
      <c r="D95" s="30">
        <v>276351</v>
      </c>
      <c r="E95" s="30">
        <v>804</v>
      </c>
      <c r="F95" s="30">
        <v>5336</v>
      </c>
      <c r="G95" s="32">
        <f aca="true" t="shared" si="2" ref="G95:G100">C95+D95+E95+F95</f>
        <v>397099</v>
      </c>
    </row>
    <row r="96" spans="1:7" ht="12" customHeight="1">
      <c r="A96" s="271" t="s">
        <v>58</v>
      </c>
      <c r="B96" s="79" t="s">
        <v>225</v>
      </c>
      <c r="C96" s="35">
        <v>20718</v>
      </c>
      <c r="D96" s="35">
        <v>37307</v>
      </c>
      <c r="E96" s="35">
        <v>159</v>
      </c>
      <c r="F96" s="35">
        <v>780</v>
      </c>
      <c r="G96" s="37">
        <f t="shared" si="2"/>
        <v>58964</v>
      </c>
    </row>
    <row r="97" spans="1:7" ht="12" customHeight="1">
      <c r="A97" s="271" t="s">
        <v>60</v>
      </c>
      <c r="B97" s="79" t="s">
        <v>226</v>
      </c>
      <c r="C97" s="35">
        <v>132279</v>
      </c>
      <c r="D97" s="35">
        <v>64223</v>
      </c>
      <c r="E97" s="35">
        <v>17143</v>
      </c>
      <c r="F97" s="35">
        <v>2184</v>
      </c>
      <c r="G97" s="37">
        <f t="shared" si="2"/>
        <v>215829</v>
      </c>
    </row>
    <row r="98" spans="1:7" ht="12" customHeight="1">
      <c r="A98" s="271" t="s">
        <v>62</v>
      </c>
      <c r="B98" s="79" t="s">
        <v>227</v>
      </c>
      <c r="C98" s="35">
        <v>13950</v>
      </c>
      <c r="D98" s="35"/>
      <c r="E98" s="35"/>
      <c r="F98" s="35"/>
      <c r="G98" s="37">
        <f t="shared" si="2"/>
        <v>13950</v>
      </c>
    </row>
    <row r="99" spans="1:7" ht="12" customHeight="1">
      <c r="A99" s="271" t="s">
        <v>228</v>
      </c>
      <c r="B99" s="79" t="s">
        <v>229</v>
      </c>
      <c r="C99" s="35">
        <v>12230</v>
      </c>
      <c r="D99" s="35"/>
      <c r="E99" s="35">
        <v>9190</v>
      </c>
      <c r="F99" s="35">
        <v>6559</v>
      </c>
      <c r="G99" s="37">
        <f t="shared" si="2"/>
        <v>27979</v>
      </c>
    </row>
    <row r="100" spans="1:7" ht="12" customHeight="1">
      <c r="A100" s="271" t="s">
        <v>66</v>
      </c>
      <c r="B100" s="79" t="s">
        <v>461</v>
      </c>
      <c r="C100" s="35"/>
      <c r="D100" s="35"/>
      <c r="E100" s="35">
        <v>8976</v>
      </c>
      <c r="F100" s="35"/>
      <c r="G100" s="37">
        <f t="shared" si="2"/>
        <v>8976</v>
      </c>
    </row>
    <row r="101" spans="1:7" ht="12" customHeight="1">
      <c r="A101" s="271" t="s">
        <v>231</v>
      </c>
      <c r="B101" s="83" t="s">
        <v>232</v>
      </c>
      <c r="C101" s="35"/>
      <c r="D101" s="35"/>
      <c r="E101" s="35"/>
      <c r="F101" s="35"/>
      <c r="G101" s="37">
        <f>C101+D101</f>
        <v>0</v>
      </c>
    </row>
    <row r="102" spans="1:7" ht="12" customHeight="1">
      <c r="A102" s="271" t="s">
        <v>233</v>
      </c>
      <c r="B102" s="83" t="s">
        <v>234</v>
      </c>
      <c r="C102" s="35"/>
      <c r="D102" s="35"/>
      <c r="E102" s="35"/>
      <c r="F102" s="35"/>
      <c r="G102" s="37">
        <f>C102+D102</f>
        <v>0</v>
      </c>
    </row>
    <row r="103" spans="1:7" ht="12" customHeight="1">
      <c r="A103" s="271" t="s">
        <v>235</v>
      </c>
      <c r="B103" s="83" t="s">
        <v>236</v>
      </c>
      <c r="C103" s="35"/>
      <c r="D103" s="35"/>
      <c r="E103" s="35"/>
      <c r="F103" s="35"/>
      <c r="G103" s="37">
        <f>C103+D103</f>
        <v>0</v>
      </c>
    </row>
    <row r="104" spans="1:7" ht="12" customHeight="1">
      <c r="A104" s="271" t="s">
        <v>237</v>
      </c>
      <c r="B104" s="84" t="s">
        <v>238</v>
      </c>
      <c r="C104" s="35"/>
      <c r="D104" s="35"/>
      <c r="E104" s="35"/>
      <c r="F104" s="35"/>
      <c r="G104" s="37">
        <f>C104+D104</f>
        <v>0</v>
      </c>
    </row>
    <row r="105" spans="1:7" ht="18" customHeight="1">
      <c r="A105" s="271" t="s">
        <v>239</v>
      </c>
      <c r="B105" s="84" t="s">
        <v>240</v>
      </c>
      <c r="C105" s="35"/>
      <c r="D105" s="35"/>
      <c r="E105" s="35"/>
      <c r="F105" s="35"/>
      <c r="G105" s="37">
        <f>C105+D105</f>
        <v>0</v>
      </c>
    </row>
    <row r="106" spans="1:7" ht="12" customHeight="1">
      <c r="A106" s="271" t="s">
        <v>241</v>
      </c>
      <c r="B106" s="83" t="s">
        <v>242</v>
      </c>
      <c r="C106" s="35">
        <v>9149</v>
      </c>
      <c r="D106" s="35"/>
      <c r="E106" s="35"/>
      <c r="F106" s="35">
        <v>6559</v>
      </c>
      <c r="G106" s="37">
        <f>C106+D106+E106+F106</f>
        <v>15708</v>
      </c>
    </row>
    <row r="107" spans="1:7" ht="12" customHeight="1">
      <c r="A107" s="271" t="s">
        <v>243</v>
      </c>
      <c r="B107" s="83" t="s">
        <v>244</v>
      </c>
      <c r="C107" s="35"/>
      <c r="D107" s="35"/>
      <c r="E107" s="35"/>
      <c r="F107" s="35"/>
      <c r="G107" s="37">
        <f>C107+D107</f>
        <v>0</v>
      </c>
    </row>
    <row r="108" spans="1:7" ht="12" customHeight="1">
      <c r="A108" s="271" t="s">
        <v>245</v>
      </c>
      <c r="B108" s="84" t="s">
        <v>246</v>
      </c>
      <c r="C108" s="35"/>
      <c r="D108" s="35"/>
      <c r="E108" s="35"/>
      <c r="F108" s="35"/>
      <c r="G108" s="37">
        <f>C108+D108</f>
        <v>0</v>
      </c>
    </row>
    <row r="109" spans="1:7" ht="12" customHeight="1">
      <c r="A109" s="271" t="s">
        <v>247</v>
      </c>
      <c r="B109" s="84" t="s">
        <v>248</v>
      </c>
      <c r="C109" s="35"/>
      <c r="D109" s="35"/>
      <c r="E109" s="35"/>
      <c r="F109" s="35"/>
      <c r="G109" s="37">
        <f>C109+D109</f>
        <v>0</v>
      </c>
    </row>
    <row r="110" spans="1:7" ht="12" customHeight="1">
      <c r="A110" s="271" t="s">
        <v>249</v>
      </c>
      <c r="B110" s="84" t="s">
        <v>250</v>
      </c>
      <c r="C110" s="35"/>
      <c r="D110" s="35"/>
      <c r="E110" s="35"/>
      <c r="F110" s="35"/>
      <c r="G110" s="37">
        <f>C110+D110</f>
        <v>0</v>
      </c>
    </row>
    <row r="111" spans="1:7" ht="12" customHeight="1">
      <c r="A111" s="271" t="s">
        <v>251</v>
      </c>
      <c r="B111" s="84" t="s">
        <v>252</v>
      </c>
      <c r="C111" s="35">
        <v>3081</v>
      </c>
      <c r="D111" s="35"/>
      <c r="E111" s="35">
        <v>214</v>
      </c>
      <c r="F111" s="35"/>
      <c r="G111" s="37">
        <f>C111+D111+E111+F111</f>
        <v>3295</v>
      </c>
    </row>
    <row r="112" spans="1:7" ht="12" customHeight="1">
      <c r="A112" s="271" t="s">
        <v>253</v>
      </c>
      <c r="B112" s="79" t="s">
        <v>254</v>
      </c>
      <c r="C112" s="35">
        <f>SUM(C113:C114)</f>
        <v>20000</v>
      </c>
      <c r="D112" s="35">
        <f>SUM(D113:D114)</f>
        <v>60306</v>
      </c>
      <c r="E112" s="35">
        <f>SUM(E113:E114)</f>
        <v>117555</v>
      </c>
      <c r="F112" s="35">
        <f>SUM(F113:F114)</f>
        <v>3594</v>
      </c>
      <c r="G112" s="37">
        <f>C112+D112+E112+F112</f>
        <v>201455</v>
      </c>
    </row>
    <row r="113" spans="1:7" ht="12" customHeight="1">
      <c r="A113" s="271" t="s">
        <v>255</v>
      </c>
      <c r="B113" s="79" t="s">
        <v>462</v>
      </c>
      <c r="C113" s="35">
        <v>20000</v>
      </c>
      <c r="D113" s="35">
        <v>60306</v>
      </c>
      <c r="E113" s="35">
        <v>117555</v>
      </c>
      <c r="F113" s="35">
        <v>3594</v>
      </c>
      <c r="G113" s="37">
        <f>C113+D113+E113+F113</f>
        <v>201455</v>
      </c>
    </row>
    <row r="114" spans="1:7" ht="12" customHeight="1">
      <c r="A114" s="285" t="s">
        <v>257</v>
      </c>
      <c r="B114" s="286" t="s">
        <v>463</v>
      </c>
      <c r="C114" s="41"/>
      <c r="D114" s="41"/>
      <c r="E114" s="41"/>
      <c r="F114" s="41"/>
      <c r="G114" s="43">
        <f>C114+D114+E114</f>
        <v>0</v>
      </c>
    </row>
    <row r="115" spans="1:7" ht="12" customHeight="1">
      <c r="A115" s="72" t="s">
        <v>68</v>
      </c>
      <c r="B115" s="116" t="s">
        <v>259</v>
      </c>
      <c r="C115" s="24">
        <f>+C116+C118+C120</f>
        <v>3424</v>
      </c>
      <c r="D115" s="24">
        <f>+D116+D118+D120</f>
        <v>968</v>
      </c>
      <c r="E115" s="24">
        <f>+E116+E118+E120</f>
        <v>2072</v>
      </c>
      <c r="F115" s="24">
        <f>+F116+F118+F120</f>
        <v>7369</v>
      </c>
      <c r="G115" s="25">
        <f>+G116+G118+G120</f>
        <v>13833</v>
      </c>
    </row>
    <row r="116" spans="1:7" ht="12" customHeight="1">
      <c r="A116" s="328" t="s">
        <v>70</v>
      </c>
      <c r="B116" s="329" t="s">
        <v>260</v>
      </c>
      <c r="C116" s="30"/>
      <c r="D116" s="30">
        <v>968</v>
      </c>
      <c r="E116" s="30"/>
      <c r="F116" s="30">
        <v>7927</v>
      </c>
      <c r="G116" s="32">
        <f>C116+D116+E116+F116</f>
        <v>8895</v>
      </c>
    </row>
    <row r="117" spans="1:7" ht="12" customHeight="1">
      <c r="A117" s="328" t="s">
        <v>72</v>
      </c>
      <c r="B117" s="330" t="s">
        <v>261</v>
      </c>
      <c r="C117" s="35"/>
      <c r="D117" s="35"/>
      <c r="E117" s="35"/>
      <c r="F117" s="35"/>
      <c r="G117" s="37">
        <f>C117+D117+E117+F117</f>
        <v>0</v>
      </c>
    </row>
    <row r="118" spans="1:7" ht="12" customHeight="1">
      <c r="A118" s="328" t="s">
        <v>74</v>
      </c>
      <c r="B118" s="330" t="s">
        <v>262</v>
      </c>
      <c r="C118" s="35"/>
      <c r="D118" s="35"/>
      <c r="E118" s="35">
        <v>2142</v>
      </c>
      <c r="F118" s="35">
        <v>-558</v>
      </c>
      <c r="G118" s="37">
        <f>C118+D118+E118+F118</f>
        <v>1584</v>
      </c>
    </row>
    <row r="119" spans="1:7" ht="12" customHeight="1">
      <c r="A119" s="328" t="s">
        <v>76</v>
      </c>
      <c r="B119" s="330" t="s">
        <v>263</v>
      </c>
      <c r="C119" s="35"/>
      <c r="D119" s="35"/>
      <c r="E119" s="35"/>
      <c r="F119" s="35"/>
      <c r="G119" s="37">
        <f>C119+D119</f>
        <v>0</v>
      </c>
    </row>
    <row r="120" spans="1:7" ht="12" customHeight="1">
      <c r="A120" s="328" t="s">
        <v>78</v>
      </c>
      <c r="B120" s="331" t="s">
        <v>264</v>
      </c>
      <c r="C120" s="35">
        <v>3424</v>
      </c>
      <c r="D120" s="35"/>
      <c r="E120" s="35">
        <v>-70</v>
      </c>
      <c r="F120" s="35"/>
      <c r="G120" s="37">
        <f>C120+D120+E120+F120</f>
        <v>3354</v>
      </c>
    </row>
    <row r="121" spans="1:7" ht="12" customHeight="1">
      <c r="A121" s="328" t="s">
        <v>80</v>
      </c>
      <c r="B121" s="331" t="s">
        <v>265</v>
      </c>
      <c r="C121" s="35"/>
      <c r="D121" s="35"/>
      <c r="E121" s="35"/>
      <c r="F121" s="35"/>
      <c r="G121" s="37">
        <f aca="true" t="shared" si="3" ref="G121:G127">C121+D121</f>
        <v>0</v>
      </c>
    </row>
    <row r="122" spans="1:7" ht="12" customHeight="1">
      <c r="A122" s="328" t="s">
        <v>266</v>
      </c>
      <c r="B122" s="332" t="s">
        <v>267</v>
      </c>
      <c r="C122" s="35"/>
      <c r="D122" s="35"/>
      <c r="E122" s="35"/>
      <c r="F122" s="35"/>
      <c r="G122" s="37">
        <f t="shared" si="3"/>
        <v>0</v>
      </c>
    </row>
    <row r="123" spans="1:7" ht="12" customHeight="1">
      <c r="A123" s="328" t="s">
        <v>268</v>
      </c>
      <c r="B123" s="332" t="s">
        <v>240</v>
      </c>
      <c r="C123" s="35"/>
      <c r="D123" s="35"/>
      <c r="E123" s="35"/>
      <c r="F123" s="35"/>
      <c r="G123" s="37">
        <f t="shared" si="3"/>
        <v>0</v>
      </c>
    </row>
    <row r="124" spans="1:7" ht="12" customHeight="1">
      <c r="A124" s="328" t="s">
        <v>269</v>
      </c>
      <c r="B124" s="332" t="s">
        <v>270</v>
      </c>
      <c r="C124" s="35"/>
      <c r="D124" s="35"/>
      <c r="E124" s="35"/>
      <c r="F124" s="35"/>
      <c r="G124" s="37">
        <f t="shared" si="3"/>
        <v>0</v>
      </c>
    </row>
    <row r="125" spans="1:7" ht="12" customHeight="1">
      <c r="A125" s="328" t="s">
        <v>271</v>
      </c>
      <c r="B125" s="332" t="s">
        <v>272</v>
      </c>
      <c r="C125" s="35"/>
      <c r="D125" s="35"/>
      <c r="E125" s="35"/>
      <c r="F125" s="35"/>
      <c r="G125" s="37">
        <f t="shared" si="3"/>
        <v>0</v>
      </c>
    </row>
    <row r="126" spans="1:7" ht="12" customHeight="1">
      <c r="A126" s="328" t="s">
        <v>273</v>
      </c>
      <c r="B126" s="332" t="s">
        <v>246</v>
      </c>
      <c r="C126" s="35"/>
      <c r="D126" s="35"/>
      <c r="E126" s="35"/>
      <c r="F126" s="35"/>
      <c r="G126" s="37">
        <f t="shared" si="3"/>
        <v>0</v>
      </c>
    </row>
    <row r="127" spans="1:7" ht="12" customHeight="1">
      <c r="A127" s="328" t="s">
        <v>274</v>
      </c>
      <c r="B127" s="332" t="s">
        <v>275</v>
      </c>
      <c r="C127" s="35"/>
      <c r="D127" s="35"/>
      <c r="E127" s="35"/>
      <c r="F127" s="35"/>
      <c r="G127" s="37">
        <f t="shared" si="3"/>
        <v>0</v>
      </c>
    </row>
    <row r="128" spans="1:7" ht="12" customHeight="1">
      <c r="A128" s="333" t="s">
        <v>276</v>
      </c>
      <c r="B128" s="334" t="s">
        <v>277</v>
      </c>
      <c r="C128" s="41">
        <v>3424</v>
      </c>
      <c r="D128" s="41"/>
      <c r="E128" s="41">
        <v>-70</v>
      </c>
      <c r="F128" s="41"/>
      <c r="G128" s="43">
        <f>C128+D128+E128+F128</f>
        <v>3354</v>
      </c>
    </row>
    <row r="129" spans="1:7" ht="12" customHeight="1">
      <c r="A129" s="72" t="s">
        <v>82</v>
      </c>
      <c r="B129" s="23" t="s">
        <v>278</v>
      </c>
      <c r="C129" s="24">
        <f>+C94+C115</f>
        <v>317209</v>
      </c>
      <c r="D129" s="96">
        <f>+D94+D115</f>
        <v>439155</v>
      </c>
      <c r="E129" s="96">
        <f>+E94+E115</f>
        <v>146923</v>
      </c>
      <c r="F129" s="96">
        <f>+F94+F115</f>
        <v>25822</v>
      </c>
      <c r="G129" s="25">
        <f>+G94+G115</f>
        <v>929109</v>
      </c>
    </row>
    <row r="130" spans="1:7" ht="12" customHeight="1">
      <c r="A130" s="72" t="s">
        <v>279</v>
      </c>
      <c r="B130" s="23" t="s">
        <v>464</v>
      </c>
      <c r="C130" s="24">
        <f>+C131+C132+C133</f>
        <v>0</v>
      </c>
      <c r="D130" s="96">
        <f>+D131+D132+D133</f>
        <v>0</v>
      </c>
      <c r="E130" s="24"/>
      <c r="F130" s="50"/>
      <c r="G130" s="25">
        <f>+G131+G132+G133</f>
        <v>0</v>
      </c>
    </row>
    <row r="131" spans="1:7" s="283" customFormat="1" ht="12" customHeight="1">
      <c r="A131" s="267" t="s">
        <v>98</v>
      </c>
      <c r="B131" s="97" t="s">
        <v>465</v>
      </c>
      <c r="C131" s="35"/>
      <c r="D131" s="92"/>
      <c r="E131" s="30"/>
      <c r="F131" s="31"/>
      <c r="G131" s="32">
        <f>C131+D131</f>
        <v>0</v>
      </c>
    </row>
    <row r="132" spans="1:7" ht="12" customHeight="1">
      <c r="A132" s="267" t="s">
        <v>100</v>
      </c>
      <c r="B132" s="97" t="s">
        <v>282</v>
      </c>
      <c r="C132" s="35"/>
      <c r="D132" s="92"/>
      <c r="E132" s="35"/>
      <c r="F132" s="36"/>
      <c r="G132" s="37">
        <f>C132+D132</f>
        <v>0</v>
      </c>
    </row>
    <row r="133" spans="1:7" ht="12" customHeight="1">
      <c r="A133" s="290" t="s">
        <v>102</v>
      </c>
      <c r="B133" s="98" t="s">
        <v>466</v>
      </c>
      <c r="C133" s="35"/>
      <c r="D133" s="92"/>
      <c r="E133" s="41"/>
      <c r="F133" s="42"/>
      <c r="G133" s="43">
        <f>C133+D133</f>
        <v>0</v>
      </c>
    </row>
    <row r="134" spans="1:7" ht="12" customHeight="1">
      <c r="A134" s="72" t="s">
        <v>112</v>
      </c>
      <c r="B134" s="23" t="s">
        <v>284</v>
      </c>
      <c r="C134" s="24">
        <f>+C135+C136+C137+C138+C139+C140</f>
        <v>0</v>
      </c>
      <c r="D134" s="96">
        <f>+D135+D136+D137+D138+D139+D140</f>
        <v>0</v>
      </c>
      <c r="E134" s="24"/>
      <c r="F134" s="50"/>
      <c r="G134" s="25">
        <f>+G135+G136+G137+G138+G139+G140</f>
        <v>0</v>
      </c>
    </row>
    <row r="135" spans="1:7" ht="12" customHeight="1">
      <c r="A135" s="267" t="s">
        <v>114</v>
      </c>
      <c r="B135" s="97" t="s">
        <v>285</v>
      </c>
      <c r="C135" s="35"/>
      <c r="D135" s="92"/>
      <c r="E135" s="30"/>
      <c r="F135" s="31"/>
      <c r="G135" s="32">
        <f aca="true" t="shared" si="4" ref="G135:G140">C135+D135</f>
        <v>0</v>
      </c>
    </row>
    <row r="136" spans="1:7" ht="12" customHeight="1">
      <c r="A136" s="267" t="s">
        <v>116</v>
      </c>
      <c r="B136" s="97" t="s">
        <v>286</v>
      </c>
      <c r="C136" s="35"/>
      <c r="D136" s="92"/>
      <c r="E136" s="35"/>
      <c r="F136" s="36"/>
      <c r="G136" s="37">
        <f t="shared" si="4"/>
        <v>0</v>
      </c>
    </row>
    <row r="137" spans="1:7" ht="12" customHeight="1">
      <c r="A137" s="267" t="s">
        <v>118</v>
      </c>
      <c r="B137" s="97" t="s">
        <v>287</v>
      </c>
      <c r="C137" s="35"/>
      <c r="D137" s="92"/>
      <c r="E137" s="35"/>
      <c r="F137" s="36"/>
      <c r="G137" s="37">
        <f t="shared" si="4"/>
        <v>0</v>
      </c>
    </row>
    <row r="138" spans="1:7" ht="12" customHeight="1">
      <c r="A138" s="267" t="s">
        <v>120</v>
      </c>
      <c r="B138" s="97" t="s">
        <v>467</v>
      </c>
      <c r="C138" s="35"/>
      <c r="D138" s="92"/>
      <c r="E138" s="35"/>
      <c r="F138" s="36"/>
      <c r="G138" s="37">
        <f t="shared" si="4"/>
        <v>0</v>
      </c>
    </row>
    <row r="139" spans="1:7" ht="12" customHeight="1">
      <c r="A139" s="267" t="s">
        <v>122</v>
      </c>
      <c r="B139" s="97" t="s">
        <v>289</v>
      </c>
      <c r="C139" s="35"/>
      <c r="D139" s="92"/>
      <c r="E139" s="35"/>
      <c r="F139" s="36"/>
      <c r="G139" s="37">
        <f t="shared" si="4"/>
        <v>0</v>
      </c>
    </row>
    <row r="140" spans="1:7" s="283" customFormat="1" ht="12" customHeight="1">
      <c r="A140" s="290" t="s">
        <v>124</v>
      </c>
      <c r="B140" s="98" t="s">
        <v>290</v>
      </c>
      <c r="C140" s="35"/>
      <c r="D140" s="92"/>
      <c r="E140" s="41"/>
      <c r="F140" s="42"/>
      <c r="G140" s="43">
        <f t="shared" si="4"/>
        <v>0</v>
      </c>
    </row>
    <row r="141" spans="1:13" ht="12" customHeight="1">
      <c r="A141" s="72" t="s">
        <v>136</v>
      </c>
      <c r="B141" s="23" t="s">
        <v>468</v>
      </c>
      <c r="C141" s="24">
        <f>+C142+C143+C145+C146+C144</f>
        <v>239511</v>
      </c>
      <c r="D141" s="96">
        <f>+D142+D143+D145+D146+D144</f>
        <v>0</v>
      </c>
      <c r="E141" s="24">
        <f>+E142+E143+E145+E146+E144</f>
        <v>18474</v>
      </c>
      <c r="F141" s="24">
        <f>+F142+F143+F145+F146+F144</f>
        <v>5465</v>
      </c>
      <c r="G141" s="25">
        <f>+G142+G143+G145+G146+G144</f>
        <v>263450</v>
      </c>
      <c r="M141" s="292"/>
    </row>
    <row r="142" spans="1:7" ht="12.75">
      <c r="A142" s="328" t="s">
        <v>138</v>
      </c>
      <c r="B142" s="329" t="s">
        <v>292</v>
      </c>
      <c r="C142" s="30"/>
      <c r="D142" s="30"/>
      <c r="E142" s="30"/>
      <c r="F142" s="30"/>
      <c r="G142" s="32">
        <f>C142+D142</f>
        <v>0</v>
      </c>
    </row>
    <row r="143" spans="1:7" ht="12" customHeight="1">
      <c r="A143" s="328" t="s">
        <v>140</v>
      </c>
      <c r="B143" s="330" t="s">
        <v>293</v>
      </c>
      <c r="C143" s="35"/>
      <c r="D143" s="35"/>
      <c r="E143" s="35">
        <v>14665</v>
      </c>
      <c r="F143" s="35"/>
      <c r="G143" s="37">
        <f>C143+D143+E143+F143</f>
        <v>14665</v>
      </c>
    </row>
    <row r="144" spans="1:7" ht="12" customHeight="1">
      <c r="A144" s="328" t="s">
        <v>142</v>
      </c>
      <c r="B144" s="330" t="s">
        <v>469</v>
      </c>
      <c r="C144" s="35">
        <v>239511</v>
      </c>
      <c r="D144" s="35"/>
      <c r="E144" s="35">
        <v>3809</v>
      </c>
      <c r="F144" s="35">
        <v>5465</v>
      </c>
      <c r="G144" s="37">
        <f>C144+D144+E144+F144</f>
        <v>248785</v>
      </c>
    </row>
    <row r="145" spans="1:7" s="283" customFormat="1" ht="12" customHeight="1">
      <c r="A145" s="328" t="s">
        <v>144</v>
      </c>
      <c r="B145" s="330" t="s">
        <v>294</v>
      </c>
      <c r="C145" s="35"/>
      <c r="D145" s="35"/>
      <c r="E145" s="35"/>
      <c r="F145" s="35"/>
      <c r="G145" s="37">
        <f>C145+D145</f>
        <v>0</v>
      </c>
    </row>
    <row r="146" spans="1:7" s="283" customFormat="1" ht="12" customHeight="1">
      <c r="A146" s="333" t="s">
        <v>146</v>
      </c>
      <c r="B146" s="335" t="s">
        <v>295</v>
      </c>
      <c r="C146" s="41"/>
      <c r="D146" s="41"/>
      <c r="E146" s="41"/>
      <c r="F146" s="41"/>
      <c r="G146" s="43">
        <f>C146+D146</f>
        <v>0</v>
      </c>
    </row>
    <row r="147" spans="1:7" s="283" customFormat="1" ht="12" customHeight="1">
      <c r="A147" s="72" t="s">
        <v>296</v>
      </c>
      <c r="B147" s="23" t="s">
        <v>297</v>
      </c>
      <c r="C147" s="99">
        <f>+C148+C149+C150+C151+C152</f>
        <v>0</v>
      </c>
      <c r="D147" s="100">
        <f>+D148+D149+D150+D151+D152</f>
        <v>0</v>
      </c>
      <c r="E147" s="99"/>
      <c r="F147" s="101"/>
      <c r="G147" s="102">
        <f>+G148+G149+G150+G151+G152</f>
        <v>0</v>
      </c>
    </row>
    <row r="148" spans="1:7" s="283" customFormat="1" ht="12" customHeight="1">
      <c r="A148" s="267" t="s">
        <v>150</v>
      </c>
      <c r="B148" s="97" t="s">
        <v>298</v>
      </c>
      <c r="C148" s="35"/>
      <c r="D148" s="92"/>
      <c r="E148" s="30"/>
      <c r="F148" s="31"/>
      <c r="G148" s="32">
        <f aca="true" t="shared" si="5" ref="G148:G154">C148+D148</f>
        <v>0</v>
      </c>
    </row>
    <row r="149" spans="1:7" s="283" customFormat="1" ht="12" customHeight="1">
      <c r="A149" s="267" t="s">
        <v>152</v>
      </c>
      <c r="B149" s="97" t="s">
        <v>299</v>
      </c>
      <c r="C149" s="35"/>
      <c r="D149" s="92"/>
      <c r="E149" s="35"/>
      <c r="F149" s="36"/>
      <c r="G149" s="37">
        <f t="shared" si="5"/>
        <v>0</v>
      </c>
    </row>
    <row r="150" spans="1:7" s="283" customFormat="1" ht="12" customHeight="1">
      <c r="A150" s="267" t="s">
        <v>154</v>
      </c>
      <c r="B150" s="97" t="s">
        <v>300</v>
      </c>
      <c r="C150" s="35"/>
      <c r="D150" s="92"/>
      <c r="E150" s="35"/>
      <c r="F150" s="36"/>
      <c r="G150" s="37">
        <f t="shared" si="5"/>
        <v>0</v>
      </c>
    </row>
    <row r="151" spans="1:7" s="283" customFormat="1" ht="12" customHeight="1">
      <c r="A151" s="267" t="s">
        <v>156</v>
      </c>
      <c r="B151" s="97" t="s">
        <v>470</v>
      </c>
      <c r="C151" s="35"/>
      <c r="D151" s="92"/>
      <c r="E151" s="35"/>
      <c r="F151" s="36"/>
      <c r="G151" s="37">
        <f t="shared" si="5"/>
        <v>0</v>
      </c>
    </row>
    <row r="152" spans="1:7" ht="12.75" customHeight="1">
      <c r="A152" s="290" t="s">
        <v>302</v>
      </c>
      <c r="B152" s="98" t="s">
        <v>303</v>
      </c>
      <c r="C152" s="45"/>
      <c r="D152" s="94"/>
      <c r="E152" s="41"/>
      <c r="F152" s="42"/>
      <c r="G152" s="43">
        <f t="shared" si="5"/>
        <v>0</v>
      </c>
    </row>
    <row r="153" spans="1:7" ht="12.75" customHeight="1">
      <c r="A153" s="295" t="s">
        <v>158</v>
      </c>
      <c r="B153" s="23" t="s">
        <v>304</v>
      </c>
      <c r="C153" s="103"/>
      <c r="D153" s="104"/>
      <c r="E153" s="103"/>
      <c r="F153" s="107"/>
      <c r="G153" s="102">
        <f t="shared" si="5"/>
        <v>0</v>
      </c>
    </row>
    <row r="154" spans="1:7" ht="12.75" customHeight="1">
      <c r="A154" s="295" t="s">
        <v>305</v>
      </c>
      <c r="B154" s="23" t="s">
        <v>306</v>
      </c>
      <c r="C154" s="103"/>
      <c r="D154" s="104"/>
      <c r="E154" s="103"/>
      <c r="F154" s="107"/>
      <c r="G154" s="102">
        <f t="shared" si="5"/>
        <v>0</v>
      </c>
    </row>
    <row r="155" spans="1:7" ht="12" customHeight="1">
      <c r="A155" s="72" t="s">
        <v>307</v>
      </c>
      <c r="B155" s="23" t="s">
        <v>308</v>
      </c>
      <c r="C155" s="108">
        <f>+C130+C134+C141+C147+C153+C154</f>
        <v>239511</v>
      </c>
      <c r="D155" s="109">
        <f>+D130+D134+D141+D147+D153+D154</f>
        <v>0</v>
      </c>
      <c r="E155" s="108">
        <f>+E130+E134+E141+E147+E153+E154</f>
        <v>18474</v>
      </c>
      <c r="F155" s="108">
        <f>+F130+F134+F141+F147+F153+F154</f>
        <v>5465</v>
      </c>
      <c r="G155" s="110">
        <f>+G130+G134+G141+G147+G153+G154</f>
        <v>263450</v>
      </c>
    </row>
    <row r="156" spans="1:7" ht="15" customHeight="1">
      <c r="A156" s="336" t="s">
        <v>309</v>
      </c>
      <c r="B156" s="114" t="s">
        <v>310</v>
      </c>
      <c r="C156" s="108">
        <f>+C129+C155</f>
        <v>556720</v>
      </c>
      <c r="D156" s="109">
        <f>+D129+D155</f>
        <v>439155</v>
      </c>
      <c r="E156" s="109">
        <f>+E129+E155</f>
        <v>165397</v>
      </c>
      <c r="F156" s="109">
        <f>+F129+F155</f>
        <v>31287</v>
      </c>
      <c r="G156" s="110">
        <f>+G129+G155</f>
        <v>1192559</v>
      </c>
    </row>
    <row r="157" spans="4:7" ht="12.75">
      <c r="D157" s="246"/>
      <c r="E157" s="246"/>
      <c r="F157" s="246"/>
      <c r="G157" s="246"/>
    </row>
    <row r="158" spans="1:7" ht="15" customHeight="1">
      <c r="A158" s="337" t="s">
        <v>471</v>
      </c>
      <c r="B158" s="338"/>
      <c r="C158" s="309">
        <v>14</v>
      </c>
      <c r="D158" s="309"/>
      <c r="E158" s="309"/>
      <c r="F158" s="310"/>
      <c r="G158" s="311">
        <f>C158+D158</f>
        <v>14</v>
      </c>
    </row>
    <row r="159" spans="1:7" ht="14.25" customHeight="1">
      <c r="A159" s="337" t="s">
        <v>472</v>
      </c>
      <c r="B159" s="338"/>
      <c r="C159" s="309">
        <v>78</v>
      </c>
      <c r="D159" s="309">
        <v>265</v>
      </c>
      <c r="E159" s="309"/>
      <c r="F159" s="310">
        <v>5</v>
      </c>
      <c r="G159" s="311">
        <v>348</v>
      </c>
    </row>
  </sheetData>
  <sheetProtection selectLockedCells="1" selectUnlockedCells="1"/>
  <mergeCells count="4">
    <mergeCell ref="B3:D3"/>
    <mergeCell ref="B4:D4"/>
    <mergeCell ref="A8:G8"/>
    <mergeCell ref="A93:G93"/>
  </mergeCells>
  <printOptions horizontalCentered="1"/>
  <pageMargins left="0.03958333333333333" right="0.03958333333333333" top="0.3541666666666667" bottom="0.3541666666666667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159"/>
  <sheetViews>
    <sheetView zoomScale="96" zoomScaleNormal="96" workbookViewId="0" topLeftCell="A73">
      <selection activeCell="I9" sqref="I9"/>
    </sheetView>
  </sheetViews>
  <sheetFormatPr defaultColWidth="9.00390625" defaultRowHeight="12.75"/>
  <cols>
    <col min="1" max="1" width="11.50390625" style="0" customWidth="1"/>
    <col min="2" max="2" width="55.00390625" style="0" customWidth="1"/>
    <col min="3" max="3" width="11.625" style="0" customWidth="1"/>
    <col min="4" max="4" width="9.875" style="0" customWidth="1"/>
    <col min="5" max="5" width="10.625" style="0" customWidth="1"/>
    <col min="6" max="6" width="10.375" style="0" customWidth="1"/>
    <col min="7" max="7" width="12.00390625" style="0" customWidth="1"/>
  </cols>
  <sheetData>
    <row r="1" spans="1:7" ht="12.75">
      <c r="A1" s="244"/>
      <c r="B1" s="245"/>
      <c r="C1" s="246"/>
      <c r="D1" s="247"/>
      <c r="E1" s="247"/>
      <c r="F1" s="247"/>
      <c r="G1" s="247" t="s">
        <v>477</v>
      </c>
    </row>
    <row r="2" spans="1:7" ht="15.75">
      <c r="A2" s="249"/>
      <c r="B2" s="250"/>
      <c r="C2" s="251"/>
      <c r="D2" s="251"/>
      <c r="E2" s="251"/>
      <c r="F2" s="251"/>
      <c r="G2" s="248" t="s">
        <v>478</v>
      </c>
    </row>
    <row r="3" spans="1:7" ht="22.5" customHeight="1">
      <c r="A3" s="252" t="s">
        <v>322</v>
      </c>
      <c r="B3" s="423" t="s">
        <v>446</v>
      </c>
      <c r="C3" s="423"/>
      <c r="D3" s="423"/>
      <c r="E3" s="253"/>
      <c r="F3" s="253"/>
      <c r="G3" s="254" t="s">
        <v>447</v>
      </c>
    </row>
    <row r="4" spans="1:7" ht="33" customHeight="1">
      <c r="A4" s="252" t="s">
        <v>448</v>
      </c>
      <c r="B4" s="423" t="s">
        <v>479</v>
      </c>
      <c r="C4" s="423"/>
      <c r="D4" s="423"/>
      <c r="E4" s="253"/>
      <c r="F4" s="253"/>
      <c r="G4" s="256" t="s">
        <v>476</v>
      </c>
    </row>
    <row r="5" spans="1:7" ht="13.5">
      <c r="A5" s="257"/>
      <c r="B5" s="257"/>
      <c r="C5" s="258"/>
      <c r="D5" s="259"/>
      <c r="E5" s="259"/>
      <c r="F5" s="259"/>
      <c r="G5" s="258" t="s">
        <v>450</v>
      </c>
    </row>
    <row r="6" spans="1:7" ht="36">
      <c r="A6" s="261" t="s">
        <v>451</v>
      </c>
      <c r="B6" s="262" t="s">
        <v>452</v>
      </c>
      <c r="C6" s="13" t="s">
        <v>43</v>
      </c>
      <c r="D6" s="13" t="s">
        <v>315</v>
      </c>
      <c r="E6" s="13" t="s">
        <v>45</v>
      </c>
      <c r="F6" s="13" t="s">
        <v>46</v>
      </c>
      <c r="G6" s="231" t="str">
        <f>+CONCATENATE(LEFT(ÖSSZEFÜGGÉSEK!A7,4),"2016.09.30.",CHAR(10),"Módosítás utáni")</f>
        <v>2016.09.30.
Módosítás utáni</v>
      </c>
    </row>
    <row r="7" spans="1:7" ht="12.75">
      <c r="A7" s="317" t="s">
        <v>47</v>
      </c>
      <c r="B7" s="318" t="s">
        <v>48</v>
      </c>
      <c r="C7" s="318" t="s">
        <v>49</v>
      </c>
      <c r="D7" s="319" t="s">
        <v>50</v>
      </c>
      <c r="E7" s="319" t="s">
        <v>51</v>
      </c>
      <c r="F7" s="319" t="s">
        <v>52</v>
      </c>
      <c r="G7" s="20" t="s">
        <v>53</v>
      </c>
    </row>
    <row r="8" spans="1:7" ht="12.75" customHeight="1">
      <c r="A8" s="424" t="s">
        <v>320</v>
      </c>
      <c r="B8" s="424"/>
      <c r="C8" s="424"/>
      <c r="D8" s="424"/>
      <c r="E8" s="424"/>
      <c r="F8" s="424"/>
      <c r="G8" s="424"/>
    </row>
    <row r="9" spans="1:7" ht="12" customHeight="1">
      <c r="A9" s="72" t="s">
        <v>54</v>
      </c>
      <c r="B9" s="23" t="s">
        <v>55</v>
      </c>
      <c r="C9" s="24">
        <f>+C10+C11+C12+C13+C14+C15</f>
        <v>0</v>
      </c>
      <c r="D9" s="96">
        <f>+D10+D11+D12+D13+D14+D15</f>
        <v>0</v>
      </c>
      <c r="E9" s="24">
        <f>+E10+E11+E12+E13+E14+E15</f>
        <v>0</v>
      </c>
      <c r="F9" s="287"/>
      <c r="G9" s="320">
        <f>+G10+G11+G12+G13+G14+G15</f>
        <v>0</v>
      </c>
    </row>
    <row r="10" spans="1:7" ht="12" customHeight="1">
      <c r="A10" s="267" t="s">
        <v>56</v>
      </c>
      <c r="B10" s="28" t="s">
        <v>57</v>
      </c>
      <c r="C10" s="29"/>
      <c r="D10" s="90"/>
      <c r="E10" s="30"/>
      <c r="F10" s="31"/>
      <c r="G10" s="32">
        <f>C10+D10+E10</f>
        <v>0</v>
      </c>
    </row>
    <row r="11" spans="1:7" ht="12" customHeight="1">
      <c r="A11" s="271" t="s">
        <v>58</v>
      </c>
      <c r="B11" s="34" t="s">
        <v>59</v>
      </c>
      <c r="C11" s="35"/>
      <c r="D11" s="92"/>
      <c r="E11" s="35"/>
      <c r="F11" s="36"/>
      <c r="G11" s="37">
        <f>C11+D11+E11</f>
        <v>0</v>
      </c>
    </row>
    <row r="12" spans="1:7" ht="12" customHeight="1">
      <c r="A12" s="271" t="s">
        <v>60</v>
      </c>
      <c r="B12" s="34" t="s">
        <v>61</v>
      </c>
      <c r="C12" s="35"/>
      <c r="D12" s="92"/>
      <c r="E12" s="35"/>
      <c r="F12" s="36"/>
      <c r="G12" s="37">
        <f>C12+D12+E12</f>
        <v>0</v>
      </c>
    </row>
    <row r="13" spans="1:7" ht="12" customHeight="1">
      <c r="A13" s="271" t="s">
        <v>62</v>
      </c>
      <c r="B13" s="34" t="s">
        <v>63</v>
      </c>
      <c r="C13" s="35"/>
      <c r="D13" s="92"/>
      <c r="E13" s="35"/>
      <c r="F13" s="36"/>
      <c r="G13" s="37">
        <f>C13+D13+E13</f>
        <v>0</v>
      </c>
    </row>
    <row r="14" spans="1:7" ht="12" customHeight="1">
      <c r="A14" s="271" t="s">
        <v>64</v>
      </c>
      <c r="B14" s="34" t="s">
        <v>453</v>
      </c>
      <c r="C14" s="35"/>
      <c r="D14" s="92"/>
      <c r="E14" s="35"/>
      <c r="F14" s="36"/>
      <c r="G14" s="37">
        <f>C14+D14+E14</f>
        <v>0</v>
      </c>
    </row>
    <row r="15" spans="1:7" ht="12" customHeight="1">
      <c r="A15" s="273" t="s">
        <v>66</v>
      </c>
      <c r="B15" s="46" t="s">
        <v>67</v>
      </c>
      <c r="C15" s="35"/>
      <c r="D15" s="92"/>
      <c r="E15" s="41"/>
      <c r="F15" s="42"/>
      <c r="G15" s="43">
        <f>C15+D15</f>
        <v>0</v>
      </c>
    </row>
    <row r="16" spans="1:7" ht="21">
      <c r="A16" s="72" t="s">
        <v>68</v>
      </c>
      <c r="B16" s="44" t="s">
        <v>69</v>
      </c>
      <c r="C16" s="24">
        <f>+C17+C18+C19+C20+C21</f>
        <v>0</v>
      </c>
      <c r="D16" s="96">
        <f>+D17+D18+D19+D20+D21</f>
        <v>0</v>
      </c>
      <c r="E16" s="96">
        <f>+E17+E18+E19+E20+E21</f>
        <v>0</v>
      </c>
      <c r="F16" s="287"/>
      <c r="G16" s="320">
        <f>+G17+G18+G19+G20+G21</f>
        <v>0</v>
      </c>
    </row>
    <row r="17" spans="1:7" ht="12" customHeight="1">
      <c r="A17" s="267" t="s">
        <v>70</v>
      </c>
      <c r="B17" s="28" t="s">
        <v>71</v>
      </c>
      <c r="C17" s="29"/>
      <c r="D17" s="90"/>
      <c r="E17" s="30"/>
      <c r="F17" s="31"/>
      <c r="G17" s="32">
        <f>C17+D17</f>
        <v>0</v>
      </c>
    </row>
    <row r="18" spans="1:7" ht="12" customHeight="1">
      <c r="A18" s="271" t="s">
        <v>72</v>
      </c>
      <c r="B18" s="34" t="s">
        <v>73</v>
      </c>
      <c r="C18" s="35"/>
      <c r="D18" s="92"/>
      <c r="E18" s="35"/>
      <c r="F18" s="36"/>
      <c r="G18" s="37">
        <f>C18+D18</f>
        <v>0</v>
      </c>
    </row>
    <row r="19" spans="1:7" ht="12" customHeight="1">
      <c r="A19" s="271" t="s">
        <v>74</v>
      </c>
      <c r="B19" s="34" t="s">
        <v>75</v>
      </c>
      <c r="C19" s="35"/>
      <c r="D19" s="92"/>
      <c r="E19" s="35"/>
      <c r="F19" s="36"/>
      <c r="G19" s="37">
        <f>C19+D19</f>
        <v>0</v>
      </c>
    </row>
    <row r="20" spans="1:7" ht="12" customHeight="1">
      <c r="A20" s="271" t="s">
        <v>76</v>
      </c>
      <c r="B20" s="34" t="s">
        <v>77</v>
      </c>
      <c r="C20" s="35"/>
      <c r="D20" s="92"/>
      <c r="E20" s="35"/>
      <c r="F20" s="36"/>
      <c r="G20" s="37">
        <f>C20+D20</f>
        <v>0</v>
      </c>
    </row>
    <row r="21" spans="1:7" ht="12" customHeight="1">
      <c r="A21" s="271" t="s">
        <v>78</v>
      </c>
      <c r="B21" s="34" t="s">
        <v>79</v>
      </c>
      <c r="C21" s="35"/>
      <c r="D21" s="92"/>
      <c r="E21" s="35"/>
      <c r="F21" s="36"/>
      <c r="G21" s="37">
        <f>C21+D21+E21</f>
        <v>0</v>
      </c>
    </row>
    <row r="22" spans="1:7" ht="12" customHeight="1">
      <c r="A22" s="273" t="s">
        <v>80</v>
      </c>
      <c r="B22" s="46" t="s">
        <v>81</v>
      </c>
      <c r="C22" s="45"/>
      <c r="D22" s="94"/>
      <c r="E22" s="41"/>
      <c r="F22" s="42"/>
      <c r="G22" s="43">
        <f>C22+D22</f>
        <v>0</v>
      </c>
    </row>
    <row r="23" spans="1:7" ht="21">
      <c r="A23" s="72" t="s">
        <v>82</v>
      </c>
      <c r="B23" s="23" t="s">
        <v>83</v>
      </c>
      <c r="C23" s="24">
        <f>+C24+C25+C26+C27+C28</f>
        <v>0</v>
      </c>
      <c r="D23" s="96">
        <f>+D24+D25+D26+D27+D28</f>
        <v>0</v>
      </c>
      <c r="E23" s="96">
        <f>+E24+E25+E26+E27+E28</f>
        <v>0</v>
      </c>
      <c r="F23" s="287"/>
      <c r="G23" s="320">
        <f>+G24+G25+G26+G27+G28</f>
        <v>0</v>
      </c>
    </row>
    <row r="24" spans="1:7" ht="12" customHeight="1">
      <c r="A24" s="267" t="s">
        <v>84</v>
      </c>
      <c r="B24" s="28" t="s">
        <v>85</v>
      </c>
      <c r="C24" s="29"/>
      <c r="D24" s="90"/>
      <c r="E24" s="30"/>
      <c r="F24" s="31"/>
      <c r="G24" s="32">
        <f>C24+D24</f>
        <v>0</v>
      </c>
    </row>
    <row r="25" spans="1:7" ht="12" customHeight="1">
      <c r="A25" s="271" t="s">
        <v>86</v>
      </c>
      <c r="B25" s="34" t="s">
        <v>87</v>
      </c>
      <c r="C25" s="35"/>
      <c r="D25" s="92"/>
      <c r="E25" s="35"/>
      <c r="F25" s="36"/>
      <c r="G25" s="37">
        <f>C25+D25</f>
        <v>0</v>
      </c>
    </row>
    <row r="26" spans="1:7" ht="22.5">
      <c r="A26" s="271" t="s">
        <v>88</v>
      </c>
      <c r="B26" s="34" t="s">
        <v>89</v>
      </c>
      <c r="C26" s="35"/>
      <c r="D26" s="92"/>
      <c r="E26" s="35"/>
      <c r="F26" s="36"/>
      <c r="G26" s="37">
        <f>C26+D26</f>
        <v>0</v>
      </c>
    </row>
    <row r="27" spans="1:7" ht="22.5">
      <c r="A27" s="271" t="s">
        <v>90</v>
      </c>
      <c r="B27" s="34" t="s">
        <v>91</v>
      </c>
      <c r="C27" s="35"/>
      <c r="D27" s="92"/>
      <c r="E27" s="35"/>
      <c r="F27" s="36"/>
      <c r="G27" s="37">
        <f>C27+D27</f>
        <v>0</v>
      </c>
    </row>
    <row r="28" spans="1:7" ht="12" customHeight="1">
      <c r="A28" s="271" t="s">
        <v>92</v>
      </c>
      <c r="B28" s="34" t="s">
        <v>93</v>
      </c>
      <c r="C28" s="35"/>
      <c r="D28" s="92"/>
      <c r="E28" s="35"/>
      <c r="F28" s="36"/>
      <c r="G28" s="37">
        <f>C28+D28+E28</f>
        <v>0</v>
      </c>
    </row>
    <row r="29" spans="1:7" ht="12" customHeight="1">
      <c r="A29" s="273" t="s">
        <v>94</v>
      </c>
      <c r="B29" s="46" t="s">
        <v>95</v>
      </c>
      <c r="C29" s="45"/>
      <c r="D29" s="94"/>
      <c r="E29" s="41"/>
      <c r="F29" s="42"/>
      <c r="G29" s="43">
        <f>C29+D29</f>
        <v>0</v>
      </c>
    </row>
    <row r="30" spans="1:7" ht="12" customHeight="1">
      <c r="A30" s="72" t="s">
        <v>96</v>
      </c>
      <c r="B30" s="23" t="s">
        <v>97</v>
      </c>
      <c r="C30" s="24">
        <f>+C31+C32+C33+C34+C35+C36+C37</f>
        <v>0</v>
      </c>
      <c r="D30" s="24">
        <f>+D31+D32+D33+D34+D35+D36+D37</f>
        <v>0</v>
      </c>
      <c r="E30" s="24"/>
      <c r="F30" s="50"/>
      <c r="G30" s="25">
        <f>+G31+G32+G33+G34+G35+G36+G37</f>
        <v>0</v>
      </c>
    </row>
    <row r="31" spans="1:7" ht="12" customHeight="1">
      <c r="A31" s="267" t="s">
        <v>98</v>
      </c>
      <c r="B31" s="28" t="s">
        <v>99</v>
      </c>
      <c r="C31" s="29"/>
      <c r="D31" s="29"/>
      <c r="E31" s="30"/>
      <c r="F31" s="31"/>
      <c r="G31" s="32">
        <f>C31+D31+E31</f>
        <v>0</v>
      </c>
    </row>
    <row r="32" spans="1:7" ht="12" customHeight="1">
      <c r="A32" s="271" t="s">
        <v>100</v>
      </c>
      <c r="B32" s="34" t="s">
        <v>101</v>
      </c>
      <c r="C32" s="35"/>
      <c r="D32" s="35"/>
      <c r="E32" s="35"/>
      <c r="F32" s="36"/>
      <c r="G32" s="37">
        <f>C32+D32</f>
        <v>0</v>
      </c>
    </row>
    <row r="33" spans="1:7" ht="12" customHeight="1">
      <c r="A33" s="271" t="s">
        <v>102</v>
      </c>
      <c r="B33" s="34" t="s">
        <v>103</v>
      </c>
      <c r="C33" s="35"/>
      <c r="D33" s="35"/>
      <c r="E33" s="35"/>
      <c r="F33" s="36"/>
      <c r="G33" s="37">
        <f>C33+D33+E33</f>
        <v>0</v>
      </c>
    </row>
    <row r="34" spans="1:7" ht="12" customHeight="1">
      <c r="A34" s="271" t="s">
        <v>104</v>
      </c>
      <c r="B34" s="34" t="s">
        <v>105</v>
      </c>
      <c r="C34" s="35"/>
      <c r="D34" s="35"/>
      <c r="E34" s="35"/>
      <c r="F34" s="36"/>
      <c r="G34" s="37">
        <f>C34+D34</f>
        <v>0</v>
      </c>
    </row>
    <row r="35" spans="1:7" ht="12" customHeight="1">
      <c r="A35" s="271" t="s">
        <v>106</v>
      </c>
      <c r="B35" s="34" t="s">
        <v>107</v>
      </c>
      <c r="C35" s="35"/>
      <c r="D35" s="35"/>
      <c r="E35" s="35"/>
      <c r="F35" s="36"/>
      <c r="G35" s="37">
        <f>C35+D35+E35</f>
        <v>0</v>
      </c>
    </row>
    <row r="36" spans="1:7" ht="12" customHeight="1">
      <c r="A36" s="271" t="s">
        <v>108</v>
      </c>
      <c r="B36" s="34" t="s">
        <v>109</v>
      </c>
      <c r="C36" s="35"/>
      <c r="D36" s="35"/>
      <c r="E36" s="35"/>
      <c r="F36" s="36"/>
      <c r="G36" s="37">
        <f>C36+D36</f>
        <v>0</v>
      </c>
    </row>
    <row r="37" spans="1:7" ht="12" customHeight="1">
      <c r="A37" s="273" t="s">
        <v>110</v>
      </c>
      <c r="B37" s="46" t="s">
        <v>111</v>
      </c>
      <c r="C37" s="45"/>
      <c r="D37" s="45"/>
      <c r="E37" s="41"/>
      <c r="F37" s="42"/>
      <c r="G37" s="43">
        <f>C37+D37</f>
        <v>0</v>
      </c>
    </row>
    <row r="38" spans="1:7" ht="12" customHeight="1">
      <c r="A38" s="72" t="s">
        <v>112</v>
      </c>
      <c r="B38" s="23" t="s">
        <v>113</v>
      </c>
      <c r="C38" s="24">
        <f>SUM(C39:C49)</f>
        <v>51127</v>
      </c>
      <c r="D38" s="96">
        <f>SUM(D39:D49)</f>
        <v>0</v>
      </c>
      <c r="E38" s="24">
        <f>SUM(E39:E49)</f>
        <v>0</v>
      </c>
      <c r="F38" s="24">
        <f>SUM(F39:F49)</f>
        <v>0</v>
      </c>
      <c r="G38" s="25">
        <f>SUM(G39:G49)</f>
        <v>51127</v>
      </c>
    </row>
    <row r="39" spans="1:7" ht="12" customHeight="1">
      <c r="A39" s="284" t="s">
        <v>114</v>
      </c>
      <c r="B39" s="55" t="s">
        <v>115</v>
      </c>
      <c r="C39" s="30">
        <v>29580</v>
      </c>
      <c r="D39" s="30"/>
      <c r="E39" s="30"/>
      <c r="F39" s="30"/>
      <c r="G39" s="32">
        <f aca="true" t="shared" si="0" ref="G39:G44">C39+D39+E39+F39</f>
        <v>29580</v>
      </c>
    </row>
    <row r="40" spans="1:7" ht="12" customHeight="1">
      <c r="A40" s="271" t="s">
        <v>116</v>
      </c>
      <c r="B40" s="34" t="s">
        <v>117</v>
      </c>
      <c r="C40" s="35">
        <v>2615</v>
      </c>
      <c r="D40" s="35"/>
      <c r="E40" s="35"/>
      <c r="F40" s="35"/>
      <c r="G40" s="37">
        <f t="shared" si="0"/>
        <v>2615</v>
      </c>
    </row>
    <row r="41" spans="1:7" ht="12" customHeight="1">
      <c r="A41" s="271" t="s">
        <v>118</v>
      </c>
      <c r="B41" s="34" t="s">
        <v>119</v>
      </c>
      <c r="C41" s="35"/>
      <c r="D41" s="35"/>
      <c r="E41" s="35"/>
      <c r="F41" s="35"/>
      <c r="G41" s="37">
        <f t="shared" si="0"/>
        <v>0</v>
      </c>
    </row>
    <row r="42" spans="1:7" ht="12" customHeight="1">
      <c r="A42" s="271" t="s">
        <v>120</v>
      </c>
      <c r="B42" s="34" t="s">
        <v>121</v>
      </c>
      <c r="C42" s="35">
        <v>9770</v>
      </c>
      <c r="D42" s="35"/>
      <c r="E42" s="35"/>
      <c r="F42" s="35"/>
      <c r="G42" s="37">
        <f t="shared" si="0"/>
        <v>9770</v>
      </c>
    </row>
    <row r="43" spans="1:7" ht="12" customHeight="1">
      <c r="A43" s="271" t="s">
        <v>122</v>
      </c>
      <c r="B43" s="34" t="s">
        <v>123</v>
      </c>
      <c r="C43" s="35"/>
      <c r="D43" s="35"/>
      <c r="E43" s="35"/>
      <c r="F43" s="35"/>
      <c r="G43" s="37">
        <f t="shared" si="0"/>
        <v>0</v>
      </c>
    </row>
    <row r="44" spans="1:7" ht="12" customHeight="1">
      <c r="A44" s="271" t="s">
        <v>124</v>
      </c>
      <c r="B44" s="34" t="s">
        <v>125</v>
      </c>
      <c r="C44" s="35">
        <v>9162</v>
      </c>
      <c r="D44" s="35"/>
      <c r="E44" s="35"/>
      <c r="F44" s="35"/>
      <c r="G44" s="37">
        <f t="shared" si="0"/>
        <v>9162</v>
      </c>
    </row>
    <row r="45" spans="1:7" ht="12" customHeight="1">
      <c r="A45" s="271" t="s">
        <v>126</v>
      </c>
      <c r="B45" s="34" t="s">
        <v>127</v>
      </c>
      <c r="C45" s="35"/>
      <c r="D45" s="35"/>
      <c r="E45" s="35"/>
      <c r="F45" s="35"/>
      <c r="G45" s="37">
        <f>C45+D45</f>
        <v>0</v>
      </c>
    </row>
    <row r="46" spans="1:7" ht="12" customHeight="1">
      <c r="A46" s="271" t="s">
        <v>128</v>
      </c>
      <c r="B46" s="34" t="s">
        <v>316</v>
      </c>
      <c r="C46" s="35"/>
      <c r="D46" s="35"/>
      <c r="E46" s="35"/>
      <c r="F46" s="35"/>
      <c r="G46" s="37">
        <f>C46+D46</f>
        <v>0</v>
      </c>
    </row>
    <row r="47" spans="1:7" ht="12" customHeight="1">
      <c r="A47" s="271" t="s">
        <v>130</v>
      </c>
      <c r="B47" s="34" t="s">
        <v>131</v>
      </c>
      <c r="C47" s="35"/>
      <c r="D47" s="35"/>
      <c r="E47" s="35"/>
      <c r="F47" s="35"/>
      <c r="G47" s="37">
        <f>C47+D47</f>
        <v>0</v>
      </c>
    </row>
    <row r="48" spans="1:7" ht="12" customHeight="1">
      <c r="A48" s="271" t="s">
        <v>132</v>
      </c>
      <c r="B48" s="34" t="s">
        <v>133</v>
      </c>
      <c r="C48" s="35"/>
      <c r="D48" s="35"/>
      <c r="E48" s="35"/>
      <c r="F48" s="35"/>
      <c r="G48" s="37">
        <f>C48+D48</f>
        <v>0</v>
      </c>
    </row>
    <row r="49" spans="1:7" ht="12" customHeight="1">
      <c r="A49" s="285" t="s">
        <v>134</v>
      </c>
      <c r="B49" s="321" t="s">
        <v>135</v>
      </c>
      <c r="C49" s="41"/>
      <c r="D49" s="41"/>
      <c r="E49" s="41"/>
      <c r="F49" s="41"/>
      <c r="G49" s="43">
        <f>C49+D49</f>
        <v>0</v>
      </c>
    </row>
    <row r="50" spans="1:7" ht="12" customHeight="1">
      <c r="A50" s="72" t="s">
        <v>136</v>
      </c>
      <c r="B50" s="23" t="s">
        <v>137</v>
      </c>
      <c r="C50" s="24">
        <f>SUM(C51:C55)</f>
        <v>0</v>
      </c>
      <c r="D50" s="96">
        <f>SUM(D51:D55)</f>
        <v>0</v>
      </c>
      <c r="E50" s="24"/>
      <c r="F50" s="50"/>
      <c r="G50" s="25">
        <f>SUM(G51:G55)</f>
        <v>0</v>
      </c>
    </row>
    <row r="51" spans="1:7" ht="12" customHeight="1">
      <c r="A51" s="267" t="s">
        <v>138</v>
      </c>
      <c r="B51" s="28" t="s">
        <v>139</v>
      </c>
      <c r="C51" s="29"/>
      <c r="D51" s="90"/>
      <c r="E51" s="30"/>
      <c r="F51" s="31"/>
      <c r="G51" s="32">
        <f>C51+D51</f>
        <v>0</v>
      </c>
    </row>
    <row r="52" spans="1:7" ht="12" customHeight="1">
      <c r="A52" s="271" t="s">
        <v>140</v>
      </c>
      <c r="B52" s="34" t="s">
        <v>141</v>
      </c>
      <c r="C52" s="35"/>
      <c r="D52" s="92"/>
      <c r="E52" s="35"/>
      <c r="F52" s="36"/>
      <c r="G52" s="37">
        <f>C52+D52</f>
        <v>0</v>
      </c>
    </row>
    <row r="53" spans="1:7" ht="12" customHeight="1">
      <c r="A53" s="271" t="s">
        <v>142</v>
      </c>
      <c r="B53" s="34" t="s">
        <v>143</v>
      </c>
      <c r="C53" s="35"/>
      <c r="D53" s="92"/>
      <c r="E53" s="35"/>
      <c r="F53" s="36"/>
      <c r="G53" s="37">
        <f>C53+D53</f>
        <v>0</v>
      </c>
    </row>
    <row r="54" spans="1:7" ht="12" customHeight="1">
      <c r="A54" s="271" t="s">
        <v>144</v>
      </c>
      <c r="B54" s="34" t="s">
        <v>145</v>
      </c>
      <c r="C54" s="35"/>
      <c r="D54" s="92"/>
      <c r="E54" s="35"/>
      <c r="F54" s="36"/>
      <c r="G54" s="37">
        <f>C54+D54</f>
        <v>0</v>
      </c>
    </row>
    <row r="55" spans="1:7" ht="12" customHeight="1">
      <c r="A55" s="273" t="s">
        <v>146</v>
      </c>
      <c r="B55" s="46" t="s">
        <v>147</v>
      </c>
      <c r="C55" s="45"/>
      <c r="D55" s="94"/>
      <c r="E55" s="41"/>
      <c r="F55" s="42"/>
      <c r="G55" s="43">
        <f>C55+D55</f>
        <v>0</v>
      </c>
    </row>
    <row r="56" spans="1:7" ht="12" customHeight="1">
      <c r="A56" s="72" t="s">
        <v>148</v>
      </c>
      <c r="B56" s="23" t="s">
        <v>149</v>
      </c>
      <c r="C56" s="24">
        <f>SUM(C57:C59)</f>
        <v>0</v>
      </c>
      <c r="D56" s="96">
        <f>SUM(D57:D59)</f>
        <v>0</v>
      </c>
      <c r="E56" s="24"/>
      <c r="F56" s="50"/>
      <c r="G56" s="25">
        <f>SUM(G57:G59)</f>
        <v>0</v>
      </c>
    </row>
    <row r="57" spans="1:7" ht="12" customHeight="1">
      <c r="A57" s="267" t="s">
        <v>150</v>
      </c>
      <c r="B57" s="28" t="s">
        <v>151</v>
      </c>
      <c r="C57" s="29"/>
      <c r="D57" s="90"/>
      <c r="E57" s="30"/>
      <c r="F57" s="31"/>
      <c r="G57" s="32">
        <f>C57+D57</f>
        <v>0</v>
      </c>
    </row>
    <row r="58" spans="1:7" ht="12" customHeight="1">
      <c r="A58" s="271" t="s">
        <v>152</v>
      </c>
      <c r="B58" s="34" t="s">
        <v>153</v>
      </c>
      <c r="C58" s="35"/>
      <c r="D58" s="92"/>
      <c r="E58" s="35"/>
      <c r="F58" s="36"/>
      <c r="G58" s="37">
        <f>C58+D58</f>
        <v>0</v>
      </c>
    </row>
    <row r="59" spans="1:7" ht="12" customHeight="1">
      <c r="A59" s="271" t="s">
        <v>154</v>
      </c>
      <c r="B59" s="34" t="s">
        <v>155</v>
      </c>
      <c r="C59" s="35"/>
      <c r="D59" s="92"/>
      <c r="E59" s="35"/>
      <c r="F59" s="36"/>
      <c r="G59" s="37">
        <f>C59+D59</f>
        <v>0</v>
      </c>
    </row>
    <row r="60" spans="1:7" ht="12" customHeight="1">
      <c r="A60" s="273" t="s">
        <v>156</v>
      </c>
      <c r="B60" s="46" t="s">
        <v>157</v>
      </c>
      <c r="C60" s="45"/>
      <c r="D60" s="94"/>
      <c r="E60" s="41"/>
      <c r="F60" s="42"/>
      <c r="G60" s="43">
        <f>C60+D60</f>
        <v>0</v>
      </c>
    </row>
    <row r="61" spans="1:7" ht="12" customHeight="1">
      <c r="A61" s="72" t="s">
        <v>158</v>
      </c>
      <c r="B61" s="44" t="s">
        <v>159</v>
      </c>
      <c r="C61" s="24">
        <f>SUM(C62:C64)</f>
        <v>0</v>
      </c>
      <c r="D61" s="96">
        <f>SUM(D62:D64)</f>
        <v>0</v>
      </c>
      <c r="E61" s="24"/>
      <c r="F61" s="50"/>
      <c r="G61" s="25">
        <f>SUM(G62:G64)</f>
        <v>0</v>
      </c>
    </row>
    <row r="62" spans="1:7" ht="12" customHeight="1">
      <c r="A62" s="267" t="s">
        <v>160</v>
      </c>
      <c r="B62" s="28" t="s">
        <v>161</v>
      </c>
      <c r="C62" s="35"/>
      <c r="D62" s="92"/>
      <c r="E62" s="30"/>
      <c r="F62" s="31"/>
      <c r="G62" s="32">
        <f>C62+D62</f>
        <v>0</v>
      </c>
    </row>
    <row r="63" spans="1:7" ht="12" customHeight="1">
      <c r="A63" s="271" t="s">
        <v>162</v>
      </c>
      <c r="B63" s="34" t="s">
        <v>163</v>
      </c>
      <c r="C63" s="35"/>
      <c r="D63" s="92"/>
      <c r="E63" s="35"/>
      <c r="F63" s="36"/>
      <c r="G63" s="37">
        <f>C63+D63</f>
        <v>0</v>
      </c>
    </row>
    <row r="64" spans="1:7" ht="12" customHeight="1">
      <c r="A64" s="271" t="s">
        <v>164</v>
      </c>
      <c r="B64" s="34" t="s">
        <v>165</v>
      </c>
      <c r="C64" s="35"/>
      <c r="D64" s="92"/>
      <c r="E64" s="35"/>
      <c r="F64" s="36"/>
      <c r="G64" s="37">
        <f>C64+D64</f>
        <v>0</v>
      </c>
    </row>
    <row r="65" spans="1:7" ht="12" customHeight="1">
      <c r="A65" s="273" t="s">
        <v>166</v>
      </c>
      <c r="B65" s="46" t="s">
        <v>167</v>
      </c>
      <c r="C65" s="35"/>
      <c r="D65" s="92"/>
      <c r="E65" s="41"/>
      <c r="F65" s="42"/>
      <c r="G65" s="43">
        <f>C65+D65</f>
        <v>0</v>
      </c>
    </row>
    <row r="66" spans="1:7" ht="12" customHeight="1">
      <c r="A66" s="72" t="s">
        <v>305</v>
      </c>
      <c r="B66" s="23" t="s">
        <v>169</v>
      </c>
      <c r="C66" s="24">
        <f>+C9+C16+C23+C30+C38+C50+C56+C61</f>
        <v>51127</v>
      </c>
      <c r="D66" s="96">
        <f>+D9+D16+D23+D30+D38+D50+D56+D61</f>
        <v>0</v>
      </c>
      <c r="E66" s="96">
        <f>+E9+E16+E23+E30+E38+E50+E56+E61</f>
        <v>0</v>
      </c>
      <c r="F66" s="24">
        <f>+F9+F16+F23+F30+F38+F50+F56+F61</f>
        <v>0</v>
      </c>
      <c r="G66" s="320">
        <f>+G9+G16+G23+G30+G38+G50+G56+G61</f>
        <v>51127</v>
      </c>
    </row>
    <row r="67" spans="1:7" ht="12" customHeight="1">
      <c r="A67" s="275" t="s">
        <v>454</v>
      </c>
      <c r="B67" s="44" t="s">
        <v>171</v>
      </c>
      <c r="C67" s="24">
        <f>SUM(C68:C70)</f>
        <v>0</v>
      </c>
      <c r="D67" s="96">
        <f>SUM(D68:D70)</f>
        <v>0</v>
      </c>
      <c r="E67" s="24"/>
      <c r="F67" s="50"/>
      <c r="G67" s="25">
        <f>SUM(G68:G70)</f>
        <v>0</v>
      </c>
    </row>
    <row r="68" spans="1:7" ht="12" customHeight="1">
      <c r="A68" s="267" t="s">
        <v>172</v>
      </c>
      <c r="B68" s="28" t="s">
        <v>173</v>
      </c>
      <c r="C68" s="35"/>
      <c r="D68" s="92"/>
      <c r="E68" s="30"/>
      <c r="F68" s="31"/>
      <c r="G68" s="32">
        <f>C68+D68</f>
        <v>0</v>
      </c>
    </row>
    <row r="69" spans="1:7" ht="12" customHeight="1">
      <c r="A69" s="271" t="s">
        <v>174</v>
      </c>
      <c r="B69" s="34" t="s">
        <v>175</v>
      </c>
      <c r="C69" s="35"/>
      <c r="D69" s="92"/>
      <c r="E69" s="35"/>
      <c r="F69" s="36"/>
      <c r="G69" s="37">
        <f>C69+D69</f>
        <v>0</v>
      </c>
    </row>
    <row r="70" spans="1:7" ht="12" customHeight="1">
      <c r="A70" s="285" t="s">
        <v>176</v>
      </c>
      <c r="B70" s="324" t="s">
        <v>455</v>
      </c>
      <c r="C70" s="41"/>
      <c r="D70" s="325"/>
      <c r="E70" s="41"/>
      <c r="F70" s="42"/>
      <c r="G70" s="43">
        <f>C70+D70</f>
        <v>0</v>
      </c>
    </row>
    <row r="71" spans="1:7" ht="12" customHeight="1">
      <c r="A71" s="275" t="s">
        <v>178</v>
      </c>
      <c r="B71" s="44" t="s">
        <v>179</v>
      </c>
      <c r="C71" s="24">
        <f>SUM(C72:C75)</f>
        <v>0</v>
      </c>
      <c r="D71" s="24">
        <f>SUM(D72:D75)</f>
        <v>0</v>
      </c>
      <c r="E71" s="24"/>
      <c r="F71" s="50"/>
      <c r="G71" s="25">
        <f>SUM(G72:G75)</f>
        <v>0</v>
      </c>
    </row>
    <row r="72" spans="1:7" ht="12" customHeight="1">
      <c r="A72" s="267" t="s">
        <v>180</v>
      </c>
      <c r="B72" s="28" t="s">
        <v>181</v>
      </c>
      <c r="C72" s="35"/>
      <c r="D72" s="35"/>
      <c r="E72" s="30"/>
      <c r="F72" s="31"/>
      <c r="G72" s="32">
        <f>C72+D72</f>
        <v>0</v>
      </c>
    </row>
    <row r="73" spans="1:7" ht="12" customHeight="1">
      <c r="A73" s="271" t="s">
        <v>182</v>
      </c>
      <c r="B73" s="34" t="s">
        <v>183</v>
      </c>
      <c r="C73" s="35"/>
      <c r="D73" s="35"/>
      <c r="E73" s="35"/>
      <c r="F73" s="36"/>
      <c r="G73" s="37">
        <f>C73+D73</f>
        <v>0</v>
      </c>
    </row>
    <row r="74" spans="1:7" ht="12" customHeight="1">
      <c r="A74" s="271" t="s">
        <v>184</v>
      </c>
      <c r="B74" s="34" t="s">
        <v>185</v>
      </c>
      <c r="C74" s="35"/>
      <c r="D74" s="35"/>
      <c r="E74" s="35"/>
      <c r="F74" s="36"/>
      <c r="G74" s="37">
        <f>C74+D74</f>
        <v>0</v>
      </c>
    </row>
    <row r="75" spans="1:7" ht="12" customHeight="1">
      <c r="A75" s="273" t="s">
        <v>186</v>
      </c>
      <c r="B75" s="46" t="s">
        <v>187</v>
      </c>
      <c r="C75" s="35"/>
      <c r="D75" s="35"/>
      <c r="E75" s="41"/>
      <c r="F75" s="42"/>
      <c r="G75" s="43">
        <f>C75+D75</f>
        <v>0</v>
      </c>
    </row>
    <row r="76" spans="1:7" ht="12" customHeight="1">
      <c r="A76" s="275" t="s">
        <v>188</v>
      </c>
      <c r="B76" s="44" t="s">
        <v>189</v>
      </c>
      <c r="C76" s="24">
        <f>SUM(C77:C78)</f>
        <v>0</v>
      </c>
      <c r="D76" s="24">
        <f>SUM(D77:D78)</f>
        <v>0</v>
      </c>
      <c r="E76" s="24">
        <f>SUM(E77:E78)</f>
        <v>0</v>
      </c>
      <c r="F76" s="287"/>
      <c r="G76" s="320">
        <f>SUM(G77:G78)</f>
        <v>0</v>
      </c>
    </row>
    <row r="77" spans="1:7" ht="12" customHeight="1">
      <c r="A77" s="267" t="s">
        <v>190</v>
      </c>
      <c r="B77" s="28" t="s">
        <v>191</v>
      </c>
      <c r="C77" s="35"/>
      <c r="D77" s="35"/>
      <c r="E77" s="30"/>
      <c r="F77" s="31"/>
      <c r="G77" s="32">
        <f>C77+D77+E77</f>
        <v>0</v>
      </c>
    </row>
    <row r="78" spans="1:7" ht="12" customHeight="1">
      <c r="A78" s="273" t="s">
        <v>192</v>
      </c>
      <c r="B78" s="46" t="s">
        <v>193</v>
      </c>
      <c r="C78" s="35"/>
      <c r="D78" s="35"/>
      <c r="E78" s="41"/>
      <c r="F78" s="42"/>
      <c r="G78" s="43">
        <f>C78+D78</f>
        <v>0</v>
      </c>
    </row>
    <row r="79" spans="1:7" ht="12" customHeight="1">
      <c r="A79" s="275" t="s">
        <v>194</v>
      </c>
      <c r="B79" s="44" t="s">
        <v>195</v>
      </c>
      <c r="C79" s="24">
        <f>SUM(C80:C82)</f>
        <v>0</v>
      </c>
      <c r="D79" s="24">
        <f>SUM(D80:D82)</f>
        <v>0</v>
      </c>
      <c r="E79" s="24"/>
      <c r="F79" s="50"/>
      <c r="G79" s="25">
        <f>SUM(G80:G82)</f>
        <v>0</v>
      </c>
    </row>
    <row r="80" spans="1:7" ht="12" customHeight="1">
      <c r="A80" s="267" t="s">
        <v>196</v>
      </c>
      <c r="B80" s="28" t="s">
        <v>197</v>
      </c>
      <c r="C80" s="35"/>
      <c r="D80" s="35"/>
      <c r="E80" s="30"/>
      <c r="F80" s="31"/>
      <c r="G80" s="32">
        <f>C80+D80</f>
        <v>0</v>
      </c>
    </row>
    <row r="81" spans="1:7" ht="12" customHeight="1">
      <c r="A81" s="271" t="s">
        <v>198</v>
      </c>
      <c r="B81" s="34" t="s">
        <v>199</v>
      </c>
      <c r="C81" s="35"/>
      <c r="D81" s="35"/>
      <c r="E81" s="35"/>
      <c r="F81" s="36"/>
      <c r="G81" s="37">
        <f>C81+D81</f>
        <v>0</v>
      </c>
    </row>
    <row r="82" spans="1:7" ht="12" customHeight="1">
      <c r="A82" s="273" t="s">
        <v>200</v>
      </c>
      <c r="B82" s="46" t="s">
        <v>201</v>
      </c>
      <c r="C82" s="35"/>
      <c r="D82" s="35"/>
      <c r="E82" s="41"/>
      <c r="F82" s="42"/>
      <c r="G82" s="43">
        <f>C82+D82</f>
        <v>0</v>
      </c>
    </row>
    <row r="83" spans="1:7" ht="12" customHeight="1">
      <c r="A83" s="275" t="s">
        <v>202</v>
      </c>
      <c r="B83" s="44" t="s">
        <v>203</v>
      </c>
      <c r="C83" s="24">
        <f>SUM(C84:C87)</f>
        <v>0</v>
      </c>
      <c r="D83" s="24">
        <f>SUM(D84:D87)</f>
        <v>0</v>
      </c>
      <c r="E83" s="24"/>
      <c r="F83" s="50"/>
      <c r="G83" s="25">
        <f>SUM(G84:G87)</f>
        <v>0</v>
      </c>
    </row>
    <row r="84" spans="1:7" ht="12" customHeight="1">
      <c r="A84" s="277" t="s">
        <v>204</v>
      </c>
      <c r="B84" s="28" t="s">
        <v>205</v>
      </c>
      <c r="C84" s="35"/>
      <c r="D84" s="35"/>
      <c r="E84" s="30"/>
      <c r="F84" s="31"/>
      <c r="G84" s="32">
        <f aca="true" t="shared" si="1" ref="G84:G89">C84+D84</f>
        <v>0</v>
      </c>
    </row>
    <row r="85" spans="1:7" ht="12" customHeight="1">
      <c r="A85" s="278" t="s">
        <v>206</v>
      </c>
      <c r="B85" s="34" t="s">
        <v>207</v>
      </c>
      <c r="C85" s="35"/>
      <c r="D85" s="35"/>
      <c r="E85" s="35"/>
      <c r="F85" s="36"/>
      <c r="G85" s="37">
        <f t="shared" si="1"/>
        <v>0</v>
      </c>
    </row>
    <row r="86" spans="1:7" ht="12" customHeight="1">
      <c r="A86" s="278" t="s">
        <v>208</v>
      </c>
      <c r="B86" s="34" t="s">
        <v>209</v>
      </c>
      <c r="C86" s="35"/>
      <c r="D86" s="35"/>
      <c r="E86" s="35"/>
      <c r="F86" s="36"/>
      <c r="G86" s="37">
        <f t="shared" si="1"/>
        <v>0</v>
      </c>
    </row>
    <row r="87" spans="1:7" ht="12" customHeight="1">
      <c r="A87" s="279" t="s">
        <v>210</v>
      </c>
      <c r="B87" s="46" t="s">
        <v>211</v>
      </c>
      <c r="C87" s="35"/>
      <c r="D87" s="35"/>
      <c r="E87" s="41"/>
      <c r="F87" s="42"/>
      <c r="G87" s="43">
        <f t="shared" si="1"/>
        <v>0</v>
      </c>
    </row>
    <row r="88" spans="1:7" ht="12" customHeight="1">
      <c r="A88" s="275" t="s">
        <v>212</v>
      </c>
      <c r="B88" s="44" t="s">
        <v>213</v>
      </c>
      <c r="C88" s="61"/>
      <c r="D88" s="61"/>
      <c r="E88" s="61"/>
      <c r="F88" s="62"/>
      <c r="G88" s="25">
        <f t="shared" si="1"/>
        <v>0</v>
      </c>
    </row>
    <row r="89" spans="1:7" ht="12" customHeight="1">
      <c r="A89" s="275" t="s">
        <v>456</v>
      </c>
      <c r="B89" s="44" t="s">
        <v>215</v>
      </c>
      <c r="C89" s="61"/>
      <c r="D89" s="61"/>
      <c r="E89" s="61"/>
      <c r="F89" s="62"/>
      <c r="G89" s="25">
        <f t="shared" si="1"/>
        <v>0</v>
      </c>
    </row>
    <row r="90" spans="1:7" ht="12" customHeight="1">
      <c r="A90" s="275" t="s">
        <v>457</v>
      </c>
      <c r="B90" s="63" t="s">
        <v>217</v>
      </c>
      <c r="C90" s="24">
        <f>+C67+C71+C76+C79+C83+C89+C88</f>
        <v>0</v>
      </c>
      <c r="D90" s="24">
        <f>+D67+D71+D76+D79+D83+D89+D88</f>
        <v>0</v>
      </c>
      <c r="E90" s="24">
        <f>+E67+E71+E76+E79+E83+E89+E88</f>
        <v>0</v>
      </c>
      <c r="F90" s="287"/>
      <c r="G90" s="320">
        <f>+G67+G71+G76+G79+G83+G89+G88</f>
        <v>0</v>
      </c>
    </row>
    <row r="91" spans="1:7" ht="12" customHeight="1">
      <c r="A91" s="326" t="s">
        <v>458</v>
      </c>
      <c r="B91" s="65" t="s">
        <v>459</v>
      </c>
      <c r="C91" s="24">
        <f>+C66+C90</f>
        <v>51127</v>
      </c>
      <c r="D91" s="24">
        <f>+D66+D90</f>
        <v>0</v>
      </c>
      <c r="E91" s="24">
        <f>+E66+E90</f>
        <v>0</v>
      </c>
      <c r="F91" s="24">
        <f>+F66+F90</f>
        <v>0</v>
      </c>
      <c r="G91" s="320">
        <f>+G66+G90</f>
        <v>51127</v>
      </c>
    </row>
    <row r="92" spans="1:7" ht="12" customHeight="1">
      <c r="A92" s="280"/>
      <c r="B92" s="281"/>
      <c r="C92" s="282"/>
      <c r="D92" s="272"/>
      <c r="E92" s="272"/>
      <c r="F92" s="272"/>
      <c r="G92" s="272"/>
    </row>
    <row r="93" spans="1:7" ht="12" customHeight="1">
      <c r="A93" s="424" t="s">
        <v>321</v>
      </c>
      <c r="B93" s="424"/>
      <c r="C93" s="424"/>
      <c r="D93" s="424"/>
      <c r="E93" s="424"/>
      <c r="F93" s="424"/>
      <c r="G93" s="424"/>
    </row>
    <row r="94" spans="1:7" ht="12" customHeight="1">
      <c r="A94" s="72" t="s">
        <v>54</v>
      </c>
      <c r="B94" s="116" t="s">
        <v>460</v>
      </c>
      <c r="C94" s="24">
        <f>+C95+C96+C97+C98+C99+C112</f>
        <v>42721</v>
      </c>
      <c r="D94" s="24">
        <f>+D95+D96+D97+D98+D99+D112</f>
        <v>0</v>
      </c>
      <c r="E94" s="24">
        <f>+E95+E96+E97+E98+E99+E112</f>
        <v>26</v>
      </c>
      <c r="F94" s="24">
        <f>+F95+F96+F97+F98+F99+F112</f>
        <v>19</v>
      </c>
      <c r="G94" s="320">
        <f>+G95+G96+G97+G98+G99+G112</f>
        <v>42766</v>
      </c>
    </row>
    <row r="95" spans="1:7" ht="12" customHeight="1">
      <c r="A95" s="284" t="s">
        <v>56</v>
      </c>
      <c r="B95" s="78" t="s">
        <v>224</v>
      </c>
      <c r="C95" s="30">
        <v>6354</v>
      </c>
      <c r="D95" s="30"/>
      <c r="E95" s="30">
        <v>20</v>
      </c>
      <c r="F95" s="30">
        <v>15</v>
      </c>
      <c r="G95" s="32">
        <f>C95+D95+E95+F95</f>
        <v>6389</v>
      </c>
    </row>
    <row r="96" spans="1:7" ht="12" customHeight="1">
      <c r="A96" s="271" t="s">
        <v>58</v>
      </c>
      <c r="B96" s="79" t="s">
        <v>225</v>
      </c>
      <c r="C96" s="35">
        <v>1745</v>
      </c>
      <c r="D96" s="35"/>
      <c r="E96" s="35">
        <v>6</v>
      </c>
      <c r="F96" s="35">
        <v>4</v>
      </c>
      <c r="G96" s="37">
        <f>C96+D96+E96+F96</f>
        <v>1755</v>
      </c>
    </row>
    <row r="97" spans="1:7" ht="12" customHeight="1">
      <c r="A97" s="271" t="s">
        <v>60</v>
      </c>
      <c r="B97" s="79" t="s">
        <v>226</v>
      </c>
      <c r="C97" s="35">
        <v>34622</v>
      </c>
      <c r="D97" s="35"/>
      <c r="E97" s="35"/>
      <c r="F97" s="35"/>
      <c r="G97" s="37">
        <f>C97+D97+E97+F97</f>
        <v>34622</v>
      </c>
    </row>
    <row r="98" spans="1:7" ht="12" customHeight="1">
      <c r="A98" s="271" t="s">
        <v>62</v>
      </c>
      <c r="B98" s="79" t="s">
        <v>227</v>
      </c>
      <c r="C98" s="35"/>
      <c r="D98" s="35"/>
      <c r="E98" s="35"/>
      <c r="F98" s="35"/>
      <c r="G98" s="37">
        <f>C98+D98+E98</f>
        <v>0</v>
      </c>
    </row>
    <row r="99" spans="1:7" ht="12" customHeight="1">
      <c r="A99" s="271" t="s">
        <v>228</v>
      </c>
      <c r="B99" s="79" t="s">
        <v>229</v>
      </c>
      <c r="C99" s="35"/>
      <c r="D99" s="35"/>
      <c r="E99" s="35"/>
      <c r="F99" s="35"/>
      <c r="G99" s="37">
        <f>C99+D99+E99</f>
        <v>0</v>
      </c>
    </row>
    <row r="100" spans="1:7" ht="12" customHeight="1">
      <c r="A100" s="271" t="s">
        <v>66</v>
      </c>
      <c r="B100" s="79" t="s">
        <v>461</v>
      </c>
      <c r="C100" s="35"/>
      <c r="D100" s="35"/>
      <c r="E100" s="35"/>
      <c r="F100" s="35"/>
      <c r="G100" s="37">
        <f aca="true" t="shared" si="2" ref="G100:G105">C100+D100</f>
        <v>0</v>
      </c>
    </row>
    <row r="101" spans="1:7" ht="12" customHeight="1">
      <c r="A101" s="271" t="s">
        <v>231</v>
      </c>
      <c r="B101" s="83" t="s">
        <v>232</v>
      </c>
      <c r="C101" s="35"/>
      <c r="D101" s="35"/>
      <c r="E101" s="35"/>
      <c r="F101" s="35"/>
      <c r="G101" s="37">
        <f t="shared" si="2"/>
        <v>0</v>
      </c>
    </row>
    <row r="102" spans="1:7" ht="12" customHeight="1">
      <c r="A102" s="271" t="s">
        <v>233</v>
      </c>
      <c r="B102" s="83" t="s">
        <v>234</v>
      </c>
      <c r="C102" s="35"/>
      <c r="D102" s="35"/>
      <c r="E102" s="35"/>
      <c r="F102" s="35"/>
      <c r="G102" s="37">
        <f t="shared" si="2"/>
        <v>0</v>
      </c>
    </row>
    <row r="103" spans="1:7" ht="12" customHeight="1">
      <c r="A103" s="271" t="s">
        <v>235</v>
      </c>
      <c r="B103" s="83" t="s">
        <v>236</v>
      </c>
      <c r="C103" s="35"/>
      <c r="D103" s="35"/>
      <c r="E103" s="35"/>
      <c r="F103" s="35"/>
      <c r="G103" s="37">
        <f t="shared" si="2"/>
        <v>0</v>
      </c>
    </row>
    <row r="104" spans="1:7" ht="22.5">
      <c r="A104" s="271" t="s">
        <v>237</v>
      </c>
      <c r="B104" s="84" t="s">
        <v>238</v>
      </c>
      <c r="C104" s="35"/>
      <c r="D104" s="35"/>
      <c r="E104" s="35"/>
      <c r="F104" s="35"/>
      <c r="G104" s="37">
        <f t="shared" si="2"/>
        <v>0</v>
      </c>
    </row>
    <row r="105" spans="1:7" ht="22.5">
      <c r="A105" s="271" t="s">
        <v>239</v>
      </c>
      <c r="B105" s="84" t="s">
        <v>240</v>
      </c>
      <c r="C105" s="35"/>
      <c r="D105" s="35"/>
      <c r="E105" s="35"/>
      <c r="F105" s="35"/>
      <c r="G105" s="37">
        <f t="shared" si="2"/>
        <v>0</v>
      </c>
    </row>
    <row r="106" spans="1:7" ht="12" customHeight="1">
      <c r="A106" s="271" t="s">
        <v>241</v>
      </c>
      <c r="B106" s="83" t="s">
        <v>242</v>
      </c>
      <c r="C106" s="35"/>
      <c r="D106" s="35"/>
      <c r="E106" s="35"/>
      <c r="F106" s="35"/>
      <c r="G106" s="37">
        <f>C106+D106+E106</f>
        <v>0</v>
      </c>
    </row>
    <row r="107" spans="1:7" ht="12.75">
      <c r="A107" s="271" t="s">
        <v>243</v>
      </c>
      <c r="B107" s="83" t="s">
        <v>244</v>
      </c>
      <c r="C107" s="35"/>
      <c r="D107" s="35"/>
      <c r="E107" s="35"/>
      <c r="F107" s="35"/>
      <c r="G107" s="37">
        <f>C107+D107</f>
        <v>0</v>
      </c>
    </row>
    <row r="108" spans="1:7" ht="22.5">
      <c r="A108" s="271" t="s">
        <v>245</v>
      </c>
      <c r="B108" s="84" t="s">
        <v>246</v>
      </c>
      <c r="C108" s="35"/>
      <c r="D108" s="35"/>
      <c r="E108" s="35"/>
      <c r="F108" s="35"/>
      <c r="G108" s="37">
        <f>C108+D108</f>
        <v>0</v>
      </c>
    </row>
    <row r="109" spans="1:7" ht="12" customHeight="1">
      <c r="A109" s="271" t="s">
        <v>247</v>
      </c>
      <c r="B109" s="84" t="s">
        <v>248</v>
      </c>
      <c r="C109" s="35"/>
      <c r="D109" s="35"/>
      <c r="E109" s="35"/>
      <c r="F109" s="35"/>
      <c r="G109" s="37">
        <f>C109+D109</f>
        <v>0</v>
      </c>
    </row>
    <row r="110" spans="1:7" ht="12" customHeight="1">
      <c r="A110" s="271" t="s">
        <v>249</v>
      </c>
      <c r="B110" s="84" t="s">
        <v>250</v>
      </c>
      <c r="C110" s="35"/>
      <c r="D110" s="35"/>
      <c r="E110" s="35"/>
      <c r="F110" s="35"/>
      <c r="G110" s="37">
        <f>C110+D110</f>
        <v>0</v>
      </c>
    </row>
    <row r="111" spans="1:7" ht="22.5">
      <c r="A111" s="271" t="s">
        <v>251</v>
      </c>
      <c r="B111" s="84" t="s">
        <v>252</v>
      </c>
      <c r="C111" s="35"/>
      <c r="D111" s="35"/>
      <c r="E111" s="35"/>
      <c r="F111" s="35"/>
      <c r="G111" s="37">
        <f>C111+D111+E111</f>
        <v>0</v>
      </c>
    </row>
    <row r="112" spans="1:7" ht="12" customHeight="1">
      <c r="A112" s="271" t="s">
        <v>253</v>
      </c>
      <c r="B112" s="79" t="s">
        <v>254</v>
      </c>
      <c r="C112" s="35">
        <f>SUM(C113:C114)</f>
        <v>0</v>
      </c>
      <c r="D112" s="35">
        <f>SUM(D113:D114)</f>
        <v>0</v>
      </c>
      <c r="E112" s="35"/>
      <c r="F112" s="35"/>
      <c r="G112" s="37">
        <f>C112+D112</f>
        <v>0</v>
      </c>
    </row>
    <row r="113" spans="1:7" ht="12" customHeight="1">
      <c r="A113" s="271" t="s">
        <v>255</v>
      </c>
      <c r="B113" s="79" t="s">
        <v>462</v>
      </c>
      <c r="C113" s="35"/>
      <c r="D113" s="35"/>
      <c r="E113" s="35"/>
      <c r="F113" s="35"/>
      <c r="G113" s="37">
        <f>C113+D113</f>
        <v>0</v>
      </c>
    </row>
    <row r="114" spans="1:7" ht="12" customHeight="1">
      <c r="A114" s="285" t="s">
        <v>257</v>
      </c>
      <c r="B114" s="286" t="s">
        <v>463</v>
      </c>
      <c r="C114" s="41"/>
      <c r="D114" s="41"/>
      <c r="E114" s="41"/>
      <c r="F114" s="41"/>
      <c r="G114" s="43">
        <f>C114+D114+E114</f>
        <v>0</v>
      </c>
    </row>
    <row r="115" spans="1:7" ht="12" customHeight="1">
      <c r="A115" s="72" t="s">
        <v>68</v>
      </c>
      <c r="B115" s="116" t="s">
        <v>259</v>
      </c>
      <c r="C115" s="24">
        <f>+C116+C118+C120</f>
        <v>0</v>
      </c>
      <c r="D115" s="24">
        <f>+D116+D118+D120</f>
        <v>0</v>
      </c>
      <c r="E115" s="25">
        <f>+E116+E118+E120</f>
        <v>2004</v>
      </c>
      <c r="F115" s="25">
        <f>+F116+F118+F120</f>
        <v>0</v>
      </c>
      <c r="G115" s="25">
        <f>+G116+G118+G120</f>
        <v>2004</v>
      </c>
    </row>
    <row r="116" spans="1:7" ht="12" customHeight="1">
      <c r="A116" s="267" t="s">
        <v>70</v>
      </c>
      <c r="B116" s="79" t="s">
        <v>260</v>
      </c>
      <c r="C116" s="29"/>
      <c r="D116" s="90"/>
      <c r="E116" s="30"/>
      <c r="F116" s="31"/>
      <c r="G116" s="32">
        <f>C116+D116+E116</f>
        <v>0</v>
      </c>
    </row>
    <row r="117" spans="1:7" ht="12" customHeight="1">
      <c r="A117" s="267" t="s">
        <v>72</v>
      </c>
      <c r="B117" s="91" t="s">
        <v>261</v>
      </c>
      <c r="C117" s="29"/>
      <c r="D117" s="90"/>
      <c r="E117" s="35"/>
      <c r="F117" s="36"/>
      <c r="G117" s="37">
        <f>C117+D117</f>
        <v>0</v>
      </c>
    </row>
    <row r="118" spans="1:7" ht="12" customHeight="1">
      <c r="A118" s="267" t="s">
        <v>74</v>
      </c>
      <c r="B118" s="91" t="s">
        <v>262</v>
      </c>
      <c r="C118" s="35"/>
      <c r="D118" s="92"/>
      <c r="E118" s="35">
        <v>2004</v>
      </c>
      <c r="F118" s="36"/>
      <c r="G118" s="37">
        <f>C118+D118+E118</f>
        <v>2004</v>
      </c>
    </row>
    <row r="119" spans="1:7" ht="12" customHeight="1">
      <c r="A119" s="267" t="s">
        <v>76</v>
      </c>
      <c r="B119" s="91" t="s">
        <v>263</v>
      </c>
      <c r="C119" s="35"/>
      <c r="D119" s="92"/>
      <c r="E119" s="35"/>
      <c r="F119" s="36"/>
      <c r="G119" s="37">
        <f>C119+D119</f>
        <v>0</v>
      </c>
    </row>
    <row r="120" spans="1:7" ht="12" customHeight="1">
      <c r="A120" s="267" t="s">
        <v>78</v>
      </c>
      <c r="B120" s="40" t="s">
        <v>264</v>
      </c>
      <c r="C120" s="35"/>
      <c r="D120" s="92"/>
      <c r="E120" s="35"/>
      <c r="F120" s="36"/>
      <c r="G120" s="37">
        <f>C120+D120+E120</f>
        <v>0</v>
      </c>
    </row>
    <row r="121" spans="1:7" ht="12" customHeight="1">
      <c r="A121" s="267" t="s">
        <v>80</v>
      </c>
      <c r="B121" s="38" t="s">
        <v>265</v>
      </c>
      <c r="C121" s="35"/>
      <c r="D121" s="92"/>
      <c r="E121" s="35"/>
      <c r="F121" s="36"/>
      <c r="G121" s="37">
        <f aca="true" t="shared" si="3" ref="G121:G127">C121+D121</f>
        <v>0</v>
      </c>
    </row>
    <row r="122" spans="1:7" ht="22.5">
      <c r="A122" s="267" t="s">
        <v>266</v>
      </c>
      <c r="B122" s="93" t="s">
        <v>267</v>
      </c>
      <c r="C122" s="35"/>
      <c r="D122" s="92"/>
      <c r="E122" s="35"/>
      <c r="F122" s="36"/>
      <c r="G122" s="37">
        <f t="shared" si="3"/>
        <v>0</v>
      </c>
    </row>
    <row r="123" spans="1:7" ht="22.5">
      <c r="A123" s="267" t="s">
        <v>268</v>
      </c>
      <c r="B123" s="84" t="s">
        <v>240</v>
      </c>
      <c r="C123" s="35"/>
      <c r="D123" s="92"/>
      <c r="E123" s="35"/>
      <c r="F123" s="36"/>
      <c r="G123" s="37">
        <f t="shared" si="3"/>
        <v>0</v>
      </c>
    </row>
    <row r="124" spans="1:7" ht="12" customHeight="1">
      <c r="A124" s="267" t="s">
        <v>269</v>
      </c>
      <c r="B124" s="84" t="s">
        <v>270</v>
      </c>
      <c r="C124" s="35"/>
      <c r="D124" s="92"/>
      <c r="E124" s="35"/>
      <c r="F124" s="36"/>
      <c r="G124" s="37">
        <f t="shared" si="3"/>
        <v>0</v>
      </c>
    </row>
    <row r="125" spans="1:7" ht="12" customHeight="1">
      <c r="A125" s="267" t="s">
        <v>271</v>
      </c>
      <c r="B125" s="84" t="s">
        <v>272</v>
      </c>
      <c r="C125" s="35"/>
      <c r="D125" s="92"/>
      <c r="E125" s="35"/>
      <c r="F125" s="36"/>
      <c r="G125" s="37">
        <f t="shared" si="3"/>
        <v>0</v>
      </c>
    </row>
    <row r="126" spans="1:7" ht="22.5">
      <c r="A126" s="267" t="s">
        <v>273</v>
      </c>
      <c r="B126" s="84" t="s">
        <v>246</v>
      </c>
      <c r="C126" s="35"/>
      <c r="D126" s="92"/>
      <c r="E126" s="35"/>
      <c r="F126" s="36"/>
      <c r="G126" s="37">
        <f t="shared" si="3"/>
        <v>0</v>
      </c>
    </row>
    <row r="127" spans="1:7" ht="12" customHeight="1">
      <c r="A127" s="267" t="s">
        <v>274</v>
      </c>
      <c r="B127" s="84" t="s">
        <v>275</v>
      </c>
      <c r="C127" s="35"/>
      <c r="D127" s="92"/>
      <c r="E127" s="35"/>
      <c r="F127" s="36"/>
      <c r="G127" s="37">
        <f t="shared" si="3"/>
        <v>0</v>
      </c>
    </row>
    <row r="128" spans="1:7" ht="22.5">
      <c r="A128" s="290" t="s">
        <v>276</v>
      </c>
      <c r="B128" s="84" t="s">
        <v>277</v>
      </c>
      <c r="C128" s="45"/>
      <c r="D128" s="94"/>
      <c r="E128" s="41"/>
      <c r="F128" s="42"/>
      <c r="G128" s="43">
        <f>C128+D128+E128</f>
        <v>0</v>
      </c>
    </row>
    <row r="129" spans="1:7" ht="12" customHeight="1">
      <c r="A129" s="72" t="s">
        <v>82</v>
      </c>
      <c r="B129" s="23" t="s">
        <v>278</v>
      </c>
      <c r="C129" s="24">
        <f>+C94+C115</f>
        <v>42721</v>
      </c>
      <c r="D129" s="96">
        <f>+D94+D115</f>
        <v>0</v>
      </c>
      <c r="E129" s="24">
        <f>+E94+E115</f>
        <v>2030</v>
      </c>
      <c r="F129" s="24">
        <f>+F94+F115</f>
        <v>19</v>
      </c>
      <c r="G129" s="25">
        <f>+G94+G115</f>
        <v>44770</v>
      </c>
    </row>
    <row r="130" spans="1:7" ht="21">
      <c r="A130" s="72" t="s">
        <v>279</v>
      </c>
      <c r="B130" s="23" t="s">
        <v>464</v>
      </c>
      <c r="C130" s="24">
        <f>+C131+C132+C133</f>
        <v>0</v>
      </c>
      <c r="D130" s="96">
        <f>+D131+D132+D133</f>
        <v>0</v>
      </c>
      <c r="E130" s="24"/>
      <c r="F130" s="50"/>
      <c r="G130" s="25">
        <f>+G131+G132+G133</f>
        <v>0</v>
      </c>
    </row>
    <row r="131" spans="1:7" ht="12" customHeight="1">
      <c r="A131" s="267" t="s">
        <v>98</v>
      </c>
      <c r="B131" s="97" t="s">
        <v>465</v>
      </c>
      <c r="C131" s="35"/>
      <c r="D131" s="92"/>
      <c r="E131" s="30"/>
      <c r="F131" s="31"/>
      <c r="G131" s="32">
        <f>C131+D131</f>
        <v>0</v>
      </c>
    </row>
    <row r="132" spans="1:7" ht="12" customHeight="1">
      <c r="A132" s="267" t="s">
        <v>100</v>
      </c>
      <c r="B132" s="97" t="s">
        <v>282</v>
      </c>
      <c r="C132" s="35"/>
      <c r="D132" s="92"/>
      <c r="E132" s="35"/>
      <c r="F132" s="36"/>
      <c r="G132" s="37">
        <f>C132+D132</f>
        <v>0</v>
      </c>
    </row>
    <row r="133" spans="1:7" ht="12" customHeight="1">
      <c r="A133" s="290" t="s">
        <v>102</v>
      </c>
      <c r="B133" s="98" t="s">
        <v>466</v>
      </c>
      <c r="C133" s="35"/>
      <c r="D133" s="92"/>
      <c r="E133" s="41"/>
      <c r="F133" s="42"/>
      <c r="G133" s="43">
        <f>C133+D133</f>
        <v>0</v>
      </c>
    </row>
    <row r="134" spans="1:7" ht="12" customHeight="1">
      <c r="A134" s="72" t="s">
        <v>112</v>
      </c>
      <c r="B134" s="23" t="s">
        <v>284</v>
      </c>
      <c r="C134" s="24">
        <f>+C135+C136+C137+C138+C139+C140</f>
        <v>0</v>
      </c>
      <c r="D134" s="96">
        <f>+D135+D136+D137+D138+D139+D140</f>
        <v>0</v>
      </c>
      <c r="E134" s="24"/>
      <c r="F134" s="50"/>
      <c r="G134" s="25">
        <f>+G135+G136+G137+G138+G139+G140</f>
        <v>0</v>
      </c>
    </row>
    <row r="135" spans="1:7" ht="12" customHeight="1">
      <c r="A135" s="267" t="s">
        <v>114</v>
      </c>
      <c r="B135" s="97" t="s">
        <v>285</v>
      </c>
      <c r="C135" s="35"/>
      <c r="D135" s="92"/>
      <c r="E135" s="30"/>
      <c r="F135" s="31"/>
      <c r="G135" s="32">
        <f aca="true" t="shared" si="4" ref="G135:G140">C135+D135</f>
        <v>0</v>
      </c>
    </row>
    <row r="136" spans="1:7" ht="12" customHeight="1">
      <c r="A136" s="267" t="s">
        <v>116</v>
      </c>
      <c r="B136" s="97" t="s">
        <v>286</v>
      </c>
      <c r="C136" s="35"/>
      <c r="D136" s="92"/>
      <c r="E136" s="35"/>
      <c r="F136" s="36"/>
      <c r="G136" s="37">
        <f t="shared" si="4"/>
        <v>0</v>
      </c>
    </row>
    <row r="137" spans="1:7" ht="12" customHeight="1">
      <c r="A137" s="267" t="s">
        <v>118</v>
      </c>
      <c r="B137" s="97" t="s">
        <v>287</v>
      </c>
      <c r="C137" s="35"/>
      <c r="D137" s="92"/>
      <c r="E137" s="35"/>
      <c r="F137" s="36"/>
      <c r="G137" s="37">
        <f t="shared" si="4"/>
        <v>0</v>
      </c>
    </row>
    <row r="138" spans="1:7" ht="12" customHeight="1">
      <c r="A138" s="267" t="s">
        <v>120</v>
      </c>
      <c r="B138" s="97" t="s">
        <v>467</v>
      </c>
      <c r="C138" s="35"/>
      <c r="D138" s="92"/>
      <c r="E138" s="35"/>
      <c r="F138" s="36"/>
      <c r="G138" s="37">
        <f t="shared" si="4"/>
        <v>0</v>
      </c>
    </row>
    <row r="139" spans="1:7" ht="12" customHeight="1">
      <c r="A139" s="267" t="s">
        <v>122</v>
      </c>
      <c r="B139" s="97" t="s">
        <v>289</v>
      </c>
      <c r="C139" s="35"/>
      <c r="D139" s="92"/>
      <c r="E139" s="35"/>
      <c r="F139" s="36"/>
      <c r="G139" s="37">
        <f t="shared" si="4"/>
        <v>0</v>
      </c>
    </row>
    <row r="140" spans="1:7" ht="12" customHeight="1">
      <c r="A140" s="290" t="s">
        <v>124</v>
      </c>
      <c r="B140" s="98" t="s">
        <v>290</v>
      </c>
      <c r="C140" s="35"/>
      <c r="D140" s="92"/>
      <c r="E140" s="41"/>
      <c r="F140" s="42"/>
      <c r="G140" s="43">
        <f t="shared" si="4"/>
        <v>0</v>
      </c>
    </row>
    <row r="141" spans="1:7" ht="12" customHeight="1">
      <c r="A141" s="72" t="s">
        <v>136</v>
      </c>
      <c r="B141" s="23" t="s">
        <v>468</v>
      </c>
      <c r="C141" s="24">
        <f>+C142+C143+C145+C146+C144</f>
        <v>0</v>
      </c>
      <c r="D141" s="96">
        <f>+D142+D143+D145+D146+D144</f>
        <v>0</v>
      </c>
      <c r="E141" s="24"/>
      <c r="F141" s="50"/>
      <c r="G141" s="25">
        <f>+G142+G143+G145+G146+G144</f>
        <v>0</v>
      </c>
    </row>
    <row r="142" spans="1:7" ht="12" customHeight="1">
      <c r="A142" s="267" t="s">
        <v>138</v>
      </c>
      <c r="B142" s="97" t="s">
        <v>292</v>
      </c>
      <c r="C142" s="35"/>
      <c r="D142" s="92"/>
      <c r="E142" s="30"/>
      <c r="F142" s="31"/>
      <c r="G142" s="32">
        <f>C142+D142</f>
        <v>0</v>
      </c>
    </row>
    <row r="143" spans="1:7" ht="12" customHeight="1">
      <c r="A143" s="267" t="s">
        <v>140</v>
      </c>
      <c r="B143" s="97" t="s">
        <v>293</v>
      </c>
      <c r="C143" s="35"/>
      <c r="D143" s="92"/>
      <c r="E143" s="35"/>
      <c r="F143" s="36"/>
      <c r="G143" s="37">
        <f>C143+D143</f>
        <v>0</v>
      </c>
    </row>
    <row r="144" spans="1:7" ht="12" customHeight="1">
      <c r="A144" s="267" t="s">
        <v>142</v>
      </c>
      <c r="B144" s="97" t="s">
        <v>469</v>
      </c>
      <c r="C144" s="35"/>
      <c r="D144" s="92"/>
      <c r="E144" s="35"/>
      <c r="F144" s="36"/>
      <c r="G144" s="37">
        <f>C144+D144+E144</f>
        <v>0</v>
      </c>
    </row>
    <row r="145" spans="1:7" ht="12" customHeight="1">
      <c r="A145" s="267" t="s">
        <v>144</v>
      </c>
      <c r="B145" s="97" t="s">
        <v>294</v>
      </c>
      <c r="C145" s="35"/>
      <c r="D145" s="92"/>
      <c r="E145" s="35"/>
      <c r="F145" s="36"/>
      <c r="G145" s="37">
        <f>C145+D145</f>
        <v>0</v>
      </c>
    </row>
    <row r="146" spans="1:7" ht="12" customHeight="1">
      <c r="A146" s="290" t="s">
        <v>146</v>
      </c>
      <c r="B146" s="98" t="s">
        <v>295</v>
      </c>
      <c r="C146" s="35"/>
      <c r="D146" s="92"/>
      <c r="E146" s="41"/>
      <c r="F146" s="42"/>
      <c r="G146" s="43">
        <f>C146+D146</f>
        <v>0</v>
      </c>
    </row>
    <row r="147" spans="1:7" ht="12" customHeight="1">
      <c r="A147" s="72" t="s">
        <v>296</v>
      </c>
      <c r="B147" s="23" t="s">
        <v>297</v>
      </c>
      <c r="C147" s="99">
        <f>+C148+C149+C150+C151+C152</f>
        <v>0</v>
      </c>
      <c r="D147" s="100">
        <f>+D148+D149+D150+D151+D152</f>
        <v>0</v>
      </c>
      <c r="E147" s="99"/>
      <c r="F147" s="101"/>
      <c r="G147" s="102">
        <f>+G148+G149+G150+G151+G152</f>
        <v>0</v>
      </c>
    </row>
    <row r="148" spans="1:7" ht="12" customHeight="1">
      <c r="A148" s="267" t="s">
        <v>150</v>
      </c>
      <c r="B148" s="97" t="s">
        <v>298</v>
      </c>
      <c r="C148" s="35"/>
      <c r="D148" s="92"/>
      <c r="E148" s="30"/>
      <c r="F148" s="31"/>
      <c r="G148" s="32">
        <f aca="true" t="shared" si="5" ref="G148:G154">C148+D148</f>
        <v>0</v>
      </c>
    </row>
    <row r="149" spans="1:7" ht="12" customHeight="1">
      <c r="A149" s="267" t="s">
        <v>152</v>
      </c>
      <c r="B149" s="97" t="s">
        <v>299</v>
      </c>
      <c r="C149" s="35"/>
      <c r="D149" s="92"/>
      <c r="E149" s="35"/>
      <c r="F149" s="36"/>
      <c r="G149" s="37">
        <f t="shared" si="5"/>
        <v>0</v>
      </c>
    </row>
    <row r="150" spans="1:7" ht="12" customHeight="1">
      <c r="A150" s="267" t="s">
        <v>154</v>
      </c>
      <c r="B150" s="97" t="s">
        <v>300</v>
      </c>
      <c r="C150" s="35"/>
      <c r="D150" s="92"/>
      <c r="E150" s="35"/>
      <c r="F150" s="36"/>
      <c r="G150" s="37">
        <f t="shared" si="5"/>
        <v>0</v>
      </c>
    </row>
    <row r="151" spans="1:7" ht="22.5">
      <c r="A151" s="267" t="s">
        <v>156</v>
      </c>
      <c r="B151" s="97" t="s">
        <v>470</v>
      </c>
      <c r="C151" s="35"/>
      <c r="D151" s="92"/>
      <c r="E151" s="35"/>
      <c r="F151" s="36"/>
      <c r="G151" s="37">
        <f t="shared" si="5"/>
        <v>0</v>
      </c>
    </row>
    <row r="152" spans="1:7" ht="12" customHeight="1">
      <c r="A152" s="290" t="s">
        <v>302</v>
      </c>
      <c r="B152" s="98" t="s">
        <v>303</v>
      </c>
      <c r="C152" s="45"/>
      <c r="D152" s="94"/>
      <c r="E152" s="41"/>
      <c r="F152" s="42"/>
      <c r="G152" s="43">
        <f t="shared" si="5"/>
        <v>0</v>
      </c>
    </row>
    <row r="153" spans="1:7" ht="12" customHeight="1">
      <c r="A153" s="295" t="s">
        <v>158</v>
      </c>
      <c r="B153" s="23" t="s">
        <v>304</v>
      </c>
      <c r="C153" s="103"/>
      <c r="D153" s="104"/>
      <c r="E153" s="103"/>
      <c r="F153" s="107"/>
      <c r="G153" s="102">
        <f t="shared" si="5"/>
        <v>0</v>
      </c>
    </row>
    <row r="154" spans="1:7" ht="12" customHeight="1">
      <c r="A154" s="295" t="s">
        <v>305</v>
      </c>
      <c r="B154" s="23" t="s">
        <v>306</v>
      </c>
      <c r="C154" s="103"/>
      <c r="D154" s="104"/>
      <c r="E154" s="103"/>
      <c r="F154" s="107"/>
      <c r="G154" s="102">
        <f t="shared" si="5"/>
        <v>0</v>
      </c>
    </row>
    <row r="155" spans="1:7" ht="12" customHeight="1">
      <c r="A155" s="72" t="s">
        <v>307</v>
      </c>
      <c r="B155" s="23" t="s">
        <v>308</v>
      </c>
      <c r="C155" s="108">
        <f>+C130+C134+C141+C147+C153+C154</f>
        <v>0</v>
      </c>
      <c r="D155" s="109">
        <f>+D130+D134+D141+D147+D153+D154</f>
        <v>0</v>
      </c>
      <c r="E155" s="108"/>
      <c r="F155" s="123"/>
      <c r="G155" s="110">
        <f>+G130+G134+G141+G147+G153+G154</f>
        <v>0</v>
      </c>
    </row>
    <row r="156" spans="1:7" ht="12" customHeight="1">
      <c r="A156" s="336" t="s">
        <v>309</v>
      </c>
      <c r="B156" s="114" t="s">
        <v>310</v>
      </c>
      <c r="C156" s="108">
        <f>+C129+C155</f>
        <v>42721</v>
      </c>
      <c r="D156" s="109">
        <f>+D129+D155</f>
        <v>0</v>
      </c>
      <c r="E156" s="108">
        <f>+E129+E155</f>
        <v>2030</v>
      </c>
      <c r="F156" s="108">
        <f>+F129+F155</f>
        <v>19</v>
      </c>
      <c r="G156" s="110">
        <f>+G129+G155</f>
        <v>44770</v>
      </c>
    </row>
    <row r="157" spans="1:7" ht="12" customHeight="1">
      <c r="A157" s="244"/>
      <c r="B157" s="245"/>
      <c r="C157" s="246"/>
      <c r="D157" s="246"/>
      <c r="E157" s="246"/>
      <c r="F157" s="246"/>
      <c r="G157" s="246"/>
    </row>
    <row r="158" spans="1:7" ht="12" customHeight="1">
      <c r="A158" s="337" t="s">
        <v>471</v>
      </c>
      <c r="B158" s="338"/>
      <c r="C158" s="309">
        <v>3</v>
      </c>
      <c r="D158" s="309"/>
      <c r="E158" s="309"/>
      <c r="F158" s="310"/>
      <c r="G158" s="311">
        <f>C158+D158</f>
        <v>3</v>
      </c>
    </row>
    <row r="159" spans="1:7" ht="12" customHeight="1">
      <c r="A159" s="337" t="s">
        <v>472</v>
      </c>
      <c r="B159" s="338"/>
      <c r="C159" s="309">
        <v>0</v>
      </c>
      <c r="D159" s="309"/>
      <c r="E159" s="309"/>
      <c r="F159" s="310"/>
      <c r="G159" s="311">
        <f>C159+D159</f>
        <v>0</v>
      </c>
    </row>
  </sheetData>
  <sheetProtection selectLockedCells="1" selectUnlockedCells="1"/>
  <mergeCells count="4">
    <mergeCell ref="B3:D3"/>
    <mergeCell ref="B4:D4"/>
    <mergeCell ref="A8:G8"/>
    <mergeCell ref="A93:G93"/>
  </mergeCells>
  <printOptions horizontalCentered="1"/>
  <pageMargins left="0.16180555555555556" right="0.3597222222222222" top="0.2625" bottom="0.21944444444444444" header="0.5118055555555555" footer="0.5118055555555555"/>
  <pageSetup horizontalDpi="300" verticalDpi="300" orientation="portrait" paperSize="9" scale="86"/>
  <rowBreaks count="1" manualBreakCount="1"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O84"/>
  <sheetViews>
    <sheetView workbookViewId="0" topLeftCell="A22">
      <selection activeCell="L56" sqref="L56"/>
    </sheetView>
  </sheetViews>
  <sheetFormatPr defaultColWidth="9.00390625" defaultRowHeight="12.75"/>
  <cols>
    <col min="1" max="1" width="12.375" style="0" customWidth="1"/>
    <col min="2" max="2" width="50.00390625" style="0" customWidth="1"/>
    <col min="3" max="3" width="10.625" style="0" customWidth="1"/>
    <col min="4" max="4" width="9.875" style="0" customWidth="1"/>
    <col min="5" max="6" width="10.00390625" style="0" customWidth="1"/>
    <col min="7" max="7" width="11.375" style="0" customWidth="1"/>
  </cols>
  <sheetData>
    <row r="1" spans="1:7" ht="12.75">
      <c r="A1" s="339"/>
      <c r="B1" s="340"/>
      <c r="C1" s="340"/>
      <c r="D1" s="340"/>
      <c r="E1" s="340"/>
      <c r="F1" s="340"/>
      <c r="G1" s="341" t="s">
        <v>480</v>
      </c>
    </row>
    <row r="2" spans="1:9" ht="12.75">
      <c r="A2" s="342"/>
      <c r="B2" s="343"/>
      <c r="C2" s="343"/>
      <c r="D2" s="343"/>
      <c r="E2" s="343"/>
      <c r="F2" s="343"/>
      <c r="G2" s="344" t="s">
        <v>481</v>
      </c>
      <c r="H2" s="345"/>
      <c r="I2" s="345"/>
    </row>
    <row r="3" spans="1:15" ht="24" customHeight="1">
      <c r="A3" s="317" t="s">
        <v>482</v>
      </c>
      <c r="B3" s="426" t="s">
        <v>483</v>
      </c>
      <c r="C3" s="426"/>
      <c r="D3" s="426"/>
      <c r="E3" s="426"/>
      <c r="F3" s="346"/>
      <c r="G3" s="347" t="s">
        <v>484</v>
      </c>
      <c r="H3" s="348"/>
      <c r="I3" s="348"/>
      <c r="J3" s="349"/>
      <c r="K3" s="349"/>
      <c r="L3" s="349"/>
      <c r="M3" s="349"/>
      <c r="N3" s="349"/>
      <c r="O3" s="349"/>
    </row>
    <row r="4" spans="1:15" ht="26.25" customHeight="1">
      <c r="A4" s="317" t="s">
        <v>448</v>
      </c>
      <c r="B4" s="426" t="s">
        <v>449</v>
      </c>
      <c r="C4" s="426"/>
      <c r="D4" s="426"/>
      <c r="E4" s="426"/>
      <c r="F4" s="346"/>
      <c r="G4" s="347" t="s">
        <v>447</v>
      </c>
      <c r="H4" s="348"/>
      <c r="I4" s="348"/>
      <c r="J4" s="349"/>
      <c r="K4" s="349"/>
      <c r="L4" s="349"/>
      <c r="M4" s="349"/>
      <c r="N4" s="349"/>
      <c r="O4" s="349"/>
    </row>
    <row r="5" spans="1:15" ht="12.75">
      <c r="A5" s="350"/>
      <c r="B5" s="351"/>
      <c r="C5" s="351"/>
      <c r="D5" s="351"/>
      <c r="E5" s="351"/>
      <c r="F5" s="351"/>
      <c r="G5" s="352" t="s">
        <v>450</v>
      </c>
      <c r="H5" s="348"/>
      <c r="I5" s="348"/>
      <c r="J5" s="349"/>
      <c r="K5" s="349"/>
      <c r="L5" s="349"/>
      <c r="M5" s="349"/>
      <c r="N5" s="349"/>
      <c r="O5" s="349"/>
    </row>
    <row r="6" spans="1:15" ht="36.75">
      <c r="A6" s="353" t="s">
        <v>451</v>
      </c>
      <c r="B6" s="353" t="s">
        <v>452</v>
      </c>
      <c r="C6" s="353" t="s">
        <v>485</v>
      </c>
      <c r="D6" s="354" t="s">
        <v>315</v>
      </c>
      <c r="E6" s="355" t="s">
        <v>486</v>
      </c>
      <c r="F6" s="355" t="s">
        <v>487</v>
      </c>
      <c r="G6" s="355" t="str">
        <f>+CONCATENATE(LEFT(ÖSSZEFÜGGÉSEK!B7,4),"2016.09.30.",CHAR(10),"Módosítás utáni")</f>
        <v>2016.09.30.
Módosítás utáni</v>
      </c>
      <c r="H6" s="348"/>
      <c r="I6" s="348"/>
      <c r="J6" s="349"/>
      <c r="K6" s="349"/>
      <c r="L6" s="349"/>
      <c r="M6" s="349"/>
      <c r="N6" s="349"/>
      <c r="O6" s="349"/>
    </row>
    <row r="7" spans="1:15" ht="11.25" customHeight="1">
      <c r="A7" s="317" t="s">
        <v>47</v>
      </c>
      <c r="B7" s="318" t="s">
        <v>48</v>
      </c>
      <c r="C7" s="318" t="s">
        <v>49</v>
      </c>
      <c r="D7" s="319" t="s">
        <v>50</v>
      </c>
      <c r="E7" s="319" t="s">
        <v>51</v>
      </c>
      <c r="F7" s="319" t="s">
        <v>52</v>
      </c>
      <c r="G7" s="20" t="s">
        <v>53</v>
      </c>
      <c r="H7" s="348"/>
      <c r="I7" s="348"/>
      <c r="J7" s="349"/>
      <c r="K7" s="349"/>
      <c r="L7" s="349"/>
      <c r="M7" s="349"/>
      <c r="N7" s="349"/>
      <c r="O7" s="349"/>
    </row>
    <row r="8" spans="1:15" ht="11.25" customHeight="1">
      <c r="A8" s="427" t="s">
        <v>320</v>
      </c>
      <c r="B8" s="427"/>
      <c r="C8" s="427"/>
      <c r="D8" s="427"/>
      <c r="E8" s="427"/>
      <c r="F8" s="427"/>
      <c r="G8" s="427"/>
      <c r="H8" s="348"/>
      <c r="I8" s="348"/>
      <c r="J8" s="349"/>
      <c r="K8" s="349"/>
      <c r="L8" s="349"/>
      <c r="M8" s="349"/>
      <c r="N8" s="349"/>
      <c r="O8" s="349"/>
    </row>
    <row r="9" spans="1:15" ht="11.25" customHeight="1">
      <c r="A9" s="317" t="s">
        <v>54</v>
      </c>
      <c r="B9" s="356" t="s">
        <v>488</v>
      </c>
      <c r="C9" s="162">
        <f>SUM(C10:C20)</f>
        <v>0</v>
      </c>
      <c r="D9" s="162"/>
      <c r="E9" s="162">
        <f>SUM(E10:E20)</f>
        <v>0</v>
      </c>
      <c r="F9" s="357"/>
      <c r="G9" s="171">
        <f>SUM(G10:G20)</f>
        <v>0</v>
      </c>
      <c r="H9" s="348"/>
      <c r="I9" s="348"/>
      <c r="J9" s="349"/>
      <c r="K9" s="349"/>
      <c r="L9" s="349"/>
      <c r="M9" s="349"/>
      <c r="N9" s="349"/>
      <c r="O9" s="349"/>
    </row>
    <row r="10" spans="1:15" ht="11.25" customHeight="1">
      <c r="A10" s="358" t="s">
        <v>56</v>
      </c>
      <c r="B10" s="78" t="s">
        <v>115</v>
      </c>
      <c r="C10" s="143"/>
      <c r="D10" s="143"/>
      <c r="E10" s="143"/>
      <c r="F10" s="143"/>
      <c r="G10" s="32">
        <f>C10+D10+E10</f>
        <v>0</v>
      </c>
      <c r="H10" s="348"/>
      <c r="I10" s="348"/>
      <c r="J10" s="349"/>
      <c r="K10" s="349"/>
      <c r="L10" s="349"/>
      <c r="M10" s="349"/>
      <c r="N10" s="349"/>
      <c r="O10" s="349"/>
    </row>
    <row r="11" spans="1:15" ht="11.25" customHeight="1">
      <c r="A11" s="359" t="s">
        <v>58</v>
      </c>
      <c r="B11" s="79" t="s">
        <v>117</v>
      </c>
      <c r="C11" s="147"/>
      <c r="D11" s="147"/>
      <c r="E11" s="147"/>
      <c r="F11" s="147"/>
      <c r="G11" s="360"/>
      <c r="H11" s="348"/>
      <c r="I11" s="348"/>
      <c r="J11" s="349"/>
      <c r="K11" s="349"/>
      <c r="L11" s="349"/>
      <c r="M11" s="349"/>
      <c r="N11" s="349"/>
      <c r="O11" s="349"/>
    </row>
    <row r="12" spans="1:15" ht="11.25" customHeight="1">
      <c r="A12" s="359" t="s">
        <v>60</v>
      </c>
      <c r="B12" s="79" t="s">
        <v>119</v>
      </c>
      <c r="C12" s="147"/>
      <c r="D12" s="147"/>
      <c r="E12" s="147"/>
      <c r="F12" s="147"/>
      <c r="G12" s="37">
        <f>C12+D12+E12</f>
        <v>0</v>
      </c>
      <c r="H12" s="348"/>
      <c r="I12" s="348"/>
      <c r="J12" s="349"/>
      <c r="K12" s="349"/>
      <c r="L12" s="349"/>
      <c r="M12" s="349"/>
      <c r="N12" s="349"/>
      <c r="O12" s="349"/>
    </row>
    <row r="13" spans="1:15" ht="11.25" customHeight="1">
      <c r="A13" s="359" t="s">
        <v>62</v>
      </c>
      <c r="B13" s="79" t="s">
        <v>121</v>
      </c>
      <c r="C13" s="147"/>
      <c r="D13" s="147"/>
      <c r="E13" s="147"/>
      <c r="F13" s="147"/>
      <c r="G13" s="360"/>
      <c r="H13" s="348"/>
      <c r="I13" s="348"/>
      <c r="J13" s="349"/>
      <c r="K13" s="349"/>
      <c r="L13" s="349"/>
      <c r="M13" s="349"/>
      <c r="N13" s="349"/>
      <c r="O13" s="349"/>
    </row>
    <row r="14" spans="1:15" ht="11.25" customHeight="1">
      <c r="A14" s="359" t="s">
        <v>64</v>
      </c>
      <c r="B14" s="79" t="s">
        <v>123</v>
      </c>
      <c r="C14" s="147"/>
      <c r="D14" s="147"/>
      <c r="E14" s="147"/>
      <c r="F14" s="147"/>
      <c r="G14" s="360"/>
      <c r="H14" s="348"/>
      <c r="I14" s="348"/>
      <c r="J14" s="349"/>
      <c r="K14" s="349"/>
      <c r="L14" s="349"/>
      <c r="M14" s="349"/>
      <c r="N14" s="349"/>
      <c r="O14" s="349"/>
    </row>
    <row r="15" spans="1:15" ht="11.25" customHeight="1">
      <c r="A15" s="359" t="s">
        <v>66</v>
      </c>
      <c r="B15" s="79" t="s">
        <v>489</v>
      </c>
      <c r="C15" s="147"/>
      <c r="D15" s="147"/>
      <c r="E15" s="147"/>
      <c r="F15" s="147"/>
      <c r="G15" s="37">
        <f>C15+D15+E15</f>
        <v>0</v>
      </c>
      <c r="H15" s="348"/>
      <c r="I15" s="348"/>
      <c r="J15" s="349"/>
      <c r="K15" s="349"/>
      <c r="L15" s="349"/>
      <c r="M15" s="349"/>
      <c r="N15" s="349"/>
      <c r="O15" s="349"/>
    </row>
    <row r="16" spans="1:15" ht="11.25" customHeight="1">
      <c r="A16" s="359" t="s">
        <v>231</v>
      </c>
      <c r="B16" s="79" t="s">
        <v>490</v>
      </c>
      <c r="C16" s="147"/>
      <c r="D16" s="147"/>
      <c r="E16" s="147"/>
      <c r="F16" s="147"/>
      <c r="G16" s="360"/>
      <c r="H16" s="348"/>
      <c r="I16" s="348"/>
      <c r="J16" s="349"/>
      <c r="K16" s="349"/>
      <c r="L16" s="349"/>
      <c r="M16" s="349"/>
      <c r="N16" s="349"/>
      <c r="O16" s="349"/>
    </row>
    <row r="17" spans="1:15" ht="11.25" customHeight="1">
      <c r="A17" s="359" t="s">
        <v>233</v>
      </c>
      <c r="B17" s="79" t="s">
        <v>316</v>
      </c>
      <c r="C17" s="147"/>
      <c r="D17" s="147"/>
      <c r="E17" s="147"/>
      <c r="F17" s="147"/>
      <c r="G17" s="360"/>
      <c r="H17" s="348"/>
      <c r="I17" s="348"/>
      <c r="J17" s="349"/>
      <c r="K17" s="349"/>
      <c r="L17" s="349"/>
      <c r="M17" s="349"/>
      <c r="N17" s="349"/>
      <c r="O17" s="349"/>
    </row>
    <row r="18" spans="1:15" ht="11.25" customHeight="1">
      <c r="A18" s="359" t="s">
        <v>235</v>
      </c>
      <c r="B18" s="79" t="s">
        <v>131</v>
      </c>
      <c r="C18" s="147"/>
      <c r="D18" s="147"/>
      <c r="E18" s="147"/>
      <c r="F18" s="147"/>
      <c r="G18" s="360"/>
      <c r="H18" s="348"/>
      <c r="I18" s="348"/>
      <c r="J18" s="349"/>
      <c r="K18" s="349"/>
      <c r="L18" s="349"/>
      <c r="M18" s="349"/>
      <c r="N18" s="349"/>
      <c r="O18" s="349"/>
    </row>
    <row r="19" spans="1:15" ht="11.25" customHeight="1">
      <c r="A19" s="359" t="s">
        <v>237</v>
      </c>
      <c r="B19" s="79" t="s">
        <v>133</v>
      </c>
      <c r="C19" s="147"/>
      <c r="D19" s="147"/>
      <c r="E19" s="147"/>
      <c r="F19" s="147"/>
      <c r="G19" s="360"/>
      <c r="H19" s="348"/>
      <c r="I19" s="348"/>
      <c r="J19" s="349"/>
      <c r="K19" s="349"/>
      <c r="L19" s="349"/>
      <c r="M19" s="349"/>
      <c r="N19" s="349"/>
      <c r="O19" s="349"/>
    </row>
    <row r="20" spans="1:15" ht="11.25" customHeight="1">
      <c r="A20" s="359" t="s">
        <v>239</v>
      </c>
      <c r="B20" s="79" t="s">
        <v>135</v>
      </c>
      <c r="C20" s="147"/>
      <c r="D20" s="147"/>
      <c r="E20" s="147"/>
      <c r="F20" s="147"/>
      <c r="G20" s="360"/>
      <c r="H20" s="348"/>
      <c r="I20" s="348"/>
      <c r="J20" s="349"/>
      <c r="K20" s="349"/>
      <c r="L20" s="349"/>
      <c r="M20" s="349"/>
      <c r="N20" s="349"/>
      <c r="O20" s="349"/>
    </row>
    <row r="21" spans="1:15" ht="21">
      <c r="A21" s="317" t="s">
        <v>68</v>
      </c>
      <c r="B21" s="356" t="s">
        <v>491</v>
      </c>
      <c r="C21" s="162">
        <f>SUM(C22:C24)</f>
        <v>0</v>
      </c>
      <c r="D21" s="162"/>
      <c r="E21" s="162">
        <f>SUM(E22:E24)</f>
        <v>0</v>
      </c>
      <c r="F21" s="162"/>
      <c r="G21" s="171">
        <f>SUM(G22:G24)</f>
        <v>0</v>
      </c>
      <c r="H21" s="348"/>
      <c r="I21" s="348"/>
      <c r="J21" s="349"/>
      <c r="K21" s="349"/>
      <c r="L21" s="349"/>
      <c r="M21" s="349"/>
      <c r="N21" s="349"/>
      <c r="O21" s="349"/>
    </row>
    <row r="22" spans="1:15" ht="11.25" customHeight="1">
      <c r="A22" s="358" t="s">
        <v>70</v>
      </c>
      <c r="B22" s="78" t="s">
        <v>71</v>
      </c>
      <c r="C22" s="143"/>
      <c r="D22" s="143"/>
      <c r="E22" s="143"/>
      <c r="F22" s="143"/>
      <c r="G22" s="361"/>
      <c r="H22" s="348"/>
      <c r="I22" s="348"/>
      <c r="J22" s="349"/>
      <c r="K22" s="349"/>
      <c r="L22" s="349"/>
      <c r="M22" s="349"/>
      <c r="N22" s="349"/>
      <c r="O22" s="349"/>
    </row>
    <row r="23" spans="1:15" ht="22.5">
      <c r="A23" s="359" t="s">
        <v>72</v>
      </c>
      <c r="B23" s="79" t="s">
        <v>492</v>
      </c>
      <c r="C23" s="147"/>
      <c r="D23" s="147"/>
      <c r="E23" s="147"/>
      <c r="F23" s="147"/>
      <c r="G23" s="360"/>
      <c r="H23" s="348"/>
      <c r="I23" s="348"/>
      <c r="J23" s="349"/>
      <c r="K23" s="349"/>
      <c r="L23" s="349"/>
      <c r="M23" s="349"/>
      <c r="N23" s="349"/>
      <c r="O23" s="349"/>
    </row>
    <row r="24" spans="1:15" ht="22.5">
      <c r="A24" s="359" t="s">
        <v>74</v>
      </c>
      <c r="B24" s="79" t="s">
        <v>493</v>
      </c>
      <c r="C24" s="147"/>
      <c r="D24" s="147"/>
      <c r="E24" s="147"/>
      <c r="F24" s="147"/>
      <c r="G24" s="360"/>
      <c r="H24" s="348"/>
      <c r="I24" s="348"/>
      <c r="J24" s="349"/>
      <c r="K24" s="349"/>
      <c r="L24" s="349"/>
      <c r="M24" s="349"/>
      <c r="N24" s="349"/>
      <c r="O24" s="349"/>
    </row>
    <row r="25" spans="1:15" ht="11.25" customHeight="1">
      <c r="A25" s="362" t="s">
        <v>76</v>
      </c>
      <c r="B25" s="293" t="s">
        <v>494</v>
      </c>
      <c r="C25" s="158"/>
      <c r="D25" s="158"/>
      <c r="E25" s="158"/>
      <c r="F25" s="158"/>
      <c r="G25" s="363"/>
      <c r="H25" s="348"/>
      <c r="I25" s="348"/>
      <c r="J25" s="349"/>
      <c r="K25" s="349"/>
      <c r="L25" s="349"/>
      <c r="M25" s="349"/>
      <c r="N25" s="349"/>
      <c r="O25" s="349"/>
    </row>
    <row r="26" spans="1:15" ht="11.25" customHeight="1">
      <c r="A26" s="317" t="s">
        <v>82</v>
      </c>
      <c r="B26" s="23" t="s">
        <v>334</v>
      </c>
      <c r="C26" s="364"/>
      <c r="D26" s="364"/>
      <c r="E26" s="364"/>
      <c r="F26" s="364"/>
      <c r="G26" s="365"/>
      <c r="H26" s="348"/>
      <c r="I26" s="348"/>
      <c r="J26" s="349"/>
      <c r="K26" s="349"/>
      <c r="L26" s="349"/>
      <c r="M26" s="349"/>
      <c r="N26" s="349"/>
      <c r="O26" s="349"/>
    </row>
    <row r="27" spans="1:15" ht="21">
      <c r="A27" s="317" t="s">
        <v>279</v>
      </c>
      <c r="B27" s="23" t="s">
        <v>495</v>
      </c>
      <c r="C27" s="162">
        <f>+C28+C29</f>
        <v>0</v>
      </c>
      <c r="D27" s="162"/>
      <c r="E27" s="162">
        <f>+E28+E29</f>
        <v>0</v>
      </c>
      <c r="F27" s="162"/>
      <c r="G27" s="171">
        <f>+G28+G29</f>
        <v>0</v>
      </c>
      <c r="H27" s="348"/>
      <c r="I27" s="348"/>
      <c r="J27" s="349"/>
      <c r="K27" s="349"/>
      <c r="L27" s="349"/>
      <c r="M27" s="349"/>
      <c r="N27" s="349"/>
      <c r="O27" s="349"/>
    </row>
    <row r="28" spans="1:15" ht="22.5">
      <c r="A28" s="358" t="s">
        <v>98</v>
      </c>
      <c r="B28" s="78" t="s">
        <v>492</v>
      </c>
      <c r="C28" s="143"/>
      <c r="D28" s="143"/>
      <c r="E28" s="143"/>
      <c r="F28" s="143"/>
      <c r="G28" s="361"/>
      <c r="H28" s="348"/>
      <c r="I28" s="348"/>
      <c r="J28" s="349"/>
      <c r="K28" s="349"/>
      <c r="L28" s="349"/>
      <c r="M28" s="349"/>
      <c r="N28" s="349"/>
      <c r="O28" s="349"/>
    </row>
    <row r="29" spans="1:15" ht="22.5">
      <c r="A29" s="359" t="s">
        <v>100</v>
      </c>
      <c r="B29" s="79" t="s">
        <v>496</v>
      </c>
      <c r="C29" s="147"/>
      <c r="D29" s="147"/>
      <c r="E29" s="147"/>
      <c r="F29" s="147"/>
      <c r="G29" s="37">
        <f>C29+D29+E29</f>
        <v>0</v>
      </c>
      <c r="H29" s="348"/>
      <c r="I29" s="348"/>
      <c r="J29" s="349"/>
      <c r="K29" s="349"/>
      <c r="L29" s="349"/>
      <c r="M29" s="349"/>
      <c r="N29" s="349"/>
      <c r="O29" s="349"/>
    </row>
    <row r="30" spans="1:15" ht="11.25" customHeight="1">
      <c r="A30" s="362" t="s">
        <v>102</v>
      </c>
      <c r="B30" s="293" t="s">
        <v>497</v>
      </c>
      <c r="C30" s="158"/>
      <c r="D30" s="158"/>
      <c r="E30" s="158"/>
      <c r="F30" s="158"/>
      <c r="G30" s="363"/>
      <c r="H30" s="348"/>
      <c r="I30" s="348"/>
      <c r="J30" s="349"/>
      <c r="K30" s="349"/>
      <c r="L30" s="349"/>
      <c r="M30" s="349"/>
      <c r="N30" s="349"/>
      <c r="O30" s="349"/>
    </row>
    <row r="31" spans="1:15" ht="11.25" customHeight="1">
      <c r="A31" s="317" t="s">
        <v>112</v>
      </c>
      <c r="B31" s="23" t="s">
        <v>498</v>
      </c>
      <c r="C31" s="162">
        <f>+C32+C33+C34</f>
        <v>0</v>
      </c>
      <c r="D31" s="162"/>
      <c r="E31" s="162">
        <f>+E32+E33+E34</f>
        <v>0</v>
      </c>
      <c r="F31" s="162"/>
      <c r="G31" s="171">
        <f>+G32+G33+G34</f>
        <v>0</v>
      </c>
      <c r="H31" s="348"/>
      <c r="I31" s="348"/>
      <c r="J31" s="349"/>
      <c r="K31" s="349"/>
      <c r="L31" s="349"/>
      <c r="M31" s="349"/>
      <c r="N31" s="349"/>
      <c r="O31" s="349"/>
    </row>
    <row r="32" spans="1:15" ht="11.25" customHeight="1">
      <c r="A32" s="358" t="s">
        <v>114</v>
      </c>
      <c r="B32" s="78" t="s">
        <v>139</v>
      </c>
      <c r="C32" s="143"/>
      <c r="D32" s="143"/>
      <c r="E32" s="143"/>
      <c r="F32" s="143"/>
      <c r="G32" s="361"/>
      <c r="H32" s="348"/>
      <c r="I32" s="348"/>
      <c r="J32" s="349"/>
      <c r="K32" s="349"/>
      <c r="L32" s="349"/>
      <c r="M32" s="349"/>
      <c r="N32" s="349"/>
      <c r="O32" s="349"/>
    </row>
    <row r="33" spans="1:15" ht="11.25" customHeight="1">
      <c r="A33" s="359" t="s">
        <v>116</v>
      </c>
      <c r="B33" s="79" t="s">
        <v>141</v>
      </c>
      <c r="C33" s="147"/>
      <c r="D33" s="147"/>
      <c r="E33" s="147"/>
      <c r="F33" s="147"/>
      <c r="G33" s="360"/>
      <c r="H33" s="348"/>
      <c r="I33" s="348"/>
      <c r="J33" s="349"/>
      <c r="K33" s="349"/>
      <c r="L33" s="349"/>
      <c r="M33" s="349"/>
      <c r="N33" s="349"/>
      <c r="O33" s="349"/>
    </row>
    <row r="34" spans="1:15" ht="11.25" customHeight="1">
      <c r="A34" s="362" t="s">
        <v>118</v>
      </c>
      <c r="B34" s="293" t="s">
        <v>143</v>
      </c>
      <c r="C34" s="158"/>
      <c r="D34" s="158"/>
      <c r="E34" s="158"/>
      <c r="F34" s="158"/>
      <c r="G34" s="363"/>
      <c r="H34" s="348"/>
      <c r="I34" s="348"/>
      <c r="J34" s="349"/>
      <c r="K34" s="349"/>
      <c r="L34" s="349"/>
      <c r="M34" s="349"/>
      <c r="N34" s="349"/>
      <c r="O34" s="349"/>
    </row>
    <row r="35" spans="1:15" ht="11.25" customHeight="1">
      <c r="A35" s="317" t="s">
        <v>136</v>
      </c>
      <c r="B35" s="23" t="s">
        <v>336</v>
      </c>
      <c r="C35" s="364"/>
      <c r="D35" s="364"/>
      <c r="E35" s="364"/>
      <c r="F35" s="364"/>
      <c r="G35" s="365"/>
      <c r="H35" s="348"/>
      <c r="I35" s="348"/>
      <c r="J35" s="349"/>
      <c r="K35" s="349"/>
      <c r="L35" s="349"/>
      <c r="M35" s="349"/>
      <c r="N35" s="349"/>
      <c r="O35" s="349"/>
    </row>
    <row r="36" spans="1:15" ht="11.25" customHeight="1">
      <c r="A36" s="317" t="s">
        <v>296</v>
      </c>
      <c r="B36" s="23" t="s">
        <v>499</v>
      </c>
      <c r="C36" s="364"/>
      <c r="D36" s="364"/>
      <c r="E36" s="364"/>
      <c r="F36" s="364"/>
      <c r="G36" s="365"/>
      <c r="H36" s="348"/>
      <c r="I36" s="348"/>
      <c r="J36" s="349"/>
      <c r="K36" s="349"/>
      <c r="L36" s="349"/>
      <c r="M36" s="349"/>
      <c r="N36" s="349"/>
      <c r="O36" s="349"/>
    </row>
    <row r="37" spans="1:15" ht="12.75">
      <c r="A37" s="317" t="s">
        <v>158</v>
      </c>
      <c r="B37" s="23" t="s">
        <v>500</v>
      </c>
      <c r="C37" s="162">
        <f>+C9+C21+C26+C27+C31+C35+C36</f>
        <v>0</v>
      </c>
      <c r="D37" s="162"/>
      <c r="E37" s="162">
        <f>+E9+E21+E26+E27+E31+E35+E36</f>
        <v>0</v>
      </c>
      <c r="F37" s="162"/>
      <c r="G37" s="171">
        <f>+G9+G21+G26+G27+G31+G35+G36</f>
        <v>0</v>
      </c>
      <c r="H37" s="348"/>
      <c r="I37" s="348"/>
      <c r="J37" s="349"/>
      <c r="K37" s="349"/>
      <c r="L37" s="349"/>
      <c r="M37" s="349"/>
      <c r="N37" s="349"/>
      <c r="O37" s="349"/>
    </row>
    <row r="38" spans="1:15" ht="11.25" customHeight="1">
      <c r="A38" s="302" t="s">
        <v>305</v>
      </c>
      <c r="B38" s="23" t="s">
        <v>501</v>
      </c>
      <c r="C38" s="162">
        <f>+C39+C40+C41</f>
        <v>83593</v>
      </c>
      <c r="D38" s="170"/>
      <c r="E38" s="170">
        <f>+E39+E40+E41</f>
        <v>696</v>
      </c>
      <c r="F38" s="170">
        <f>+F39+F40+F41</f>
        <v>1315</v>
      </c>
      <c r="G38" s="163">
        <f>+G39+G40+G41</f>
        <v>85604</v>
      </c>
      <c r="H38" s="348"/>
      <c r="I38" s="348"/>
      <c r="J38" s="349"/>
      <c r="K38" s="349"/>
      <c r="L38" s="349"/>
      <c r="M38" s="349"/>
      <c r="N38" s="349"/>
      <c r="O38" s="349"/>
    </row>
    <row r="39" spans="1:15" ht="11.25" customHeight="1">
      <c r="A39" s="359" t="s">
        <v>502</v>
      </c>
      <c r="B39" s="79" t="s">
        <v>392</v>
      </c>
      <c r="C39" s="147"/>
      <c r="D39" s="147"/>
      <c r="E39" s="147">
        <v>319</v>
      </c>
      <c r="F39" s="150"/>
      <c r="G39" s="37">
        <f>C39+D39+E39+F39</f>
        <v>319</v>
      </c>
      <c r="H39" s="348"/>
      <c r="I39" s="348"/>
      <c r="J39" s="349"/>
      <c r="K39" s="349"/>
      <c r="L39" s="349"/>
      <c r="M39" s="349"/>
      <c r="N39" s="349"/>
      <c r="O39" s="349"/>
    </row>
    <row r="40" spans="1:15" ht="11.25" customHeight="1">
      <c r="A40" s="359" t="s">
        <v>503</v>
      </c>
      <c r="B40" s="79" t="s">
        <v>504</v>
      </c>
      <c r="C40" s="147"/>
      <c r="D40" s="147"/>
      <c r="E40" s="147"/>
      <c r="F40" s="150"/>
      <c r="G40" s="360"/>
      <c r="H40" s="348"/>
      <c r="I40" s="348"/>
      <c r="J40" s="349"/>
      <c r="K40" s="349"/>
      <c r="L40" s="349"/>
      <c r="M40" s="349"/>
      <c r="N40" s="349"/>
      <c r="O40" s="349"/>
    </row>
    <row r="41" spans="1:15" ht="22.5">
      <c r="A41" s="359" t="s">
        <v>505</v>
      </c>
      <c r="B41" s="79" t="s">
        <v>506</v>
      </c>
      <c r="C41" s="147">
        <v>83593</v>
      </c>
      <c r="D41" s="147"/>
      <c r="E41" s="147">
        <v>377</v>
      </c>
      <c r="F41" s="150">
        <v>1315</v>
      </c>
      <c r="G41" s="37">
        <f>C41+D41+E41+F41</f>
        <v>85285</v>
      </c>
      <c r="H41" s="348"/>
      <c r="I41" s="348"/>
      <c r="J41" s="349"/>
      <c r="K41" s="349"/>
      <c r="L41" s="349"/>
      <c r="M41" s="349"/>
      <c r="N41" s="349"/>
      <c r="O41" s="349"/>
    </row>
    <row r="42" spans="1:15" ht="11.25" customHeight="1">
      <c r="A42" s="302" t="s">
        <v>307</v>
      </c>
      <c r="B42" s="366" t="s">
        <v>507</v>
      </c>
      <c r="C42" s="162">
        <f>+C37+C38</f>
        <v>83593</v>
      </c>
      <c r="D42" s="170"/>
      <c r="E42" s="170">
        <f>+E37+E38</f>
        <v>696</v>
      </c>
      <c r="F42" s="170">
        <f>+F37+F38</f>
        <v>1315</v>
      </c>
      <c r="G42" s="163">
        <f>+G37+G38</f>
        <v>85604</v>
      </c>
      <c r="H42" s="348"/>
      <c r="I42" s="348"/>
      <c r="J42" s="349"/>
      <c r="K42" s="349"/>
      <c r="L42" s="349"/>
      <c r="M42" s="349"/>
      <c r="N42" s="349"/>
      <c r="O42" s="349"/>
    </row>
    <row r="43" spans="1:15" ht="11.25" customHeight="1">
      <c r="A43" s="280"/>
      <c r="B43" s="367"/>
      <c r="C43" s="282"/>
      <c r="D43" s="282"/>
      <c r="E43" s="368"/>
      <c r="F43" s="368"/>
      <c r="G43" s="368"/>
      <c r="H43" s="348"/>
      <c r="I43" s="348"/>
      <c r="J43" s="349"/>
      <c r="K43" s="349"/>
      <c r="L43" s="349"/>
      <c r="M43" s="349"/>
      <c r="N43" s="349"/>
      <c r="O43" s="349"/>
    </row>
    <row r="44" spans="1:15" ht="11.25" customHeight="1">
      <c r="A44" s="369"/>
      <c r="B44" s="368"/>
      <c r="C44" s="370"/>
      <c r="D44" s="370"/>
      <c r="E44" s="368"/>
      <c r="F44" s="368"/>
      <c r="G44" s="368"/>
      <c r="H44" s="348"/>
      <c r="I44" s="348"/>
      <c r="J44" s="349"/>
      <c r="K44" s="349"/>
      <c r="L44" s="349"/>
      <c r="M44" s="349"/>
      <c r="N44" s="349"/>
      <c r="O44" s="349"/>
    </row>
    <row r="45" spans="1:15" ht="11.25" customHeight="1">
      <c r="A45" s="427" t="s">
        <v>321</v>
      </c>
      <c r="B45" s="427"/>
      <c r="C45" s="427"/>
      <c r="D45" s="427"/>
      <c r="E45" s="427"/>
      <c r="F45" s="427"/>
      <c r="G45" s="427"/>
      <c r="H45" s="348"/>
      <c r="I45" s="348"/>
      <c r="J45" s="349"/>
      <c r="K45" s="349"/>
      <c r="L45" s="349"/>
      <c r="M45" s="349"/>
      <c r="N45" s="349"/>
      <c r="O45" s="349"/>
    </row>
    <row r="46" spans="1:15" ht="11.25" customHeight="1">
      <c r="A46" s="317" t="s">
        <v>54</v>
      </c>
      <c r="B46" s="23" t="s">
        <v>508</v>
      </c>
      <c r="C46" s="162">
        <f>SUM(C47:C51)</f>
        <v>83593</v>
      </c>
      <c r="D46" s="170"/>
      <c r="E46" s="170">
        <f>SUM(E47:E51)</f>
        <v>679</v>
      </c>
      <c r="F46" s="170">
        <f>SUM(F47:F51)</f>
        <v>1290</v>
      </c>
      <c r="G46" s="163">
        <f>SUM(G47:G51)</f>
        <v>85562</v>
      </c>
      <c r="H46" s="348"/>
      <c r="I46" s="348"/>
      <c r="J46" s="349"/>
      <c r="K46" s="349"/>
      <c r="L46" s="349"/>
      <c r="M46" s="349"/>
      <c r="N46" s="349"/>
      <c r="O46" s="349"/>
    </row>
    <row r="47" spans="1:15" ht="11.25" customHeight="1">
      <c r="A47" s="358" t="s">
        <v>56</v>
      </c>
      <c r="B47" s="78" t="s">
        <v>224</v>
      </c>
      <c r="C47" s="143">
        <v>59441</v>
      </c>
      <c r="D47" s="143"/>
      <c r="E47" s="143">
        <v>297</v>
      </c>
      <c r="F47" s="143">
        <v>119</v>
      </c>
      <c r="G47" s="32">
        <f>C47+D47+E47+F47</f>
        <v>59857</v>
      </c>
      <c r="H47" s="348"/>
      <c r="I47" s="348"/>
      <c r="J47" s="349"/>
      <c r="K47" s="349"/>
      <c r="L47" s="349"/>
      <c r="M47" s="349"/>
      <c r="N47" s="349"/>
      <c r="O47" s="349"/>
    </row>
    <row r="48" spans="1:15" ht="22.5">
      <c r="A48" s="359" t="s">
        <v>58</v>
      </c>
      <c r="B48" s="79" t="s">
        <v>225</v>
      </c>
      <c r="C48" s="147">
        <v>16174</v>
      </c>
      <c r="D48" s="147"/>
      <c r="E48" s="147">
        <v>80</v>
      </c>
      <c r="F48" s="147">
        <v>32</v>
      </c>
      <c r="G48" s="37">
        <f>C48+D48+E48+F48</f>
        <v>16286</v>
      </c>
      <c r="H48" s="348"/>
      <c r="I48" s="348"/>
      <c r="J48" s="349"/>
      <c r="K48" s="349"/>
      <c r="L48" s="349"/>
      <c r="M48" s="349"/>
      <c r="N48" s="349"/>
      <c r="O48" s="349"/>
    </row>
    <row r="49" spans="1:15" ht="11.25" customHeight="1">
      <c r="A49" s="359" t="s">
        <v>60</v>
      </c>
      <c r="B49" s="79" t="s">
        <v>226</v>
      </c>
      <c r="C49" s="147">
        <v>7978</v>
      </c>
      <c r="D49" s="147"/>
      <c r="E49" s="147">
        <v>302</v>
      </c>
      <c r="F49" s="147">
        <v>1139</v>
      </c>
      <c r="G49" s="37">
        <f>C49+D49+E49+F49</f>
        <v>9419</v>
      </c>
      <c r="H49" s="348"/>
      <c r="I49" s="348"/>
      <c r="J49" s="349"/>
      <c r="K49" s="349"/>
      <c r="L49" s="349"/>
      <c r="M49" s="349"/>
      <c r="N49" s="349"/>
      <c r="O49" s="349"/>
    </row>
    <row r="50" spans="1:15" ht="11.25" customHeight="1">
      <c r="A50" s="359" t="s">
        <v>62</v>
      </c>
      <c r="B50" s="79" t="s">
        <v>227</v>
      </c>
      <c r="C50" s="147"/>
      <c r="D50" s="147"/>
      <c r="E50" s="147"/>
      <c r="F50" s="147"/>
      <c r="G50" s="360"/>
      <c r="H50" s="348"/>
      <c r="I50" s="348"/>
      <c r="J50" s="349"/>
      <c r="K50" s="349"/>
      <c r="L50" s="349"/>
      <c r="M50" s="349"/>
      <c r="N50" s="349"/>
      <c r="O50" s="349"/>
    </row>
    <row r="51" spans="1:15" ht="11.25" customHeight="1">
      <c r="A51" s="362" t="s">
        <v>64</v>
      </c>
      <c r="B51" s="293" t="s">
        <v>229</v>
      </c>
      <c r="C51" s="158"/>
      <c r="D51" s="158"/>
      <c r="E51" s="158"/>
      <c r="F51" s="158"/>
      <c r="G51" s="363"/>
      <c r="H51" s="348"/>
      <c r="I51" s="348"/>
      <c r="J51" s="349"/>
      <c r="K51" s="349"/>
      <c r="L51" s="349"/>
      <c r="M51" s="349"/>
      <c r="N51" s="349"/>
      <c r="O51" s="349"/>
    </row>
    <row r="52" spans="1:15" ht="12.75">
      <c r="A52" s="317" t="s">
        <v>68</v>
      </c>
      <c r="B52" s="23" t="s">
        <v>509</v>
      </c>
      <c r="C52" s="162">
        <f>SUM(C53:C55)</f>
        <v>0</v>
      </c>
      <c r="D52" s="162"/>
      <c r="E52" s="162">
        <f>SUM(E53:E55)</f>
        <v>17</v>
      </c>
      <c r="F52" s="162">
        <f>SUM(F53:F55)</f>
        <v>25</v>
      </c>
      <c r="G52" s="171">
        <f>SUM(G53:G55)</f>
        <v>42</v>
      </c>
      <c r="H52" s="348"/>
      <c r="I52" s="348"/>
      <c r="J52" s="349"/>
      <c r="K52" s="349"/>
      <c r="L52" s="349"/>
      <c r="M52" s="349"/>
      <c r="N52" s="349"/>
      <c r="O52" s="349"/>
    </row>
    <row r="53" spans="1:15" ht="11.25" customHeight="1">
      <c r="A53" s="358" t="s">
        <v>70</v>
      </c>
      <c r="B53" s="78" t="s">
        <v>260</v>
      </c>
      <c r="C53" s="143"/>
      <c r="D53" s="143"/>
      <c r="E53" s="143">
        <v>17</v>
      </c>
      <c r="F53" s="143">
        <v>25</v>
      </c>
      <c r="G53" s="32">
        <f>C53+D53+E53+F53</f>
        <v>42</v>
      </c>
      <c r="H53" s="348"/>
      <c r="I53" s="348"/>
      <c r="J53" s="349"/>
      <c r="K53" s="349"/>
      <c r="L53" s="349"/>
      <c r="M53" s="349"/>
      <c r="N53" s="349"/>
      <c r="O53" s="349"/>
    </row>
    <row r="54" spans="1:15" ht="11.25" customHeight="1">
      <c r="A54" s="359" t="s">
        <v>72</v>
      </c>
      <c r="B54" s="79" t="s">
        <v>262</v>
      </c>
      <c r="C54" s="147"/>
      <c r="D54" s="147"/>
      <c r="E54" s="147"/>
      <c r="F54" s="147"/>
      <c r="G54" s="360"/>
      <c r="H54" s="348"/>
      <c r="I54" s="348"/>
      <c r="J54" s="349"/>
      <c r="K54" s="349"/>
      <c r="L54" s="349"/>
      <c r="M54" s="349"/>
      <c r="N54" s="349"/>
      <c r="O54" s="349"/>
    </row>
    <row r="55" spans="1:15" ht="11.25" customHeight="1">
      <c r="A55" s="359" t="s">
        <v>74</v>
      </c>
      <c r="B55" s="79" t="s">
        <v>510</v>
      </c>
      <c r="C55" s="147"/>
      <c r="D55" s="147"/>
      <c r="E55" s="147"/>
      <c r="F55" s="147"/>
      <c r="G55" s="360"/>
      <c r="H55" s="348"/>
      <c r="I55" s="348"/>
      <c r="J55" s="349"/>
      <c r="K55" s="349"/>
      <c r="L55" s="349"/>
      <c r="M55" s="349"/>
      <c r="N55" s="349"/>
      <c r="O55" s="349"/>
    </row>
    <row r="56" spans="1:15" ht="22.5">
      <c r="A56" s="362" t="s">
        <v>76</v>
      </c>
      <c r="B56" s="293" t="s">
        <v>511</v>
      </c>
      <c r="C56" s="158"/>
      <c r="D56" s="158"/>
      <c r="E56" s="158"/>
      <c r="F56" s="158"/>
      <c r="G56" s="363"/>
      <c r="H56" s="348"/>
      <c r="I56" s="348"/>
      <c r="J56" s="349"/>
      <c r="K56" s="349"/>
      <c r="L56" s="349"/>
      <c r="M56" s="349"/>
      <c r="N56" s="349"/>
      <c r="O56" s="349"/>
    </row>
    <row r="57" spans="1:15" ht="11.25" customHeight="1">
      <c r="A57" s="317" t="s">
        <v>82</v>
      </c>
      <c r="B57" s="23" t="s">
        <v>512</v>
      </c>
      <c r="C57" s="364"/>
      <c r="D57" s="364"/>
      <c r="E57" s="364"/>
      <c r="F57" s="364"/>
      <c r="G57" s="365"/>
      <c r="H57" s="348"/>
      <c r="I57" s="348"/>
      <c r="J57" s="349"/>
      <c r="K57" s="349"/>
      <c r="L57" s="349"/>
      <c r="M57" s="349"/>
      <c r="N57" s="349"/>
      <c r="O57" s="349"/>
    </row>
    <row r="58" spans="1:15" ht="11.25" customHeight="1">
      <c r="A58" s="317" t="s">
        <v>279</v>
      </c>
      <c r="B58" s="356" t="s">
        <v>513</v>
      </c>
      <c r="C58" s="162">
        <f>+C46+C52+C57</f>
        <v>83593</v>
      </c>
      <c r="D58" s="162"/>
      <c r="E58" s="162">
        <f>+E46+E52+E57</f>
        <v>696</v>
      </c>
      <c r="F58" s="162">
        <f>+F46+F52+F57</f>
        <v>1315</v>
      </c>
      <c r="G58" s="171">
        <f>+G46+G52+G57</f>
        <v>85604</v>
      </c>
      <c r="H58" s="348"/>
      <c r="I58" s="348"/>
      <c r="J58" s="349"/>
      <c r="K58" s="349"/>
      <c r="L58" s="349"/>
      <c r="M58" s="349"/>
      <c r="N58" s="349"/>
      <c r="O58" s="349"/>
    </row>
    <row r="59" spans="1:15" ht="11.25" customHeight="1">
      <c r="A59" s="371"/>
      <c r="B59" s="372"/>
      <c r="C59" s="373"/>
      <c r="D59" s="373"/>
      <c r="E59" s="372"/>
      <c r="F59" s="372"/>
      <c r="G59" s="374"/>
      <c r="H59" s="348"/>
      <c r="I59" s="348"/>
      <c r="J59" s="349"/>
      <c r="K59" s="349"/>
      <c r="L59" s="349"/>
      <c r="M59" s="349"/>
      <c r="N59" s="349"/>
      <c r="O59" s="349"/>
    </row>
    <row r="60" spans="1:15" ht="11.25" customHeight="1">
      <c r="A60" s="375" t="s">
        <v>514</v>
      </c>
      <c r="B60" s="376"/>
      <c r="C60" s="377">
        <v>23</v>
      </c>
      <c r="D60" s="377"/>
      <c r="E60" s="377"/>
      <c r="F60" s="377"/>
      <c r="G60" s="25">
        <f>C60+D60+E60</f>
        <v>23</v>
      </c>
      <c r="H60" s="348"/>
      <c r="I60" s="348"/>
      <c r="J60" s="349"/>
      <c r="K60" s="349"/>
      <c r="L60" s="349"/>
      <c r="M60" s="349"/>
      <c r="N60" s="349"/>
      <c r="O60" s="349"/>
    </row>
    <row r="61" spans="1:15" ht="11.25" customHeight="1">
      <c r="A61" s="375" t="s">
        <v>515</v>
      </c>
      <c r="B61" s="376"/>
      <c r="C61" s="377">
        <v>21</v>
      </c>
      <c r="D61" s="377"/>
      <c r="E61" s="377"/>
      <c r="F61" s="377"/>
      <c r="G61" s="378">
        <v>21</v>
      </c>
      <c r="H61" s="348"/>
      <c r="I61" s="348"/>
      <c r="J61" s="349"/>
      <c r="K61" s="349"/>
      <c r="L61" s="349"/>
      <c r="M61" s="349"/>
      <c r="N61" s="349"/>
      <c r="O61" s="349"/>
    </row>
    <row r="62" spans="1:15" ht="11.25" customHeight="1">
      <c r="A62" s="375" t="s">
        <v>472</v>
      </c>
      <c r="B62" s="376"/>
      <c r="C62" s="377">
        <v>0</v>
      </c>
      <c r="D62" s="379"/>
      <c r="E62" s="379"/>
      <c r="F62" s="379"/>
      <c r="G62" s="378">
        <v>0</v>
      </c>
      <c r="H62" s="348"/>
      <c r="I62" s="348"/>
      <c r="J62" s="349"/>
      <c r="K62" s="349"/>
      <c r="L62" s="349"/>
      <c r="M62" s="349"/>
      <c r="N62" s="349"/>
      <c r="O62" s="349"/>
    </row>
    <row r="63" spans="1:15" ht="11.25" customHeight="1">
      <c r="A63" s="345"/>
      <c r="B63" s="345"/>
      <c r="C63" s="345"/>
      <c r="D63" s="345"/>
      <c r="E63" s="345"/>
      <c r="F63" s="345"/>
      <c r="G63" s="345"/>
      <c r="H63" s="348"/>
      <c r="I63" s="348"/>
      <c r="J63" s="349"/>
      <c r="K63" s="349"/>
      <c r="L63" s="349"/>
      <c r="M63" s="349"/>
      <c r="N63" s="349"/>
      <c r="O63" s="349"/>
    </row>
    <row r="64" spans="1:15" ht="11.25" customHeight="1">
      <c r="A64" s="345"/>
      <c r="B64" s="345"/>
      <c r="C64" s="345"/>
      <c r="D64" s="345"/>
      <c r="E64" s="345"/>
      <c r="F64" s="345"/>
      <c r="G64" s="345"/>
      <c r="H64" s="348"/>
      <c r="I64" s="348"/>
      <c r="J64" s="349"/>
      <c r="K64" s="349"/>
      <c r="L64" s="349"/>
      <c r="M64" s="349"/>
      <c r="N64" s="349"/>
      <c r="O64" s="349"/>
    </row>
    <row r="65" spans="1:15" ht="11.25" customHeight="1">
      <c r="A65" s="345"/>
      <c r="B65" s="345"/>
      <c r="C65" s="345"/>
      <c r="D65" s="345"/>
      <c r="E65" s="345"/>
      <c r="F65" s="345"/>
      <c r="G65" s="345"/>
      <c r="H65" s="348"/>
      <c r="I65" s="348"/>
      <c r="J65" s="349"/>
      <c r="K65" s="349"/>
      <c r="L65" s="349"/>
      <c r="M65" s="349"/>
      <c r="N65" s="349"/>
      <c r="O65" s="349"/>
    </row>
    <row r="66" spans="1:15" ht="11.25" customHeight="1">
      <c r="A66" s="345"/>
      <c r="B66" s="345"/>
      <c r="C66" s="345"/>
      <c r="D66" s="345"/>
      <c r="E66" s="345"/>
      <c r="F66" s="345"/>
      <c r="G66" s="345"/>
      <c r="H66" s="348"/>
      <c r="I66" s="348"/>
      <c r="J66" s="349"/>
      <c r="K66" s="349"/>
      <c r="L66" s="349"/>
      <c r="M66" s="349"/>
      <c r="N66" s="349"/>
      <c r="O66" s="349"/>
    </row>
    <row r="67" spans="1:15" ht="11.25" customHeight="1">
      <c r="A67" s="345"/>
      <c r="B67" s="345"/>
      <c r="C67" s="345"/>
      <c r="D67" s="345"/>
      <c r="E67" s="345"/>
      <c r="F67" s="345"/>
      <c r="G67" s="345"/>
      <c r="H67" s="348"/>
      <c r="I67" s="348"/>
      <c r="J67" s="349"/>
      <c r="K67" s="349"/>
      <c r="L67" s="349"/>
      <c r="M67" s="349"/>
      <c r="N67" s="349"/>
      <c r="O67" s="349"/>
    </row>
    <row r="68" spans="1:15" ht="11.25" customHeight="1">
      <c r="A68" s="345"/>
      <c r="B68" s="345"/>
      <c r="C68" s="345"/>
      <c r="D68" s="345"/>
      <c r="E68" s="345"/>
      <c r="F68" s="345"/>
      <c r="G68" s="345"/>
      <c r="H68" s="348"/>
      <c r="I68" s="348"/>
      <c r="J68" s="349"/>
      <c r="K68" s="349"/>
      <c r="L68" s="349"/>
      <c r="M68" s="349"/>
      <c r="N68" s="349"/>
      <c r="O68" s="349"/>
    </row>
    <row r="69" spans="1:15" ht="11.25" customHeight="1">
      <c r="A69" s="345"/>
      <c r="B69" s="345"/>
      <c r="C69" s="345"/>
      <c r="D69" s="345"/>
      <c r="E69" s="345"/>
      <c r="F69" s="345"/>
      <c r="G69" s="345"/>
      <c r="H69" s="348"/>
      <c r="I69" s="348"/>
      <c r="J69" s="349"/>
      <c r="K69" s="349"/>
      <c r="L69" s="349"/>
      <c r="M69" s="349"/>
      <c r="N69" s="349"/>
      <c r="O69" s="349"/>
    </row>
    <row r="70" spans="1:15" ht="11.25" customHeight="1">
      <c r="A70" s="345"/>
      <c r="B70" s="345"/>
      <c r="C70" s="345"/>
      <c r="D70" s="345"/>
      <c r="E70" s="345"/>
      <c r="F70" s="345"/>
      <c r="G70" s="345"/>
      <c r="H70" s="348"/>
      <c r="I70" s="348"/>
      <c r="J70" s="349"/>
      <c r="K70" s="349"/>
      <c r="L70" s="349"/>
      <c r="M70" s="349"/>
      <c r="N70" s="349"/>
      <c r="O70" s="349"/>
    </row>
    <row r="71" spans="1:15" ht="11.25" customHeight="1">
      <c r="A71" s="345"/>
      <c r="B71" s="345"/>
      <c r="C71" s="345"/>
      <c r="D71" s="345"/>
      <c r="E71" s="345"/>
      <c r="F71" s="345"/>
      <c r="G71" s="345"/>
      <c r="H71" s="348"/>
      <c r="I71" s="348"/>
      <c r="J71" s="349"/>
      <c r="K71" s="349"/>
      <c r="L71" s="349"/>
      <c r="M71" s="349"/>
      <c r="N71" s="349"/>
      <c r="O71" s="349"/>
    </row>
    <row r="72" spans="1:15" ht="11.25" customHeight="1">
      <c r="A72" s="345"/>
      <c r="B72" s="345"/>
      <c r="C72" s="345"/>
      <c r="D72" s="345"/>
      <c r="E72" s="345"/>
      <c r="F72" s="345"/>
      <c r="G72" s="345"/>
      <c r="H72" s="348"/>
      <c r="I72" s="348"/>
      <c r="J72" s="349"/>
      <c r="K72" s="349"/>
      <c r="L72" s="349"/>
      <c r="M72" s="349"/>
      <c r="N72" s="349"/>
      <c r="O72" s="349"/>
    </row>
    <row r="73" spans="1:15" ht="11.25" customHeight="1">
      <c r="A73" s="345"/>
      <c r="B73" s="345"/>
      <c r="C73" s="345"/>
      <c r="D73" s="345"/>
      <c r="E73" s="345"/>
      <c r="F73" s="345"/>
      <c r="G73" s="345"/>
      <c r="H73" s="348"/>
      <c r="I73" s="348"/>
      <c r="J73" s="349"/>
      <c r="K73" s="349"/>
      <c r="L73" s="349"/>
      <c r="M73" s="349"/>
      <c r="N73" s="349"/>
      <c r="O73" s="349"/>
    </row>
    <row r="74" spans="1:15" ht="11.25" customHeight="1">
      <c r="A74" s="345"/>
      <c r="B74" s="345"/>
      <c r="C74" s="345"/>
      <c r="D74" s="345"/>
      <c r="E74" s="345"/>
      <c r="F74" s="345"/>
      <c r="G74" s="345"/>
      <c r="H74" s="348"/>
      <c r="I74" s="348"/>
      <c r="J74" s="349"/>
      <c r="K74" s="349"/>
      <c r="L74" s="349"/>
      <c r="M74" s="349"/>
      <c r="N74" s="349"/>
      <c r="O74" s="349"/>
    </row>
    <row r="75" spans="1:15" ht="11.25" customHeight="1">
      <c r="A75" s="345"/>
      <c r="B75" s="345"/>
      <c r="C75" s="345"/>
      <c r="D75" s="345"/>
      <c r="E75" s="345"/>
      <c r="F75" s="345"/>
      <c r="G75" s="345"/>
      <c r="H75" s="348"/>
      <c r="I75" s="348"/>
      <c r="J75" s="349"/>
      <c r="K75" s="349"/>
      <c r="L75" s="349"/>
      <c r="M75" s="349"/>
      <c r="N75" s="349"/>
      <c r="O75" s="349"/>
    </row>
    <row r="76" spans="1:15" ht="11.25" customHeight="1">
      <c r="A76" s="345"/>
      <c r="B76" s="345"/>
      <c r="C76" s="345"/>
      <c r="D76" s="345"/>
      <c r="E76" s="345"/>
      <c r="F76" s="345"/>
      <c r="G76" s="345"/>
      <c r="H76" s="348"/>
      <c r="I76" s="348"/>
      <c r="J76" s="349"/>
      <c r="K76" s="349"/>
      <c r="L76" s="349"/>
      <c r="M76" s="349"/>
      <c r="N76" s="349"/>
      <c r="O76" s="349"/>
    </row>
    <row r="77" spans="8:15" ht="11.25" customHeight="1">
      <c r="H77" s="349"/>
      <c r="I77" s="349"/>
      <c r="J77" s="349"/>
      <c r="K77" s="349"/>
      <c r="L77" s="349"/>
      <c r="M77" s="349"/>
      <c r="N77" s="349"/>
      <c r="O77" s="349"/>
    </row>
    <row r="78" spans="8:15" ht="11.25" customHeight="1">
      <c r="H78" s="349"/>
      <c r="I78" s="349"/>
      <c r="J78" s="349"/>
      <c r="K78" s="349"/>
      <c r="L78" s="349"/>
      <c r="M78" s="349"/>
      <c r="N78" s="349"/>
      <c r="O78" s="349"/>
    </row>
    <row r="79" spans="8:15" ht="11.25" customHeight="1">
      <c r="H79" s="349"/>
      <c r="I79" s="349"/>
      <c r="J79" s="349"/>
      <c r="K79" s="349"/>
      <c r="L79" s="349"/>
      <c r="M79" s="349"/>
      <c r="N79" s="349"/>
      <c r="O79" s="349"/>
    </row>
    <row r="80" spans="8:15" ht="11.25" customHeight="1">
      <c r="H80" s="349"/>
      <c r="I80" s="349"/>
      <c r="J80" s="349"/>
      <c r="K80" s="349"/>
      <c r="L80" s="349"/>
      <c r="M80" s="349"/>
      <c r="N80" s="349"/>
      <c r="O80" s="349"/>
    </row>
    <row r="81" spans="8:15" ht="11.25" customHeight="1">
      <c r="H81" s="349"/>
      <c r="I81" s="349"/>
      <c r="J81" s="349"/>
      <c r="K81" s="349"/>
      <c r="L81" s="349"/>
      <c r="M81" s="349"/>
      <c r="N81" s="349"/>
      <c r="O81" s="349"/>
    </row>
    <row r="82" spans="8:15" ht="11.25" customHeight="1">
      <c r="H82" s="349"/>
      <c r="I82" s="349"/>
      <c r="J82" s="349"/>
      <c r="K82" s="349"/>
      <c r="L82" s="349"/>
      <c r="M82" s="349"/>
      <c r="N82" s="349"/>
      <c r="O82" s="349"/>
    </row>
    <row r="83" spans="8:15" ht="11.25" customHeight="1">
      <c r="H83" s="349"/>
      <c r="I83" s="349"/>
      <c r="J83" s="349"/>
      <c r="K83" s="349"/>
      <c r="L83" s="349"/>
      <c r="M83" s="349"/>
      <c r="N83" s="349"/>
      <c r="O83" s="349"/>
    </row>
    <row r="84" spans="8:15" ht="11.25" customHeight="1">
      <c r="H84" s="349"/>
      <c r="I84" s="349"/>
      <c r="J84" s="349"/>
      <c r="K84" s="349"/>
      <c r="L84" s="349"/>
      <c r="M84" s="349"/>
      <c r="N84" s="349"/>
      <c r="O84" s="349"/>
    </row>
    <row r="85" ht="11.25" customHeight="1"/>
    <row r="86" ht="11.25" customHeight="1"/>
  </sheetData>
  <sheetProtection selectLockedCells="1" selectUnlockedCells="1"/>
  <mergeCells count="4">
    <mergeCell ref="B3:E3"/>
    <mergeCell ref="B4:E4"/>
    <mergeCell ref="A8:G8"/>
    <mergeCell ref="A45:G45"/>
  </mergeCells>
  <printOptions/>
  <pageMargins left="0.5472222222222223" right="0.21944444444444444" top="0.3541666666666667" bottom="0.3541666666666667" header="0.5118055555555555" footer="0.5118055555555555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O66"/>
  <sheetViews>
    <sheetView workbookViewId="0" topLeftCell="A25">
      <selection activeCell="F58" sqref="F58"/>
    </sheetView>
  </sheetViews>
  <sheetFormatPr defaultColWidth="9.00390625" defaultRowHeight="12.75"/>
  <cols>
    <col min="1" max="1" width="13.50390625" style="0" customWidth="1"/>
    <col min="2" max="2" width="42.625" style="0" customWidth="1"/>
    <col min="3" max="3" width="10.625" style="0" customWidth="1"/>
    <col min="4" max="4" width="10.00390625" style="0" customWidth="1"/>
    <col min="5" max="6" width="9.875" style="0" customWidth="1"/>
    <col min="7" max="7" width="12.00390625" style="0" customWidth="1"/>
  </cols>
  <sheetData>
    <row r="1" spans="1:7" ht="12.75">
      <c r="A1" s="339"/>
      <c r="B1" s="340"/>
      <c r="C1" s="340"/>
      <c r="D1" s="340"/>
      <c r="E1" s="340"/>
      <c r="F1" s="340"/>
      <c r="G1" s="341" t="s">
        <v>516</v>
      </c>
    </row>
    <row r="2" spans="1:7" ht="12.75">
      <c r="A2" s="339"/>
      <c r="B2" s="340"/>
      <c r="C2" s="340"/>
      <c r="D2" s="340"/>
      <c r="E2" s="340"/>
      <c r="F2" s="340"/>
      <c r="G2" s="380" t="s">
        <v>517</v>
      </c>
    </row>
    <row r="3" spans="1:15" ht="24">
      <c r="A3" s="381" t="s">
        <v>482</v>
      </c>
      <c r="B3" s="428" t="s">
        <v>518</v>
      </c>
      <c r="C3" s="428"/>
      <c r="D3" s="428"/>
      <c r="E3" s="428"/>
      <c r="F3" s="382"/>
      <c r="G3" s="383" t="s">
        <v>519</v>
      </c>
      <c r="H3" s="349"/>
      <c r="I3" s="349"/>
      <c r="J3" s="349"/>
      <c r="K3" s="349"/>
      <c r="L3" s="349"/>
      <c r="M3" s="349"/>
      <c r="N3" s="349"/>
      <c r="O3" s="349"/>
    </row>
    <row r="4" spans="1:15" ht="24">
      <c r="A4" s="381" t="s">
        <v>448</v>
      </c>
      <c r="B4" s="429" t="s">
        <v>449</v>
      </c>
      <c r="C4" s="429"/>
      <c r="D4" s="429"/>
      <c r="E4" s="429"/>
      <c r="F4" s="384"/>
      <c r="G4" s="383" t="s">
        <v>447</v>
      </c>
      <c r="H4" s="349"/>
      <c r="I4" s="349"/>
      <c r="J4" s="349"/>
      <c r="K4" s="349"/>
      <c r="L4" s="349"/>
      <c r="M4" s="349"/>
      <c r="N4" s="349"/>
      <c r="O4" s="349"/>
    </row>
    <row r="5" spans="1:15" ht="13.5">
      <c r="A5" s="385"/>
      <c r="B5" s="386"/>
      <c r="C5" s="387"/>
      <c r="D5" s="387"/>
      <c r="E5" s="388"/>
      <c r="F5" s="388"/>
      <c r="G5" s="389" t="s">
        <v>450</v>
      </c>
      <c r="H5" s="349"/>
      <c r="I5" s="349"/>
      <c r="J5" s="349"/>
      <c r="K5" s="349"/>
      <c r="L5" s="349"/>
      <c r="M5" s="349"/>
      <c r="N5" s="349"/>
      <c r="O5" s="349"/>
    </row>
    <row r="6" spans="1:15" ht="39.75">
      <c r="A6" s="252" t="s">
        <v>451</v>
      </c>
      <c r="B6" s="252" t="s">
        <v>452</v>
      </c>
      <c r="C6" s="252" t="s">
        <v>485</v>
      </c>
      <c r="D6" s="390" t="s">
        <v>315</v>
      </c>
      <c r="E6" s="391" t="s">
        <v>486</v>
      </c>
      <c r="F6" s="391" t="s">
        <v>487</v>
      </c>
      <c r="G6" s="391" t="str">
        <f>+CONCATENATE(LEFT(ÖSSZEFÜGGÉSEK!B7,4),"2016.09.30.",CHAR(10),"Módosítás utáni")</f>
        <v>2016.09.30.
Módosítás utáni</v>
      </c>
      <c r="H6" s="349"/>
      <c r="I6" s="349"/>
      <c r="J6" s="349"/>
      <c r="K6" s="349"/>
      <c r="L6" s="349"/>
      <c r="M6" s="349"/>
      <c r="N6" s="349"/>
      <c r="O6" s="349"/>
    </row>
    <row r="7" spans="1:15" ht="12.75">
      <c r="A7" s="317" t="s">
        <v>47</v>
      </c>
      <c r="B7" s="318" t="s">
        <v>48</v>
      </c>
      <c r="C7" s="318" t="s">
        <v>49</v>
      </c>
      <c r="D7" s="319" t="s">
        <v>50</v>
      </c>
      <c r="E7" s="319" t="s">
        <v>51</v>
      </c>
      <c r="F7" s="319" t="s">
        <v>52</v>
      </c>
      <c r="G7" s="20" t="s">
        <v>53</v>
      </c>
      <c r="H7" s="349"/>
      <c r="I7" s="349"/>
      <c r="J7" s="349"/>
      <c r="K7" s="349"/>
      <c r="L7" s="349"/>
      <c r="M7" s="349"/>
      <c r="N7" s="349"/>
      <c r="O7" s="349"/>
    </row>
    <row r="8" spans="1:15" ht="12.75" customHeight="1">
      <c r="A8" s="424" t="s">
        <v>320</v>
      </c>
      <c r="B8" s="424"/>
      <c r="C8" s="424"/>
      <c r="D8" s="424"/>
      <c r="E8" s="424"/>
      <c r="F8" s="424"/>
      <c r="G8" s="424"/>
      <c r="H8" s="349"/>
      <c r="I8" s="349"/>
      <c r="J8" s="349"/>
      <c r="K8" s="349"/>
      <c r="L8" s="349"/>
      <c r="M8" s="349"/>
      <c r="N8" s="349"/>
      <c r="O8" s="349"/>
    </row>
    <row r="9" spans="1:15" ht="11.25" customHeight="1">
      <c r="A9" s="317" t="s">
        <v>54</v>
      </c>
      <c r="B9" s="356" t="s">
        <v>488</v>
      </c>
      <c r="C9" s="162">
        <f>SUM(C10:C20)</f>
        <v>1390</v>
      </c>
      <c r="D9" s="162"/>
      <c r="E9" s="162">
        <f>SUM(E10:E20)</f>
        <v>0</v>
      </c>
      <c r="F9" s="162">
        <f>SUM(F10:F20)</f>
        <v>0</v>
      </c>
      <c r="G9" s="171">
        <f>SUM(G10:G20)</f>
        <v>1390</v>
      </c>
      <c r="H9" s="349"/>
      <c r="I9" s="349"/>
      <c r="J9" s="349"/>
      <c r="K9" s="349"/>
      <c r="L9" s="349"/>
      <c r="M9" s="349"/>
      <c r="N9" s="349"/>
      <c r="O9" s="349"/>
    </row>
    <row r="10" spans="1:15" ht="11.25" customHeight="1">
      <c r="A10" s="358" t="s">
        <v>56</v>
      </c>
      <c r="B10" s="78" t="s">
        <v>115</v>
      </c>
      <c r="C10" s="143"/>
      <c r="D10" s="143"/>
      <c r="E10" s="143"/>
      <c r="F10" s="143"/>
      <c r="G10" s="32">
        <f>C10+D10+E10</f>
        <v>0</v>
      </c>
      <c r="H10" s="349"/>
      <c r="I10" s="349"/>
      <c r="J10" s="349"/>
      <c r="K10" s="349"/>
      <c r="L10" s="349"/>
      <c r="M10" s="349"/>
      <c r="N10" s="349"/>
      <c r="O10" s="349"/>
    </row>
    <row r="11" spans="1:15" ht="11.25" customHeight="1">
      <c r="A11" s="359" t="s">
        <v>58</v>
      </c>
      <c r="B11" s="79" t="s">
        <v>117</v>
      </c>
      <c r="C11" s="147">
        <v>1390</v>
      </c>
      <c r="D11" s="147"/>
      <c r="E11" s="147"/>
      <c r="F11" s="147"/>
      <c r="G11" s="37">
        <f>C11+D11+E11+F11</f>
        <v>1390</v>
      </c>
      <c r="H11" s="349"/>
      <c r="I11" s="349"/>
      <c r="J11" s="349"/>
      <c r="K11" s="349"/>
      <c r="L11" s="349"/>
      <c r="M11" s="349"/>
      <c r="N11" s="349"/>
      <c r="O11" s="349"/>
    </row>
    <row r="12" spans="1:15" ht="11.25" customHeight="1">
      <c r="A12" s="359" t="s">
        <v>60</v>
      </c>
      <c r="B12" s="79" t="s">
        <v>119</v>
      </c>
      <c r="C12" s="147"/>
      <c r="D12" s="147"/>
      <c r="E12" s="147"/>
      <c r="F12" s="147"/>
      <c r="G12" s="37">
        <f>C12+D12+E12</f>
        <v>0</v>
      </c>
      <c r="H12" s="349"/>
      <c r="I12" s="349"/>
      <c r="J12" s="349"/>
      <c r="K12" s="349"/>
      <c r="L12" s="349"/>
      <c r="M12" s="349"/>
      <c r="N12" s="349"/>
      <c r="O12" s="349"/>
    </row>
    <row r="13" spans="1:15" ht="11.25" customHeight="1">
      <c r="A13" s="359" t="s">
        <v>62</v>
      </c>
      <c r="B13" s="79" t="s">
        <v>121</v>
      </c>
      <c r="C13" s="147"/>
      <c r="D13" s="147"/>
      <c r="E13" s="147"/>
      <c r="F13" s="147"/>
      <c r="G13" s="360"/>
      <c r="H13" s="349"/>
      <c r="I13" s="349"/>
      <c r="J13" s="349"/>
      <c r="K13" s="349"/>
      <c r="L13" s="349"/>
      <c r="M13" s="349"/>
      <c r="N13" s="349"/>
      <c r="O13" s="349"/>
    </row>
    <row r="14" spans="1:15" ht="11.25" customHeight="1">
      <c r="A14" s="359" t="s">
        <v>64</v>
      </c>
      <c r="B14" s="79" t="s">
        <v>123</v>
      </c>
      <c r="C14" s="147"/>
      <c r="D14" s="147"/>
      <c r="E14" s="147"/>
      <c r="F14" s="147"/>
      <c r="G14" s="360"/>
      <c r="H14" s="349"/>
      <c r="I14" s="349"/>
      <c r="J14" s="349"/>
      <c r="K14" s="349"/>
      <c r="L14" s="349"/>
      <c r="M14" s="349"/>
      <c r="N14" s="349"/>
      <c r="O14" s="349"/>
    </row>
    <row r="15" spans="1:15" ht="11.25" customHeight="1">
      <c r="A15" s="359" t="s">
        <v>66</v>
      </c>
      <c r="B15" s="79" t="s">
        <v>489</v>
      </c>
      <c r="C15" s="147"/>
      <c r="D15" s="147"/>
      <c r="E15" s="147"/>
      <c r="F15" s="147"/>
      <c r="G15" s="37">
        <f>C15+D15+E15</f>
        <v>0</v>
      </c>
      <c r="H15" s="349"/>
      <c r="I15" s="349"/>
      <c r="J15" s="349"/>
      <c r="K15" s="349"/>
      <c r="L15" s="349"/>
      <c r="M15" s="349"/>
      <c r="N15" s="349"/>
      <c r="O15" s="349"/>
    </row>
    <row r="16" spans="1:15" ht="11.25" customHeight="1">
      <c r="A16" s="359" t="s">
        <v>231</v>
      </c>
      <c r="B16" s="79" t="s">
        <v>490</v>
      </c>
      <c r="C16" s="147"/>
      <c r="D16" s="147"/>
      <c r="E16" s="147"/>
      <c r="F16" s="147"/>
      <c r="G16" s="360"/>
      <c r="H16" s="349"/>
      <c r="I16" s="349"/>
      <c r="J16" s="349"/>
      <c r="K16" s="349"/>
      <c r="L16" s="349"/>
      <c r="M16" s="349"/>
      <c r="N16" s="349"/>
      <c r="O16" s="349"/>
    </row>
    <row r="17" spans="1:15" ht="11.25" customHeight="1">
      <c r="A17" s="359" t="s">
        <v>233</v>
      </c>
      <c r="B17" s="79" t="s">
        <v>316</v>
      </c>
      <c r="C17" s="147"/>
      <c r="D17" s="147"/>
      <c r="E17" s="147"/>
      <c r="F17" s="147"/>
      <c r="G17" s="360"/>
      <c r="H17" s="349"/>
      <c r="I17" s="349"/>
      <c r="J17" s="349"/>
      <c r="K17" s="349"/>
      <c r="L17" s="349"/>
      <c r="M17" s="349"/>
      <c r="N17" s="349"/>
      <c r="O17" s="349"/>
    </row>
    <row r="18" spans="1:15" ht="11.25" customHeight="1">
      <c r="A18" s="359" t="s">
        <v>235</v>
      </c>
      <c r="B18" s="79" t="s">
        <v>131</v>
      </c>
      <c r="C18" s="147"/>
      <c r="D18" s="147"/>
      <c r="E18" s="147"/>
      <c r="F18" s="147"/>
      <c r="G18" s="360"/>
      <c r="H18" s="349"/>
      <c r="I18" s="349"/>
      <c r="J18" s="349"/>
      <c r="K18" s="349"/>
      <c r="L18" s="349"/>
      <c r="M18" s="349"/>
      <c r="N18" s="349"/>
      <c r="O18" s="349"/>
    </row>
    <row r="19" spans="1:15" ht="11.25" customHeight="1">
      <c r="A19" s="359" t="s">
        <v>237</v>
      </c>
      <c r="B19" s="79" t="s">
        <v>133</v>
      </c>
      <c r="C19" s="147"/>
      <c r="D19" s="147"/>
      <c r="E19" s="147"/>
      <c r="F19" s="147"/>
      <c r="G19" s="360"/>
      <c r="H19" s="349"/>
      <c r="I19" s="349"/>
      <c r="J19" s="349"/>
      <c r="K19" s="349"/>
      <c r="L19" s="349"/>
      <c r="M19" s="349"/>
      <c r="N19" s="349"/>
      <c r="O19" s="349"/>
    </row>
    <row r="20" spans="1:15" ht="11.25" customHeight="1">
      <c r="A20" s="362" t="s">
        <v>239</v>
      </c>
      <c r="B20" s="293" t="s">
        <v>135</v>
      </c>
      <c r="C20" s="158"/>
      <c r="D20" s="158"/>
      <c r="E20" s="158"/>
      <c r="F20" s="158"/>
      <c r="G20" s="363"/>
      <c r="H20" s="349"/>
      <c r="I20" s="349"/>
      <c r="J20" s="349"/>
      <c r="K20" s="349"/>
      <c r="L20" s="349"/>
      <c r="M20" s="349"/>
      <c r="N20" s="349"/>
      <c r="O20" s="349"/>
    </row>
    <row r="21" spans="1:15" ht="21">
      <c r="A21" s="317" t="s">
        <v>68</v>
      </c>
      <c r="B21" s="356" t="s">
        <v>491</v>
      </c>
      <c r="C21" s="162">
        <f>SUM(C22:C24)</f>
        <v>0</v>
      </c>
      <c r="D21" s="162"/>
      <c r="E21" s="162">
        <f>SUM(E22:E24)</f>
        <v>0</v>
      </c>
      <c r="F21" s="162"/>
      <c r="G21" s="171">
        <f>SUM(G22:G24)</f>
        <v>0</v>
      </c>
      <c r="H21" s="349"/>
      <c r="I21" s="349"/>
      <c r="J21" s="349"/>
      <c r="K21" s="349"/>
      <c r="L21" s="349"/>
      <c r="M21" s="349"/>
      <c r="N21" s="349"/>
      <c r="O21" s="349"/>
    </row>
    <row r="22" spans="1:15" ht="11.25" customHeight="1">
      <c r="A22" s="358" t="s">
        <v>70</v>
      </c>
      <c r="B22" s="78" t="s">
        <v>71</v>
      </c>
      <c r="C22" s="143"/>
      <c r="D22" s="143"/>
      <c r="E22" s="143"/>
      <c r="F22" s="143"/>
      <c r="G22" s="361"/>
      <c r="H22" s="349"/>
      <c r="I22" s="349"/>
      <c r="J22" s="349"/>
      <c r="K22" s="349"/>
      <c r="L22" s="349"/>
      <c r="M22" s="349"/>
      <c r="N22" s="349"/>
      <c r="O22" s="349"/>
    </row>
    <row r="23" spans="1:15" ht="22.5">
      <c r="A23" s="359" t="s">
        <v>72</v>
      </c>
      <c r="B23" s="79" t="s">
        <v>492</v>
      </c>
      <c r="C23" s="147"/>
      <c r="D23" s="147"/>
      <c r="E23" s="147"/>
      <c r="F23" s="147"/>
      <c r="G23" s="360"/>
      <c r="H23" s="349"/>
      <c r="I23" s="349"/>
      <c r="J23" s="349"/>
      <c r="K23" s="349"/>
      <c r="L23" s="349"/>
      <c r="M23" s="349"/>
      <c r="N23" s="349"/>
      <c r="O23" s="349"/>
    </row>
    <row r="24" spans="1:15" ht="22.5">
      <c r="A24" s="359" t="s">
        <v>74</v>
      </c>
      <c r="B24" s="79" t="s">
        <v>493</v>
      </c>
      <c r="C24" s="147"/>
      <c r="D24" s="147"/>
      <c r="E24" s="147"/>
      <c r="F24" s="147"/>
      <c r="G24" s="360"/>
      <c r="H24" s="349"/>
      <c r="I24" s="349"/>
      <c r="J24" s="349"/>
      <c r="K24" s="349"/>
      <c r="L24" s="349"/>
      <c r="M24" s="349"/>
      <c r="N24" s="349"/>
      <c r="O24" s="349"/>
    </row>
    <row r="25" spans="1:15" ht="11.25" customHeight="1">
      <c r="A25" s="362" t="s">
        <v>76</v>
      </c>
      <c r="B25" s="293" t="s">
        <v>494</v>
      </c>
      <c r="C25" s="158"/>
      <c r="D25" s="158"/>
      <c r="E25" s="158"/>
      <c r="F25" s="158"/>
      <c r="G25" s="363"/>
      <c r="H25" s="349"/>
      <c r="I25" s="349"/>
      <c r="J25" s="349"/>
      <c r="K25" s="349"/>
      <c r="L25" s="349"/>
      <c r="M25" s="349"/>
      <c r="N25" s="349"/>
      <c r="O25" s="349"/>
    </row>
    <row r="26" spans="1:15" ht="11.25" customHeight="1">
      <c r="A26" s="317" t="s">
        <v>82</v>
      </c>
      <c r="B26" s="23" t="s">
        <v>334</v>
      </c>
      <c r="C26" s="364"/>
      <c r="D26" s="364"/>
      <c r="E26" s="364"/>
      <c r="F26" s="364"/>
      <c r="G26" s="365"/>
      <c r="H26" s="349"/>
      <c r="I26" s="349"/>
      <c r="J26" s="349"/>
      <c r="K26" s="349"/>
      <c r="L26" s="349"/>
      <c r="M26" s="349"/>
      <c r="N26" s="349"/>
      <c r="O26" s="349"/>
    </row>
    <row r="27" spans="1:15" ht="21">
      <c r="A27" s="317" t="s">
        <v>279</v>
      </c>
      <c r="B27" s="23" t="s">
        <v>495</v>
      </c>
      <c r="C27" s="162">
        <f>+C28+C29</f>
        <v>0</v>
      </c>
      <c r="D27" s="162"/>
      <c r="E27" s="162">
        <f>+E28+E29</f>
        <v>0</v>
      </c>
      <c r="F27" s="162"/>
      <c r="G27" s="171">
        <f>+G28+G29</f>
        <v>0</v>
      </c>
      <c r="H27" s="349"/>
      <c r="I27" s="349"/>
      <c r="J27" s="349"/>
      <c r="K27" s="349"/>
      <c r="L27" s="349"/>
      <c r="M27" s="349"/>
      <c r="N27" s="349"/>
      <c r="O27" s="349"/>
    </row>
    <row r="28" spans="1:15" ht="22.5">
      <c r="A28" s="358" t="s">
        <v>98</v>
      </c>
      <c r="B28" s="78" t="s">
        <v>492</v>
      </c>
      <c r="C28" s="143"/>
      <c r="D28" s="143"/>
      <c r="E28" s="143"/>
      <c r="F28" s="143"/>
      <c r="G28" s="361"/>
      <c r="H28" s="349"/>
      <c r="I28" s="349"/>
      <c r="J28" s="349"/>
      <c r="K28" s="349"/>
      <c r="L28" s="349"/>
      <c r="M28" s="349"/>
      <c r="N28" s="349"/>
      <c r="O28" s="349"/>
    </row>
    <row r="29" spans="1:15" ht="22.5">
      <c r="A29" s="359" t="s">
        <v>100</v>
      </c>
      <c r="B29" s="79" t="s">
        <v>496</v>
      </c>
      <c r="C29" s="147"/>
      <c r="D29" s="147"/>
      <c r="E29" s="147"/>
      <c r="F29" s="147"/>
      <c r="G29" s="37">
        <f>C29+D29+E29</f>
        <v>0</v>
      </c>
      <c r="H29" s="349"/>
      <c r="I29" s="349"/>
      <c r="J29" s="349"/>
      <c r="K29" s="349"/>
      <c r="L29" s="349"/>
      <c r="M29" s="349"/>
      <c r="N29" s="349"/>
      <c r="O29" s="349"/>
    </row>
    <row r="30" spans="1:15" ht="11.25" customHeight="1">
      <c r="A30" s="362" t="s">
        <v>102</v>
      </c>
      <c r="B30" s="293" t="s">
        <v>497</v>
      </c>
      <c r="C30" s="158"/>
      <c r="D30" s="158"/>
      <c r="E30" s="158"/>
      <c r="F30" s="158"/>
      <c r="G30" s="363"/>
      <c r="H30" s="349"/>
      <c r="I30" s="349"/>
      <c r="J30" s="349"/>
      <c r="K30" s="349"/>
      <c r="L30" s="349"/>
      <c r="M30" s="349"/>
      <c r="N30" s="349"/>
      <c r="O30" s="349"/>
    </row>
    <row r="31" spans="1:15" ht="11.25" customHeight="1">
      <c r="A31" s="317" t="s">
        <v>112</v>
      </c>
      <c r="B31" s="23" t="s">
        <v>498</v>
      </c>
      <c r="C31" s="162">
        <f>+C32+C33+C34</f>
        <v>0</v>
      </c>
      <c r="D31" s="162"/>
      <c r="E31" s="162">
        <f>+E32+E33+E34</f>
        <v>0</v>
      </c>
      <c r="F31" s="162"/>
      <c r="G31" s="171">
        <f>+G32+G33+G34</f>
        <v>0</v>
      </c>
      <c r="H31" s="349"/>
      <c r="I31" s="349"/>
      <c r="J31" s="349"/>
      <c r="K31" s="349"/>
      <c r="L31" s="349"/>
      <c r="M31" s="349"/>
      <c r="N31" s="349"/>
      <c r="O31" s="349"/>
    </row>
    <row r="32" spans="1:15" ht="11.25" customHeight="1">
      <c r="A32" s="358" t="s">
        <v>114</v>
      </c>
      <c r="B32" s="78" t="s">
        <v>139</v>
      </c>
      <c r="C32" s="143"/>
      <c r="D32" s="143"/>
      <c r="E32" s="143"/>
      <c r="F32" s="143"/>
      <c r="G32" s="361"/>
      <c r="H32" s="349"/>
      <c r="I32" s="349"/>
      <c r="J32" s="349"/>
      <c r="K32" s="349"/>
      <c r="L32" s="349"/>
      <c r="M32" s="349"/>
      <c r="N32" s="349"/>
      <c r="O32" s="349"/>
    </row>
    <row r="33" spans="1:15" ht="11.25" customHeight="1">
      <c r="A33" s="359" t="s">
        <v>116</v>
      </c>
      <c r="B33" s="79" t="s">
        <v>141</v>
      </c>
      <c r="C33" s="147"/>
      <c r="D33" s="147"/>
      <c r="E33" s="147"/>
      <c r="F33" s="147"/>
      <c r="G33" s="360"/>
      <c r="H33" s="349"/>
      <c r="I33" s="349"/>
      <c r="J33" s="349"/>
      <c r="K33" s="349"/>
      <c r="L33" s="349"/>
      <c r="M33" s="349"/>
      <c r="N33" s="349"/>
      <c r="O33" s="349"/>
    </row>
    <row r="34" spans="1:15" ht="11.25" customHeight="1">
      <c r="A34" s="362" t="s">
        <v>118</v>
      </c>
      <c r="B34" s="293" t="s">
        <v>143</v>
      </c>
      <c r="C34" s="158"/>
      <c r="D34" s="158"/>
      <c r="E34" s="158"/>
      <c r="F34" s="158"/>
      <c r="G34" s="363"/>
      <c r="H34" s="349"/>
      <c r="I34" s="349"/>
      <c r="J34" s="349"/>
      <c r="K34" s="349"/>
      <c r="L34" s="349"/>
      <c r="M34" s="349"/>
      <c r="N34" s="349"/>
      <c r="O34" s="349"/>
    </row>
    <row r="35" spans="1:15" ht="11.25" customHeight="1">
      <c r="A35" s="317" t="s">
        <v>136</v>
      </c>
      <c r="B35" s="23" t="s">
        <v>336</v>
      </c>
      <c r="C35" s="364"/>
      <c r="D35" s="364"/>
      <c r="E35" s="364"/>
      <c r="F35" s="364"/>
      <c r="G35" s="365"/>
      <c r="H35" s="349"/>
      <c r="I35" s="349"/>
      <c r="J35" s="349"/>
      <c r="K35" s="349"/>
      <c r="L35" s="349"/>
      <c r="M35" s="349"/>
      <c r="N35" s="349"/>
      <c r="O35" s="349"/>
    </row>
    <row r="36" spans="1:15" ht="11.25" customHeight="1">
      <c r="A36" s="317" t="s">
        <v>296</v>
      </c>
      <c r="B36" s="23" t="s">
        <v>499</v>
      </c>
      <c r="C36" s="364"/>
      <c r="D36" s="364"/>
      <c r="E36" s="364"/>
      <c r="F36" s="364"/>
      <c r="G36" s="365"/>
      <c r="H36" s="349"/>
      <c r="I36" s="349"/>
      <c r="J36" s="349"/>
      <c r="K36" s="349"/>
      <c r="L36" s="349"/>
      <c r="M36" s="349"/>
      <c r="N36" s="349"/>
      <c r="O36" s="349"/>
    </row>
    <row r="37" spans="1:15" ht="21">
      <c r="A37" s="317" t="s">
        <v>158</v>
      </c>
      <c r="B37" s="23" t="s">
        <v>500</v>
      </c>
      <c r="C37" s="162">
        <f>+C9+C21+C26+C27+C31+C35+C36</f>
        <v>1390</v>
      </c>
      <c r="D37" s="170"/>
      <c r="E37" s="170">
        <f>+E9+E21+E26+E27+E31+E35+E36</f>
        <v>0</v>
      </c>
      <c r="F37" s="162">
        <f>+F9+F21+F26+F27+F31+F35+F36</f>
        <v>0</v>
      </c>
      <c r="G37" s="171">
        <f>+G9+G21+G26+G27+G31+G35+G36</f>
        <v>1390</v>
      </c>
      <c r="H37" s="349"/>
      <c r="I37" s="349"/>
      <c r="J37" s="349"/>
      <c r="K37" s="349"/>
      <c r="L37" s="349"/>
      <c r="M37" s="349"/>
      <c r="N37" s="349"/>
      <c r="O37" s="349"/>
    </row>
    <row r="38" spans="1:15" ht="11.25" customHeight="1">
      <c r="A38" s="302" t="s">
        <v>305</v>
      </c>
      <c r="B38" s="23" t="s">
        <v>501</v>
      </c>
      <c r="C38" s="162">
        <f>+C39+C40+C41</f>
        <v>7919</v>
      </c>
      <c r="D38" s="170"/>
      <c r="E38" s="392">
        <f>+E39+E40+E41</f>
        <v>87</v>
      </c>
      <c r="F38" s="392">
        <f>+F39+F40+F41</f>
        <v>0</v>
      </c>
      <c r="G38" s="171">
        <f>+G39+G40+G41</f>
        <v>8006</v>
      </c>
      <c r="H38" s="349"/>
      <c r="I38" s="349"/>
      <c r="J38" s="349"/>
      <c r="K38" s="349"/>
      <c r="L38" s="349"/>
      <c r="M38" s="349"/>
      <c r="N38" s="349"/>
      <c r="O38" s="349"/>
    </row>
    <row r="39" spans="1:15" ht="11.25" customHeight="1">
      <c r="A39" s="359" t="s">
        <v>502</v>
      </c>
      <c r="B39" s="79" t="s">
        <v>392</v>
      </c>
      <c r="C39" s="147"/>
      <c r="D39" s="147"/>
      <c r="E39" s="147">
        <v>14</v>
      </c>
      <c r="F39" s="150"/>
      <c r="G39" s="37">
        <f>C39+D39+E39+F39</f>
        <v>14</v>
      </c>
      <c r="H39" s="349"/>
      <c r="I39" s="349"/>
      <c r="J39" s="349"/>
      <c r="K39" s="349"/>
      <c r="L39" s="349"/>
      <c r="M39" s="349"/>
      <c r="N39" s="349"/>
      <c r="O39" s="349"/>
    </row>
    <row r="40" spans="1:15" ht="11.25" customHeight="1">
      <c r="A40" s="359" t="s">
        <v>503</v>
      </c>
      <c r="B40" s="79" t="s">
        <v>504</v>
      </c>
      <c r="C40" s="147"/>
      <c r="D40" s="147"/>
      <c r="E40" s="147"/>
      <c r="F40" s="150"/>
      <c r="G40" s="360"/>
      <c r="H40" s="349"/>
      <c r="I40" s="349"/>
      <c r="J40" s="349"/>
      <c r="K40" s="349"/>
      <c r="L40" s="349"/>
      <c r="M40" s="349"/>
      <c r="N40" s="349"/>
      <c r="O40" s="349"/>
    </row>
    <row r="41" spans="1:15" ht="22.5">
      <c r="A41" s="359" t="s">
        <v>505</v>
      </c>
      <c r="B41" s="79" t="s">
        <v>506</v>
      </c>
      <c r="C41" s="147">
        <v>7919</v>
      </c>
      <c r="D41" s="147"/>
      <c r="E41" s="147">
        <v>73</v>
      </c>
      <c r="F41" s="150"/>
      <c r="G41" s="37">
        <f>C41+D41+E41+F41</f>
        <v>7992</v>
      </c>
      <c r="H41" s="349"/>
      <c r="I41" s="349"/>
      <c r="J41" s="349"/>
      <c r="K41" s="349"/>
      <c r="L41" s="349"/>
      <c r="M41" s="349"/>
      <c r="N41" s="349"/>
      <c r="O41" s="349"/>
    </row>
    <row r="42" spans="1:15" ht="11.25" customHeight="1">
      <c r="A42" s="302" t="s">
        <v>307</v>
      </c>
      <c r="B42" s="393" t="s">
        <v>507</v>
      </c>
      <c r="C42" s="162">
        <f>+C37+C38</f>
        <v>9309</v>
      </c>
      <c r="D42" s="162"/>
      <c r="E42" s="162">
        <f>+E37+E38</f>
        <v>87</v>
      </c>
      <c r="F42" s="162">
        <f>+F37+F38</f>
        <v>0</v>
      </c>
      <c r="G42" s="171">
        <f>+G37+G38</f>
        <v>9396</v>
      </c>
      <c r="H42" s="349"/>
      <c r="I42" s="349"/>
      <c r="J42" s="349"/>
      <c r="K42" s="349"/>
      <c r="L42" s="349"/>
      <c r="M42" s="349"/>
      <c r="N42" s="349"/>
      <c r="O42" s="349"/>
    </row>
    <row r="43" spans="1:7" ht="11.25" customHeight="1">
      <c r="A43" s="280"/>
      <c r="B43" s="281"/>
      <c r="C43" s="282"/>
      <c r="D43" s="282"/>
      <c r="E43" s="394"/>
      <c r="F43" s="394"/>
      <c r="G43" s="394"/>
    </row>
    <row r="44" spans="1:7" ht="11.25" customHeight="1">
      <c r="A44" s="369"/>
      <c r="B44" s="368"/>
      <c r="C44" s="370"/>
      <c r="D44" s="370"/>
      <c r="E44" s="395"/>
      <c r="F44" s="395"/>
      <c r="G44" s="395"/>
    </row>
    <row r="45" spans="1:7" ht="11.25" customHeight="1">
      <c r="A45" s="424" t="s">
        <v>321</v>
      </c>
      <c r="B45" s="424"/>
      <c r="C45" s="424"/>
      <c r="D45" s="424"/>
      <c r="E45" s="424"/>
      <c r="F45" s="424"/>
      <c r="G45" s="424"/>
    </row>
    <row r="46" spans="1:7" ht="21">
      <c r="A46" s="317" t="s">
        <v>54</v>
      </c>
      <c r="B46" s="23" t="s">
        <v>508</v>
      </c>
      <c r="C46" s="162">
        <f>SUM(C47:C51)</f>
        <v>9309</v>
      </c>
      <c r="D46" s="162"/>
      <c r="E46" s="162">
        <f>SUM(E47:E51)</f>
        <v>87</v>
      </c>
      <c r="F46" s="162">
        <f>SUM(F47:F51)</f>
        <v>-36</v>
      </c>
      <c r="G46" s="171">
        <f>SUM(G47:G51)</f>
        <v>9360</v>
      </c>
    </row>
    <row r="47" spans="1:7" ht="11.25" customHeight="1">
      <c r="A47" s="358" t="s">
        <v>56</v>
      </c>
      <c r="B47" s="78" t="s">
        <v>224</v>
      </c>
      <c r="C47" s="143">
        <v>4694</v>
      </c>
      <c r="D47" s="143"/>
      <c r="E47" s="143"/>
      <c r="F47" s="143"/>
      <c r="G47" s="32">
        <f>C47+D47+E47+F47</f>
        <v>4694</v>
      </c>
    </row>
    <row r="48" spans="1:7" ht="22.5">
      <c r="A48" s="359" t="s">
        <v>58</v>
      </c>
      <c r="B48" s="79" t="s">
        <v>225</v>
      </c>
      <c r="C48" s="147">
        <v>1213</v>
      </c>
      <c r="D48" s="147"/>
      <c r="E48" s="147"/>
      <c r="F48" s="147"/>
      <c r="G48" s="37">
        <f>C48+D48+E48+F48</f>
        <v>1213</v>
      </c>
    </row>
    <row r="49" spans="1:12" ht="11.25" customHeight="1">
      <c r="A49" s="359" t="s">
        <v>60</v>
      </c>
      <c r="B49" s="79" t="s">
        <v>226</v>
      </c>
      <c r="C49" s="147">
        <v>3402</v>
      </c>
      <c r="D49" s="147"/>
      <c r="E49" s="147">
        <v>87</v>
      </c>
      <c r="F49" s="147">
        <v>-36</v>
      </c>
      <c r="G49" s="37">
        <f>C49+D49+E49+F49</f>
        <v>3453</v>
      </c>
      <c r="H49" s="349"/>
      <c r="I49" s="349"/>
      <c r="J49" s="349"/>
      <c r="K49" s="349"/>
      <c r="L49" s="349"/>
    </row>
    <row r="50" spans="1:12" ht="11.25" customHeight="1">
      <c r="A50" s="359" t="s">
        <v>62</v>
      </c>
      <c r="B50" s="79" t="s">
        <v>227</v>
      </c>
      <c r="C50" s="147"/>
      <c r="D50" s="147"/>
      <c r="E50" s="147"/>
      <c r="F50" s="147"/>
      <c r="G50" s="360"/>
      <c r="H50" s="349"/>
      <c r="I50" s="349"/>
      <c r="J50" s="349"/>
      <c r="K50" s="349"/>
      <c r="L50" s="349"/>
    </row>
    <row r="51" spans="1:12" ht="11.25" customHeight="1">
      <c r="A51" s="362" t="s">
        <v>64</v>
      </c>
      <c r="B51" s="293" t="s">
        <v>229</v>
      </c>
      <c r="C51" s="158"/>
      <c r="D51" s="158"/>
      <c r="E51" s="158"/>
      <c r="F51" s="158"/>
      <c r="G51" s="363"/>
      <c r="H51" s="349"/>
      <c r="I51" s="349"/>
      <c r="J51" s="349"/>
      <c r="K51" s="349"/>
      <c r="L51" s="349"/>
    </row>
    <row r="52" spans="1:12" ht="21">
      <c r="A52" s="317" t="s">
        <v>68</v>
      </c>
      <c r="B52" s="23" t="s">
        <v>509</v>
      </c>
      <c r="C52" s="162">
        <f>SUM(C53:C55)</f>
        <v>0</v>
      </c>
      <c r="D52" s="162"/>
      <c r="E52" s="162">
        <f>SUM(E53:E55)</f>
        <v>0</v>
      </c>
      <c r="F52" s="162">
        <f>SUM(F53:F55)</f>
        <v>36</v>
      </c>
      <c r="G52" s="171">
        <f>SUM(G53:G55)</f>
        <v>36</v>
      </c>
      <c r="H52" s="349"/>
      <c r="I52" s="349"/>
      <c r="J52" s="349"/>
      <c r="K52" s="349"/>
      <c r="L52" s="349"/>
    </row>
    <row r="53" spans="1:12" ht="11.25" customHeight="1">
      <c r="A53" s="358" t="s">
        <v>70</v>
      </c>
      <c r="B53" s="78" t="s">
        <v>260</v>
      </c>
      <c r="C53" s="143"/>
      <c r="D53" s="143"/>
      <c r="E53" s="143"/>
      <c r="F53" s="143">
        <v>36</v>
      </c>
      <c r="G53" s="37">
        <f>C53+D53+E53+F53</f>
        <v>36</v>
      </c>
      <c r="H53" s="349"/>
      <c r="I53" s="349"/>
      <c r="J53" s="349"/>
      <c r="K53" s="349"/>
      <c r="L53" s="349"/>
    </row>
    <row r="54" spans="1:12" ht="11.25" customHeight="1">
      <c r="A54" s="359" t="s">
        <v>72</v>
      </c>
      <c r="B54" s="79" t="s">
        <v>262</v>
      </c>
      <c r="C54" s="147"/>
      <c r="D54" s="147"/>
      <c r="E54" s="147"/>
      <c r="F54" s="147"/>
      <c r="G54" s="360"/>
      <c r="H54" s="349"/>
      <c r="I54" s="349"/>
      <c r="J54" s="349"/>
      <c r="K54" s="349"/>
      <c r="L54" s="349"/>
    </row>
    <row r="55" spans="1:12" ht="11.25" customHeight="1">
      <c r="A55" s="359" t="s">
        <v>74</v>
      </c>
      <c r="B55" s="79" t="s">
        <v>510</v>
      </c>
      <c r="C55" s="147"/>
      <c r="D55" s="147"/>
      <c r="E55" s="147"/>
      <c r="F55" s="147"/>
      <c r="G55" s="360"/>
      <c r="H55" s="349"/>
      <c r="I55" s="349"/>
      <c r="J55" s="349"/>
      <c r="K55" s="349"/>
      <c r="L55" s="349"/>
    </row>
    <row r="56" spans="1:12" ht="22.5">
      <c r="A56" s="362" t="s">
        <v>76</v>
      </c>
      <c r="B56" s="293" t="s">
        <v>511</v>
      </c>
      <c r="C56" s="158"/>
      <c r="D56" s="158"/>
      <c r="E56" s="158"/>
      <c r="F56" s="158"/>
      <c r="G56" s="363"/>
      <c r="H56" s="349"/>
      <c r="I56" s="349"/>
      <c r="J56" s="349"/>
      <c r="K56" s="349"/>
      <c r="L56" s="349"/>
    </row>
    <row r="57" spans="1:12" ht="11.25" customHeight="1">
      <c r="A57" s="317" t="s">
        <v>82</v>
      </c>
      <c r="B57" s="23" t="s">
        <v>512</v>
      </c>
      <c r="C57" s="364"/>
      <c r="D57" s="364"/>
      <c r="E57" s="364"/>
      <c r="F57" s="364"/>
      <c r="G57" s="365"/>
      <c r="H57" s="349"/>
      <c r="I57" s="349"/>
      <c r="J57" s="349"/>
      <c r="K57" s="349"/>
      <c r="L57" s="349"/>
    </row>
    <row r="58" spans="1:12" ht="11.25" customHeight="1">
      <c r="A58" s="317" t="s">
        <v>279</v>
      </c>
      <c r="B58" s="396" t="s">
        <v>513</v>
      </c>
      <c r="C58" s="162">
        <f>+C46+C52+C57</f>
        <v>9309</v>
      </c>
      <c r="D58" s="162"/>
      <c r="E58" s="162">
        <f>+E46+E52+E57</f>
        <v>87</v>
      </c>
      <c r="F58" s="162">
        <f>+F46+F52+F57</f>
        <v>0</v>
      </c>
      <c r="G58" s="171">
        <f>+G46+G52+G57</f>
        <v>9396</v>
      </c>
      <c r="H58" s="349"/>
      <c r="I58" s="349"/>
      <c r="J58" s="349"/>
      <c r="K58" s="349"/>
      <c r="L58" s="349"/>
    </row>
    <row r="59" spans="1:12" ht="11.25" customHeight="1">
      <c r="A59" s="397"/>
      <c r="B59" s="398"/>
      <c r="C59" s="399"/>
      <c r="D59" s="399"/>
      <c r="E59" s="398"/>
      <c r="F59" s="398"/>
      <c r="G59" s="400"/>
      <c r="H59" s="349"/>
      <c r="I59" s="349"/>
      <c r="J59" s="349"/>
      <c r="K59" s="349"/>
      <c r="L59" s="349"/>
    </row>
    <row r="60" spans="1:12" ht="11.25" customHeight="1">
      <c r="A60" s="337" t="s">
        <v>520</v>
      </c>
      <c r="B60" s="401"/>
      <c r="C60" s="309">
        <v>2</v>
      </c>
      <c r="D60" s="309"/>
      <c r="E60" s="309"/>
      <c r="F60" s="309"/>
      <c r="G60" s="25">
        <f>C60+D60+E60</f>
        <v>2</v>
      </c>
      <c r="H60" s="349"/>
      <c r="I60" s="349"/>
      <c r="J60" s="349"/>
      <c r="K60" s="349"/>
      <c r="L60" s="349"/>
    </row>
    <row r="61" spans="1:12" ht="11.25" customHeight="1">
      <c r="A61" s="337" t="s">
        <v>472</v>
      </c>
      <c r="B61" s="401"/>
      <c r="C61" s="309">
        <v>0</v>
      </c>
      <c r="D61" s="402"/>
      <c r="E61" s="402"/>
      <c r="F61" s="402"/>
      <c r="G61" s="403">
        <v>0</v>
      </c>
      <c r="H61" s="349"/>
      <c r="I61" s="349"/>
      <c r="J61" s="349"/>
      <c r="K61" s="349"/>
      <c r="L61" s="349"/>
    </row>
    <row r="62" spans="8:12" ht="12.75">
      <c r="H62" s="349"/>
      <c r="I62" s="349"/>
      <c r="J62" s="349"/>
      <c r="K62" s="349"/>
      <c r="L62" s="349"/>
    </row>
    <row r="63" spans="8:12" ht="12.75">
      <c r="H63" s="349"/>
      <c r="I63" s="349"/>
      <c r="J63" s="349"/>
      <c r="K63" s="349"/>
      <c r="L63" s="349"/>
    </row>
    <row r="64" spans="8:12" ht="12.75">
      <c r="H64" s="349"/>
      <c r="I64" s="349"/>
      <c r="J64" s="349"/>
      <c r="K64" s="349"/>
      <c r="L64" s="349"/>
    </row>
    <row r="65" spans="8:12" ht="12.75">
      <c r="H65" s="349"/>
      <c r="I65" s="349"/>
      <c r="J65" s="349"/>
      <c r="K65" s="349"/>
      <c r="L65" s="349"/>
    </row>
    <row r="66" spans="8:12" ht="12.75">
      <c r="H66" s="349"/>
      <c r="I66" s="349"/>
      <c r="J66" s="349"/>
      <c r="K66" s="349"/>
      <c r="L66" s="349"/>
    </row>
  </sheetData>
  <sheetProtection selectLockedCells="1" selectUnlockedCells="1"/>
  <mergeCells count="4">
    <mergeCell ref="B3:E3"/>
    <mergeCell ref="B4:E4"/>
    <mergeCell ref="A8:G8"/>
    <mergeCell ref="A45:G45"/>
  </mergeCells>
  <printOptions horizontalCentered="1"/>
  <pageMargins left="0.7" right="0.7" top="0.5673611111111111" bottom="0.75" header="0.5118055555555555" footer="0.5118055555555555"/>
  <pageSetup horizontalDpi="300" verticalDpi="300" orientation="portrait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H61"/>
  <sheetViews>
    <sheetView workbookViewId="0" topLeftCell="A28">
      <selection activeCell="K73" sqref="K73"/>
    </sheetView>
  </sheetViews>
  <sheetFormatPr defaultColWidth="9.00390625" defaultRowHeight="12.75"/>
  <cols>
    <col min="1" max="1" width="12.875" style="0" customWidth="1"/>
    <col min="2" max="2" width="43.875" style="0" customWidth="1"/>
    <col min="3" max="3" width="11.125" style="0" customWidth="1"/>
    <col min="4" max="4" width="11.875" style="0" customWidth="1"/>
    <col min="5" max="6" width="11.00390625" style="0" customWidth="1"/>
    <col min="7" max="7" width="11.875" style="0" customWidth="1"/>
    <col min="8" max="16384" width="12.875" style="0" customWidth="1"/>
  </cols>
  <sheetData>
    <row r="1" spans="1:7" ht="12.75">
      <c r="A1" s="339"/>
      <c r="B1" s="340"/>
      <c r="C1" s="340"/>
      <c r="D1" s="340"/>
      <c r="E1" s="340"/>
      <c r="F1" s="340"/>
      <c r="G1" s="341" t="s">
        <v>521</v>
      </c>
    </row>
    <row r="2" spans="1:7" ht="12.75">
      <c r="A2" s="339"/>
      <c r="B2" s="340"/>
      <c r="C2" s="340"/>
      <c r="D2" s="340"/>
      <c r="E2" s="340"/>
      <c r="F2" s="340"/>
      <c r="G2" s="380" t="s">
        <v>522</v>
      </c>
    </row>
    <row r="3" spans="1:7" ht="24">
      <c r="A3" s="381" t="s">
        <v>482</v>
      </c>
      <c r="B3" s="428" t="s">
        <v>523</v>
      </c>
      <c r="C3" s="428"/>
      <c r="D3" s="428"/>
      <c r="E3" s="428"/>
      <c r="F3" s="382"/>
      <c r="G3" s="383" t="s">
        <v>524</v>
      </c>
    </row>
    <row r="4" spans="1:7" ht="24">
      <c r="A4" s="381" t="s">
        <v>448</v>
      </c>
      <c r="B4" s="429" t="s">
        <v>449</v>
      </c>
      <c r="C4" s="429"/>
      <c r="D4" s="429"/>
      <c r="E4" s="429"/>
      <c r="F4" s="384"/>
      <c r="G4" s="383" t="s">
        <v>447</v>
      </c>
    </row>
    <row r="5" spans="1:7" ht="13.5">
      <c r="A5" s="385"/>
      <c r="B5" s="386"/>
      <c r="C5" s="387"/>
      <c r="D5" s="387"/>
      <c r="E5" s="388"/>
      <c r="F5" s="388"/>
      <c r="G5" s="389" t="s">
        <v>450</v>
      </c>
    </row>
    <row r="6" spans="1:7" ht="39.75">
      <c r="A6" s="252" t="s">
        <v>451</v>
      </c>
      <c r="B6" s="252" t="s">
        <v>452</v>
      </c>
      <c r="C6" s="252" t="s">
        <v>485</v>
      </c>
      <c r="D6" s="390" t="s">
        <v>315</v>
      </c>
      <c r="E6" s="391" t="s">
        <v>486</v>
      </c>
      <c r="F6" s="391" t="s">
        <v>487</v>
      </c>
      <c r="G6" s="391" t="str">
        <f>+CONCATENATE(LEFT(ÖSSZEFÜGGÉSEK!B7,4),"2016.09.30.",CHAR(10),"Módosítás utáni")</f>
        <v>2016.09.30.
Módosítás utáni</v>
      </c>
    </row>
    <row r="7" spans="1:7" ht="12.75">
      <c r="A7" s="317" t="s">
        <v>47</v>
      </c>
      <c r="B7" s="318" t="s">
        <v>48</v>
      </c>
      <c r="C7" s="318" t="s">
        <v>49</v>
      </c>
      <c r="D7" s="319" t="s">
        <v>50</v>
      </c>
      <c r="E7" s="319" t="s">
        <v>51</v>
      </c>
      <c r="F7" s="319" t="s">
        <v>52</v>
      </c>
      <c r="G7" s="20" t="s">
        <v>53</v>
      </c>
    </row>
    <row r="8" spans="1:7" ht="12.75" customHeight="1">
      <c r="A8" s="424" t="s">
        <v>320</v>
      </c>
      <c r="B8" s="424"/>
      <c r="C8" s="424"/>
      <c r="D8" s="424"/>
      <c r="E8" s="424"/>
      <c r="F8" s="424"/>
      <c r="G8" s="424"/>
    </row>
    <row r="9" spans="1:7" ht="11.25" customHeight="1">
      <c r="A9" s="317" t="s">
        <v>54</v>
      </c>
      <c r="B9" s="356" t="s">
        <v>488</v>
      </c>
      <c r="C9" s="162">
        <f>SUM(C10:C20)</f>
        <v>35264</v>
      </c>
      <c r="D9" s="162"/>
      <c r="E9" s="162">
        <f>SUM(E10:E20)</f>
        <v>0</v>
      </c>
      <c r="F9" s="162">
        <f>SUM(F10:F20)</f>
        <v>0</v>
      </c>
      <c r="G9" s="171">
        <f>SUM(G10:G20)</f>
        <v>35264</v>
      </c>
    </row>
    <row r="10" spans="1:7" ht="11.25" customHeight="1">
      <c r="A10" s="358" t="s">
        <v>56</v>
      </c>
      <c r="B10" s="78" t="s">
        <v>115</v>
      </c>
      <c r="C10" s="143"/>
      <c r="D10" s="143"/>
      <c r="E10" s="143"/>
      <c r="F10" s="143"/>
      <c r="G10" s="32">
        <f>C10+D10+E10</f>
        <v>0</v>
      </c>
    </row>
    <row r="11" spans="1:7" ht="11.25" customHeight="1">
      <c r="A11" s="359" t="s">
        <v>58</v>
      </c>
      <c r="B11" s="79" t="s">
        <v>117</v>
      </c>
      <c r="C11" s="147"/>
      <c r="D11" s="147"/>
      <c r="E11" s="147"/>
      <c r="F11" s="147"/>
      <c r="G11" s="37">
        <f>C11+D11+E11</f>
        <v>0</v>
      </c>
    </row>
    <row r="12" spans="1:7" ht="11.25" customHeight="1">
      <c r="A12" s="359" t="s">
        <v>60</v>
      </c>
      <c r="B12" s="79" t="s">
        <v>119</v>
      </c>
      <c r="C12" s="147"/>
      <c r="D12" s="147"/>
      <c r="E12" s="147"/>
      <c r="F12" s="147"/>
      <c r="G12" s="37">
        <f>C12+D12+E12</f>
        <v>0</v>
      </c>
    </row>
    <row r="13" spans="1:7" ht="11.25" customHeight="1">
      <c r="A13" s="359" t="s">
        <v>62</v>
      </c>
      <c r="B13" s="79" t="s">
        <v>121</v>
      </c>
      <c r="C13" s="147"/>
      <c r="D13" s="147"/>
      <c r="E13" s="147"/>
      <c r="F13" s="147"/>
      <c r="G13" s="360"/>
    </row>
    <row r="14" spans="1:7" ht="11.25" customHeight="1">
      <c r="A14" s="359" t="s">
        <v>64</v>
      </c>
      <c r="B14" s="79" t="s">
        <v>123</v>
      </c>
      <c r="C14" s="147">
        <v>32212</v>
      </c>
      <c r="D14" s="147"/>
      <c r="E14" s="147"/>
      <c r="F14" s="147"/>
      <c r="G14" s="37">
        <f>C14+D14+E14+F14</f>
        <v>32212</v>
      </c>
    </row>
    <row r="15" spans="1:7" ht="11.25" customHeight="1">
      <c r="A15" s="359" t="s">
        <v>66</v>
      </c>
      <c r="B15" s="79" t="s">
        <v>489</v>
      </c>
      <c r="C15" s="147">
        <v>2252</v>
      </c>
      <c r="D15" s="147"/>
      <c r="E15" s="147"/>
      <c r="F15" s="147"/>
      <c r="G15" s="37">
        <f>C15+D15+E15+F15</f>
        <v>2252</v>
      </c>
    </row>
    <row r="16" spans="1:7" ht="11.25" customHeight="1">
      <c r="A16" s="359" t="s">
        <v>231</v>
      </c>
      <c r="B16" s="79" t="s">
        <v>490</v>
      </c>
      <c r="C16" s="147">
        <v>800</v>
      </c>
      <c r="D16" s="147"/>
      <c r="E16" s="147"/>
      <c r="F16" s="147"/>
      <c r="G16" s="37">
        <f>C16+D16+E16+F16</f>
        <v>800</v>
      </c>
    </row>
    <row r="17" spans="1:7" ht="11.25" customHeight="1">
      <c r="A17" s="359" t="s">
        <v>233</v>
      </c>
      <c r="B17" s="79" t="s">
        <v>316</v>
      </c>
      <c r="C17" s="147"/>
      <c r="D17" s="147"/>
      <c r="E17" s="147"/>
      <c r="F17" s="147"/>
      <c r="G17" s="360"/>
    </row>
    <row r="18" spans="1:7" ht="11.25" customHeight="1">
      <c r="A18" s="359" t="s">
        <v>235</v>
      </c>
      <c r="B18" s="79" t="s">
        <v>131</v>
      </c>
      <c r="C18" s="147"/>
      <c r="D18" s="147"/>
      <c r="E18" s="147"/>
      <c r="F18" s="147"/>
      <c r="G18" s="360"/>
    </row>
    <row r="19" spans="1:7" ht="11.25" customHeight="1">
      <c r="A19" s="359" t="s">
        <v>237</v>
      </c>
      <c r="B19" s="79" t="s">
        <v>133</v>
      </c>
      <c r="C19" s="147"/>
      <c r="D19" s="147"/>
      <c r="E19" s="147"/>
      <c r="F19" s="147"/>
      <c r="G19" s="360"/>
    </row>
    <row r="20" spans="1:7" ht="11.25" customHeight="1">
      <c r="A20" s="362" t="s">
        <v>239</v>
      </c>
      <c r="B20" s="293" t="s">
        <v>135</v>
      </c>
      <c r="C20" s="158"/>
      <c r="D20" s="158"/>
      <c r="E20" s="158"/>
      <c r="F20" s="158"/>
      <c r="G20" s="363"/>
    </row>
    <row r="21" spans="1:7" ht="21">
      <c r="A21" s="317" t="s">
        <v>68</v>
      </c>
      <c r="B21" s="356" t="s">
        <v>491</v>
      </c>
      <c r="C21" s="162">
        <f>SUM(C22:C24)</f>
        <v>0</v>
      </c>
      <c r="D21" s="162"/>
      <c r="E21" s="162">
        <f>SUM(E22:E24)</f>
        <v>0</v>
      </c>
      <c r="F21" s="162"/>
      <c r="G21" s="171">
        <f>SUM(G22:G24)</f>
        <v>0</v>
      </c>
    </row>
    <row r="22" spans="1:7" ht="11.25" customHeight="1">
      <c r="A22" s="358" t="s">
        <v>70</v>
      </c>
      <c r="B22" s="78" t="s">
        <v>71</v>
      </c>
      <c r="C22" s="143"/>
      <c r="D22" s="143"/>
      <c r="E22" s="143"/>
      <c r="F22" s="143"/>
      <c r="G22" s="361"/>
    </row>
    <row r="23" spans="1:7" ht="22.5">
      <c r="A23" s="359" t="s">
        <v>72</v>
      </c>
      <c r="B23" s="79" t="s">
        <v>492</v>
      </c>
      <c r="C23" s="147"/>
      <c r="D23" s="147"/>
      <c r="E23" s="147"/>
      <c r="F23" s="147"/>
      <c r="G23" s="360"/>
    </row>
    <row r="24" spans="1:7" ht="22.5">
      <c r="A24" s="359" t="s">
        <v>74</v>
      </c>
      <c r="B24" s="79" t="s">
        <v>493</v>
      </c>
      <c r="C24" s="147"/>
      <c r="D24" s="147"/>
      <c r="E24" s="147"/>
      <c r="F24" s="147"/>
      <c r="G24" s="360"/>
    </row>
    <row r="25" spans="1:7" ht="11.25" customHeight="1">
      <c r="A25" s="362" t="s">
        <v>76</v>
      </c>
      <c r="B25" s="293" t="s">
        <v>494</v>
      </c>
      <c r="C25" s="158"/>
      <c r="D25" s="158"/>
      <c r="E25" s="158"/>
      <c r="F25" s="158"/>
      <c r="G25" s="363"/>
    </row>
    <row r="26" spans="1:7" ht="11.25" customHeight="1">
      <c r="A26" s="317" t="s">
        <v>82</v>
      </c>
      <c r="B26" s="23" t="s">
        <v>334</v>
      </c>
      <c r="C26" s="364"/>
      <c r="D26" s="364"/>
      <c r="E26" s="364"/>
      <c r="F26" s="364"/>
      <c r="G26" s="365"/>
    </row>
    <row r="27" spans="1:7" ht="21">
      <c r="A27" s="317" t="s">
        <v>279</v>
      </c>
      <c r="B27" s="23" t="s">
        <v>495</v>
      </c>
      <c r="C27" s="162">
        <f>+C28+C29</f>
        <v>0</v>
      </c>
      <c r="D27" s="162"/>
      <c r="E27" s="162">
        <f>+E28+E29</f>
        <v>0</v>
      </c>
      <c r="F27" s="162"/>
      <c r="G27" s="171">
        <f>+G28+G29</f>
        <v>0</v>
      </c>
    </row>
    <row r="28" spans="1:7" ht="22.5">
      <c r="A28" s="358" t="s">
        <v>98</v>
      </c>
      <c r="B28" s="78" t="s">
        <v>492</v>
      </c>
      <c r="C28" s="143"/>
      <c r="D28" s="143"/>
      <c r="E28" s="143"/>
      <c r="F28" s="143"/>
      <c r="G28" s="361"/>
    </row>
    <row r="29" spans="1:7" ht="22.5">
      <c r="A29" s="359" t="s">
        <v>100</v>
      </c>
      <c r="B29" s="79" t="s">
        <v>496</v>
      </c>
      <c r="C29" s="147"/>
      <c r="D29" s="147"/>
      <c r="E29" s="147"/>
      <c r="F29" s="147"/>
      <c r="G29" s="37">
        <f>C29+D29+E29</f>
        <v>0</v>
      </c>
    </row>
    <row r="30" spans="1:7" ht="11.25" customHeight="1">
      <c r="A30" s="362" t="s">
        <v>102</v>
      </c>
      <c r="B30" s="293" t="s">
        <v>497</v>
      </c>
      <c r="C30" s="158"/>
      <c r="D30" s="158"/>
      <c r="E30" s="158"/>
      <c r="F30" s="158"/>
      <c r="G30" s="363"/>
    </row>
    <row r="31" spans="1:7" ht="11.25" customHeight="1">
      <c r="A31" s="317" t="s">
        <v>112</v>
      </c>
      <c r="B31" s="23" t="s">
        <v>498</v>
      </c>
      <c r="C31" s="162">
        <f>+C32+C33+C34</f>
        <v>0</v>
      </c>
      <c r="D31" s="162"/>
      <c r="E31" s="162">
        <f>+E32+E33+E34</f>
        <v>0</v>
      </c>
      <c r="F31" s="162"/>
      <c r="G31" s="171">
        <f>+G32+G33+G34</f>
        <v>0</v>
      </c>
    </row>
    <row r="32" spans="1:7" ht="11.25" customHeight="1">
      <c r="A32" s="358" t="s">
        <v>114</v>
      </c>
      <c r="B32" s="78" t="s">
        <v>139</v>
      </c>
      <c r="C32" s="143"/>
      <c r="D32" s="143"/>
      <c r="E32" s="143"/>
      <c r="F32" s="143"/>
      <c r="G32" s="361"/>
    </row>
    <row r="33" spans="1:7" ht="11.25" customHeight="1">
      <c r="A33" s="359" t="s">
        <v>116</v>
      </c>
      <c r="B33" s="79" t="s">
        <v>141</v>
      </c>
      <c r="C33" s="147"/>
      <c r="D33" s="147"/>
      <c r="E33" s="147"/>
      <c r="F33" s="147"/>
      <c r="G33" s="360"/>
    </row>
    <row r="34" spans="1:7" ht="11.25" customHeight="1">
      <c r="A34" s="362" t="s">
        <v>118</v>
      </c>
      <c r="B34" s="293" t="s">
        <v>143</v>
      </c>
      <c r="C34" s="158"/>
      <c r="D34" s="158"/>
      <c r="E34" s="158"/>
      <c r="F34" s="158"/>
      <c r="G34" s="363"/>
    </row>
    <row r="35" spans="1:7" ht="11.25" customHeight="1">
      <c r="A35" s="317" t="s">
        <v>136</v>
      </c>
      <c r="B35" s="23" t="s">
        <v>336</v>
      </c>
      <c r="C35" s="364"/>
      <c r="D35" s="364"/>
      <c r="E35" s="364"/>
      <c r="F35" s="364"/>
      <c r="G35" s="365"/>
    </row>
    <row r="36" spans="1:7" ht="11.25" customHeight="1">
      <c r="A36" s="317" t="s">
        <v>296</v>
      </c>
      <c r="B36" s="23" t="s">
        <v>499</v>
      </c>
      <c r="C36" s="364"/>
      <c r="D36" s="364"/>
      <c r="E36" s="364"/>
      <c r="F36" s="364"/>
      <c r="G36" s="365"/>
    </row>
    <row r="37" spans="1:8" ht="21">
      <c r="A37" s="317" t="s">
        <v>158</v>
      </c>
      <c r="B37" s="23" t="s">
        <v>500</v>
      </c>
      <c r="C37" s="162">
        <f>+C9+C21+C26+C27+C31+C35+C36</f>
        <v>35264</v>
      </c>
      <c r="D37" s="162">
        <f>+D9+D21+D26+D27+D31+D35+D36</f>
        <v>0</v>
      </c>
      <c r="E37" s="170">
        <f>+E9+E21+E26+E27+E31+E35+E36</f>
        <v>0</v>
      </c>
      <c r="F37" s="162">
        <f>+F9+F21+F26+F27+F31+F35+F36</f>
        <v>0</v>
      </c>
      <c r="G37" s="171">
        <f>+G9+G21+G26+G27+G31+G35+G36</f>
        <v>35264</v>
      </c>
      <c r="H37" s="349"/>
    </row>
    <row r="38" spans="1:8" ht="11.25" customHeight="1">
      <c r="A38" s="302" t="s">
        <v>305</v>
      </c>
      <c r="B38" s="23" t="s">
        <v>501</v>
      </c>
      <c r="C38" s="162">
        <f>+C39+C40+C41</f>
        <v>48099</v>
      </c>
      <c r="D38" s="162">
        <f>+D39+D40+D41</f>
        <v>0</v>
      </c>
      <c r="E38" s="162">
        <f>+E39+E40+E41</f>
        <v>2769</v>
      </c>
      <c r="F38" s="162">
        <f>+F39+F40+F41</f>
        <v>1567</v>
      </c>
      <c r="G38" s="171">
        <f>+G39+G40+G41</f>
        <v>52435</v>
      </c>
      <c r="H38" s="349"/>
    </row>
    <row r="39" spans="1:8" ht="11.25" customHeight="1">
      <c r="A39" s="359" t="s">
        <v>502</v>
      </c>
      <c r="B39" s="79" t="s">
        <v>392</v>
      </c>
      <c r="C39" s="147"/>
      <c r="D39" s="147"/>
      <c r="E39" s="147">
        <v>100</v>
      </c>
      <c r="F39" s="150"/>
      <c r="G39" s="37">
        <f>C39+D39+E39+F39</f>
        <v>100</v>
      </c>
      <c r="H39" s="349"/>
    </row>
    <row r="40" spans="1:8" ht="11.25" customHeight="1">
      <c r="A40" s="359" t="s">
        <v>503</v>
      </c>
      <c r="B40" s="79" t="s">
        <v>504</v>
      </c>
      <c r="C40" s="147"/>
      <c r="D40" s="147"/>
      <c r="E40" s="147"/>
      <c r="F40" s="150"/>
      <c r="G40" s="360"/>
      <c r="H40" s="349"/>
    </row>
    <row r="41" spans="1:8" ht="22.5">
      <c r="A41" s="359" t="s">
        <v>505</v>
      </c>
      <c r="B41" s="79" t="s">
        <v>506</v>
      </c>
      <c r="C41" s="147">
        <v>48099</v>
      </c>
      <c r="D41" s="147"/>
      <c r="E41" s="147">
        <v>2669</v>
      </c>
      <c r="F41" s="150">
        <v>1567</v>
      </c>
      <c r="G41" s="37">
        <f>C41+D41+E41+F41</f>
        <v>52335</v>
      </c>
      <c r="H41" s="349"/>
    </row>
    <row r="42" spans="1:7" ht="11.25" customHeight="1">
      <c r="A42" s="302" t="s">
        <v>307</v>
      </c>
      <c r="B42" s="393" t="s">
        <v>507</v>
      </c>
      <c r="C42" s="162">
        <f>+C37+C38</f>
        <v>83363</v>
      </c>
      <c r="D42" s="162"/>
      <c r="E42" s="162">
        <f>+E37+E38</f>
        <v>2769</v>
      </c>
      <c r="F42" s="162">
        <f>+F37+F38</f>
        <v>1567</v>
      </c>
      <c r="G42" s="171">
        <f>+G37+G38</f>
        <v>87699</v>
      </c>
    </row>
    <row r="43" spans="1:7" ht="11.25" customHeight="1">
      <c r="A43" s="280"/>
      <c r="B43" s="281"/>
      <c r="C43" s="282"/>
      <c r="D43" s="282"/>
      <c r="E43" s="394"/>
      <c r="F43" s="394"/>
      <c r="G43" s="394"/>
    </row>
    <row r="44" spans="1:7" ht="11.25" customHeight="1">
      <c r="A44" s="369"/>
      <c r="B44" s="368"/>
      <c r="C44" s="370"/>
      <c r="D44" s="370"/>
      <c r="E44" s="395"/>
      <c r="F44" s="395"/>
      <c r="G44" s="395"/>
    </row>
    <row r="45" spans="1:7" ht="11.25" customHeight="1">
      <c r="A45" s="424" t="s">
        <v>321</v>
      </c>
      <c r="B45" s="424"/>
      <c r="C45" s="424"/>
      <c r="D45" s="424"/>
      <c r="E45" s="424"/>
      <c r="F45" s="424"/>
      <c r="G45" s="424"/>
    </row>
    <row r="46" spans="1:7" ht="11.25" customHeight="1">
      <c r="A46" s="317" t="s">
        <v>54</v>
      </c>
      <c r="B46" s="23" t="s">
        <v>508</v>
      </c>
      <c r="C46" s="162">
        <f>SUM(C47:C51)</f>
        <v>83363</v>
      </c>
      <c r="D46" s="162"/>
      <c r="E46" s="162">
        <f>SUM(E47:E51)</f>
        <v>2769</v>
      </c>
      <c r="F46" s="162">
        <f>SUM(F47:F51)</f>
        <v>1567</v>
      </c>
      <c r="G46" s="171">
        <f>SUM(G47:G51)</f>
        <v>87699</v>
      </c>
    </row>
    <row r="47" spans="1:7" ht="11.25" customHeight="1">
      <c r="A47" s="358" t="s">
        <v>56</v>
      </c>
      <c r="B47" s="78" t="s">
        <v>224</v>
      </c>
      <c r="C47" s="143">
        <v>29778</v>
      </c>
      <c r="D47" s="143"/>
      <c r="E47" s="143">
        <v>2102</v>
      </c>
      <c r="F47" s="143">
        <v>1452</v>
      </c>
      <c r="G47" s="32">
        <f>C47+D47+E47+F47</f>
        <v>33332</v>
      </c>
    </row>
    <row r="48" spans="1:7" ht="22.5">
      <c r="A48" s="359" t="s">
        <v>58</v>
      </c>
      <c r="B48" s="79" t="s">
        <v>225</v>
      </c>
      <c r="C48" s="147">
        <v>8153</v>
      </c>
      <c r="D48" s="147"/>
      <c r="E48" s="147">
        <v>567</v>
      </c>
      <c r="F48" s="147">
        <v>392</v>
      </c>
      <c r="G48" s="37">
        <f>C48+D48+E48+F48</f>
        <v>9112</v>
      </c>
    </row>
    <row r="49" spans="1:7" ht="11.25" customHeight="1">
      <c r="A49" s="359" t="s">
        <v>60</v>
      </c>
      <c r="B49" s="79" t="s">
        <v>226</v>
      </c>
      <c r="C49" s="147">
        <v>45432</v>
      </c>
      <c r="D49" s="147"/>
      <c r="E49" s="147">
        <v>100</v>
      </c>
      <c r="F49" s="147">
        <v>-277</v>
      </c>
      <c r="G49" s="37">
        <f>C49+D49+E49+F49</f>
        <v>45255</v>
      </c>
    </row>
    <row r="50" spans="1:7" ht="11.25" customHeight="1">
      <c r="A50" s="359" t="s">
        <v>62</v>
      </c>
      <c r="B50" s="79" t="s">
        <v>227</v>
      </c>
      <c r="C50" s="147"/>
      <c r="D50" s="147"/>
      <c r="E50" s="147"/>
      <c r="F50" s="147"/>
      <c r="G50" s="360"/>
    </row>
    <row r="51" spans="1:7" ht="11.25" customHeight="1">
      <c r="A51" s="362" t="s">
        <v>64</v>
      </c>
      <c r="B51" s="293" t="s">
        <v>229</v>
      </c>
      <c r="C51" s="158"/>
      <c r="D51" s="158"/>
      <c r="E51" s="158"/>
      <c r="F51" s="158"/>
      <c r="G51" s="363"/>
    </row>
    <row r="52" spans="1:7" ht="21">
      <c r="A52" s="317" t="s">
        <v>68</v>
      </c>
      <c r="B52" s="23" t="s">
        <v>509</v>
      </c>
      <c r="C52" s="162">
        <f>SUM(C53:C55)</f>
        <v>0</v>
      </c>
      <c r="D52" s="162"/>
      <c r="E52" s="162">
        <f>SUM(E53:E55)</f>
        <v>0</v>
      </c>
      <c r="F52" s="162"/>
      <c r="G52" s="171">
        <f>SUM(G53:G55)</f>
        <v>0</v>
      </c>
    </row>
    <row r="53" spans="1:7" ht="11.25" customHeight="1">
      <c r="A53" s="358" t="s">
        <v>70</v>
      </c>
      <c r="B53" s="78" t="s">
        <v>260</v>
      </c>
      <c r="C53" s="143"/>
      <c r="D53" s="143"/>
      <c r="E53" s="143"/>
      <c r="F53" s="143"/>
      <c r="G53" s="32">
        <f>C53+D53+E53</f>
        <v>0</v>
      </c>
    </row>
    <row r="54" spans="1:7" ht="11.25" customHeight="1">
      <c r="A54" s="359" t="s">
        <v>72</v>
      </c>
      <c r="B54" s="79" t="s">
        <v>262</v>
      </c>
      <c r="C54" s="147"/>
      <c r="D54" s="147"/>
      <c r="E54" s="147"/>
      <c r="F54" s="147"/>
      <c r="G54" s="360"/>
    </row>
    <row r="55" spans="1:7" ht="11.25" customHeight="1">
      <c r="A55" s="359" t="s">
        <v>74</v>
      </c>
      <c r="B55" s="79" t="s">
        <v>510</v>
      </c>
      <c r="C55" s="147"/>
      <c r="D55" s="147"/>
      <c r="E55" s="147"/>
      <c r="F55" s="147"/>
      <c r="G55" s="360"/>
    </row>
    <row r="56" spans="1:7" ht="11.25" customHeight="1">
      <c r="A56" s="362" t="s">
        <v>76</v>
      </c>
      <c r="B56" s="293" t="s">
        <v>511</v>
      </c>
      <c r="C56" s="158"/>
      <c r="D56" s="158"/>
      <c r="E56" s="158"/>
      <c r="F56" s="158"/>
      <c r="G56" s="363"/>
    </row>
    <row r="57" spans="1:7" ht="11.25" customHeight="1">
      <c r="A57" s="317" t="s">
        <v>82</v>
      </c>
      <c r="B57" s="23" t="s">
        <v>512</v>
      </c>
      <c r="C57" s="364"/>
      <c r="D57" s="364"/>
      <c r="E57" s="364"/>
      <c r="F57" s="364"/>
      <c r="G57" s="365"/>
    </row>
    <row r="58" spans="1:7" ht="12.75">
      <c r="A58" s="317" t="s">
        <v>279</v>
      </c>
      <c r="B58" s="396" t="s">
        <v>513</v>
      </c>
      <c r="C58" s="162">
        <f>+C46+C52+C57</f>
        <v>83363</v>
      </c>
      <c r="D58" s="162"/>
      <c r="E58" s="162">
        <f>+E46+E52+E57</f>
        <v>2769</v>
      </c>
      <c r="F58" s="162">
        <f>+F46+F52+F57</f>
        <v>1567</v>
      </c>
      <c r="G58" s="171">
        <f>+G46+G52+G57</f>
        <v>87699</v>
      </c>
    </row>
    <row r="59" spans="1:7" ht="11.25" customHeight="1">
      <c r="A59" s="404"/>
      <c r="B59" s="395"/>
      <c r="C59" s="405"/>
      <c r="D59" s="405"/>
      <c r="E59" s="395"/>
      <c r="F59" s="395"/>
      <c r="G59" s="395"/>
    </row>
    <row r="60" spans="1:7" ht="11.25" customHeight="1">
      <c r="A60" s="337" t="s">
        <v>520</v>
      </c>
      <c r="B60" s="401"/>
      <c r="C60" s="309">
        <v>14</v>
      </c>
      <c r="D60" s="309"/>
      <c r="E60" s="309"/>
      <c r="F60" s="309"/>
      <c r="G60" s="25">
        <f>C60+D60+E60</f>
        <v>14</v>
      </c>
    </row>
    <row r="61" spans="1:7" ht="11.25" customHeight="1">
      <c r="A61" s="337" t="s">
        <v>472</v>
      </c>
      <c r="B61" s="401"/>
      <c r="C61" s="309">
        <v>0</v>
      </c>
      <c r="D61" s="402"/>
      <c r="E61" s="402"/>
      <c r="F61" s="402"/>
      <c r="G61" s="403">
        <v>0</v>
      </c>
    </row>
  </sheetData>
  <sheetProtection selectLockedCells="1" selectUnlockedCells="1"/>
  <mergeCells count="4">
    <mergeCell ref="B3:E3"/>
    <mergeCell ref="B4:E4"/>
    <mergeCell ref="A8:G8"/>
    <mergeCell ref="A45:G45"/>
  </mergeCells>
  <printOptions/>
  <pageMargins left="0.7" right="0.5173611111111112" top="0.5833333333333334" bottom="0.5833333333333334" header="0.5118055555555555" footer="0.5118055555555555"/>
  <pageSetup horizontalDpi="300" verticalDpi="300" orientation="portrait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G61"/>
  <sheetViews>
    <sheetView workbookViewId="0" topLeftCell="A25">
      <selection activeCell="F42" sqref="F42"/>
    </sheetView>
  </sheetViews>
  <sheetFormatPr defaultColWidth="9.00390625" defaultRowHeight="12.75"/>
  <cols>
    <col min="1" max="1" width="12.875" style="0" customWidth="1"/>
    <col min="2" max="2" width="43.375" style="0" customWidth="1"/>
    <col min="3" max="16384" width="12.875" style="0" customWidth="1"/>
  </cols>
  <sheetData>
    <row r="1" spans="1:7" ht="12.75">
      <c r="A1" s="339"/>
      <c r="B1" s="340"/>
      <c r="C1" s="340"/>
      <c r="D1" s="340"/>
      <c r="E1" s="340"/>
      <c r="F1" s="340"/>
      <c r="G1" s="341" t="s">
        <v>525</v>
      </c>
    </row>
    <row r="2" spans="1:7" ht="12.75">
      <c r="A2" s="339"/>
      <c r="B2" s="340"/>
      <c r="C2" s="340"/>
      <c r="D2" s="340"/>
      <c r="E2" s="340"/>
      <c r="F2" s="340"/>
      <c r="G2" s="380" t="s">
        <v>526</v>
      </c>
    </row>
    <row r="3" spans="1:7" ht="24">
      <c r="A3" s="381" t="s">
        <v>482</v>
      </c>
      <c r="B3" s="428" t="s">
        <v>527</v>
      </c>
      <c r="C3" s="428"/>
      <c r="D3" s="428"/>
      <c r="E3" s="428"/>
      <c r="F3" s="382"/>
      <c r="G3" s="383" t="s">
        <v>524</v>
      </c>
    </row>
    <row r="4" spans="1:7" ht="24">
      <c r="A4" s="381" t="s">
        <v>448</v>
      </c>
      <c r="B4" s="429" t="s">
        <v>449</v>
      </c>
      <c r="C4" s="429"/>
      <c r="D4" s="429"/>
      <c r="E4" s="429"/>
      <c r="F4" s="384"/>
      <c r="G4" s="383" t="s">
        <v>447</v>
      </c>
    </row>
    <row r="5" spans="1:7" ht="13.5">
      <c r="A5" s="385"/>
      <c r="B5" s="386"/>
      <c r="C5" s="387"/>
      <c r="D5" s="387"/>
      <c r="E5" s="388"/>
      <c r="F5" s="388"/>
      <c r="G5" s="389" t="s">
        <v>450</v>
      </c>
    </row>
    <row r="6" spans="1:7" ht="37.5" customHeight="1">
      <c r="A6" s="252" t="s">
        <v>451</v>
      </c>
      <c r="B6" s="252" t="s">
        <v>452</v>
      </c>
      <c r="C6" s="252" t="s">
        <v>485</v>
      </c>
      <c r="D6" s="390" t="s">
        <v>315</v>
      </c>
      <c r="E6" s="391" t="s">
        <v>486</v>
      </c>
      <c r="F6" s="391" t="s">
        <v>487</v>
      </c>
      <c r="G6" s="391" t="str">
        <f>+CONCATENATE(LEFT(ÖSSZEFÜGGÉSEK!B7,4),"2016.09.30.",CHAR(10),"Módosítás utáni")</f>
        <v>2016.09.30.
Módosítás utáni</v>
      </c>
    </row>
    <row r="7" spans="1:7" ht="11.25" customHeight="1">
      <c r="A7" s="317" t="s">
        <v>47</v>
      </c>
      <c r="B7" s="318" t="s">
        <v>48</v>
      </c>
      <c r="C7" s="318" t="s">
        <v>49</v>
      </c>
      <c r="D7" s="318" t="s">
        <v>50</v>
      </c>
      <c r="E7" s="318" t="s">
        <v>51</v>
      </c>
      <c r="F7" s="318" t="s">
        <v>52</v>
      </c>
      <c r="G7" s="20" t="s">
        <v>53</v>
      </c>
    </row>
    <row r="8" spans="1:7" ht="11.25" customHeight="1">
      <c r="A8" s="424" t="s">
        <v>320</v>
      </c>
      <c r="B8" s="424"/>
      <c r="C8" s="424"/>
      <c r="D8" s="424"/>
      <c r="E8" s="424"/>
      <c r="F8" s="424"/>
      <c r="G8" s="424"/>
    </row>
    <row r="9" spans="1:7" ht="11.25" customHeight="1">
      <c r="A9" s="317" t="s">
        <v>54</v>
      </c>
      <c r="B9" s="356" t="s">
        <v>488</v>
      </c>
      <c r="C9" s="162">
        <f>SUM(C10:C20)</f>
        <v>850</v>
      </c>
      <c r="D9" s="162">
        <f>SUM(D10:D20)</f>
        <v>0</v>
      </c>
      <c r="E9" s="162">
        <f>SUM(E10:E20)</f>
        <v>0</v>
      </c>
      <c r="F9" s="162">
        <f>SUM(F10:F20)</f>
        <v>0</v>
      </c>
      <c r="G9" s="171">
        <f>SUM(G10:G20)</f>
        <v>850</v>
      </c>
    </row>
    <row r="10" spans="1:7" ht="11.25" customHeight="1">
      <c r="A10" s="358" t="s">
        <v>56</v>
      </c>
      <c r="B10" s="78" t="s">
        <v>115</v>
      </c>
      <c r="C10" s="143"/>
      <c r="D10" s="143"/>
      <c r="E10" s="143"/>
      <c r="F10" s="143"/>
      <c r="G10" s="32">
        <f>C10+D10+E10</f>
        <v>0</v>
      </c>
    </row>
    <row r="11" spans="1:7" ht="11.25" customHeight="1">
      <c r="A11" s="359" t="s">
        <v>58</v>
      </c>
      <c r="B11" s="79" t="s">
        <v>117</v>
      </c>
      <c r="C11" s="147">
        <v>700</v>
      </c>
      <c r="D11" s="147"/>
      <c r="E11" s="147"/>
      <c r="F11" s="147"/>
      <c r="G11" s="37">
        <f>C11+D11+E11+F11</f>
        <v>700</v>
      </c>
    </row>
    <row r="12" spans="1:7" ht="11.25" customHeight="1">
      <c r="A12" s="359" t="s">
        <v>60</v>
      </c>
      <c r="B12" s="79" t="s">
        <v>119</v>
      </c>
      <c r="C12" s="147"/>
      <c r="D12" s="147"/>
      <c r="E12" s="147"/>
      <c r="F12" s="147"/>
      <c r="G12" s="37">
        <f>C12+D12+E12</f>
        <v>0</v>
      </c>
    </row>
    <row r="13" spans="1:7" ht="11.25" customHeight="1">
      <c r="A13" s="359" t="s">
        <v>62</v>
      </c>
      <c r="B13" s="79" t="s">
        <v>121</v>
      </c>
      <c r="C13" s="147"/>
      <c r="D13" s="147"/>
      <c r="E13" s="147"/>
      <c r="F13" s="147"/>
      <c r="G13" s="360"/>
    </row>
    <row r="14" spans="1:7" ht="11.25" customHeight="1">
      <c r="A14" s="359" t="s">
        <v>64</v>
      </c>
      <c r="B14" s="79" t="s">
        <v>123</v>
      </c>
      <c r="C14" s="147"/>
      <c r="D14" s="147"/>
      <c r="E14" s="147"/>
      <c r="F14" s="147"/>
      <c r="G14" s="37">
        <f>C14+D14+E14</f>
        <v>0</v>
      </c>
    </row>
    <row r="15" spans="1:7" ht="11.25" customHeight="1">
      <c r="A15" s="359" t="s">
        <v>66</v>
      </c>
      <c r="B15" s="79" t="s">
        <v>489</v>
      </c>
      <c r="C15" s="147">
        <v>150</v>
      </c>
      <c r="D15" s="147"/>
      <c r="E15" s="147"/>
      <c r="F15" s="147"/>
      <c r="G15" s="37">
        <f>C15+D15+E15+F15</f>
        <v>150</v>
      </c>
    </row>
    <row r="16" spans="1:7" ht="11.25" customHeight="1">
      <c r="A16" s="359" t="s">
        <v>231</v>
      </c>
      <c r="B16" s="79" t="s">
        <v>490</v>
      </c>
      <c r="C16" s="147"/>
      <c r="D16" s="147"/>
      <c r="E16" s="147"/>
      <c r="F16" s="147"/>
      <c r="G16" s="37">
        <f>C16+D16+E16</f>
        <v>0</v>
      </c>
    </row>
    <row r="17" spans="1:7" ht="11.25" customHeight="1">
      <c r="A17" s="359" t="s">
        <v>233</v>
      </c>
      <c r="B17" s="79" t="s">
        <v>316</v>
      </c>
      <c r="C17" s="147"/>
      <c r="D17" s="147"/>
      <c r="E17" s="147"/>
      <c r="F17" s="147"/>
      <c r="G17" s="360"/>
    </row>
    <row r="18" spans="1:7" ht="11.25" customHeight="1">
      <c r="A18" s="359" t="s">
        <v>235</v>
      </c>
      <c r="B18" s="79" t="s">
        <v>131</v>
      </c>
      <c r="C18" s="147"/>
      <c r="D18" s="147"/>
      <c r="E18" s="147"/>
      <c r="F18" s="147"/>
      <c r="G18" s="360"/>
    </row>
    <row r="19" spans="1:7" ht="11.25" customHeight="1">
      <c r="A19" s="359" t="s">
        <v>237</v>
      </c>
      <c r="B19" s="79" t="s">
        <v>133</v>
      </c>
      <c r="C19" s="147"/>
      <c r="D19" s="147"/>
      <c r="E19" s="147"/>
      <c r="F19" s="147"/>
      <c r="G19" s="360"/>
    </row>
    <row r="20" spans="1:7" ht="11.25" customHeight="1">
      <c r="A20" s="362" t="s">
        <v>239</v>
      </c>
      <c r="B20" s="293" t="s">
        <v>135</v>
      </c>
      <c r="C20" s="158"/>
      <c r="D20" s="158"/>
      <c r="E20" s="158"/>
      <c r="F20" s="158"/>
      <c r="G20" s="363"/>
    </row>
    <row r="21" spans="1:7" ht="21.75" customHeight="1">
      <c r="A21" s="317" t="s">
        <v>68</v>
      </c>
      <c r="B21" s="356" t="s">
        <v>491</v>
      </c>
      <c r="C21" s="162">
        <f>SUM(C22:C24)</f>
        <v>0</v>
      </c>
      <c r="D21" s="162"/>
      <c r="E21" s="162">
        <f>SUM(E22:E24)</f>
        <v>0</v>
      </c>
      <c r="F21" s="162"/>
      <c r="G21" s="171">
        <f>SUM(G22:G24)</f>
        <v>0</v>
      </c>
    </row>
    <row r="22" spans="1:7" ht="11.25" customHeight="1">
      <c r="A22" s="358" t="s">
        <v>70</v>
      </c>
      <c r="B22" s="78" t="s">
        <v>71</v>
      </c>
      <c r="C22" s="143"/>
      <c r="D22" s="143"/>
      <c r="E22" s="143"/>
      <c r="F22" s="143"/>
      <c r="G22" s="361"/>
    </row>
    <row r="23" spans="1:7" ht="22.5">
      <c r="A23" s="359" t="s">
        <v>72</v>
      </c>
      <c r="B23" s="79" t="s">
        <v>492</v>
      </c>
      <c r="C23" s="147"/>
      <c r="D23" s="147"/>
      <c r="E23" s="147"/>
      <c r="F23" s="147"/>
      <c r="G23" s="360"/>
    </row>
    <row r="24" spans="1:7" ht="22.5">
      <c r="A24" s="359" t="s">
        <v>74</v>
      </c>
      <c r="B24" s="79" t="s">
        <v>493</v>
      </c>
      <c r="C24" s="147"/>
      <c r="D24" s="147"/>
      <c r="E24" s="147"/>
      <c r="F24" s="147"/>
      <c r="G24" s="360"/>
    </row>
    <row r="25" spans="1:7" ht="11.25" customHeight="1">
      <c r="A25" s="362" t="s">
        <v>76</v>
      </c>
      <c r="B25" s="293" t="s">
        <v>494</v>
      </c>
      <c r="C25" s="158"/>
      <c r="D25" s="158"/>
      <c r="E25" s="158"/>
      <c r="F25" s="158"/>
      <c r="G25" s="363"/>
    </row>
    <row r="26" spans="1:7" ht="11.25" customHeight="1">
      <c r="A26" s="317" t="s">
        <v>82</v>
      </c>
      <c r="B26" s="23" t="s">
        <v>334</v>
      </c>
      <c r="C26" s="364"/>
      <c r="D26" s="364"/>
      <c r="E26" s="364"/>
      <c r="F26" s="364"/>
      <c r="G26" s="365"/>
    </row>
    <row r="27" spans="1:7" ht="21" customHeight="1">
      <c r="A27" s="317" t="s">
        <v>279</v>
      </c>
      <c r="B27" s="23" t="s">
        <v>495</v>
      </c>
      <c r="C27" s="162">
        <f>+C28+C29</f>
        <v>0</v>
      </c>
      <c r="D27" s="162"/>
      <c r="E27" s="162">
        <f>+E28+E29</f>
        <v>0</v>
      </c>
      <c r="F27" s="162"/>
      <c r="G27" s="171">
        <f>+G28+G29</f>
        <v>0</v>
      </c>
    </row>
    <row r="28" spans="1:7" ht="23.25" customHeight="1">
      <c r="A28" s="358" t="s">
        <v>98</v>
      </c>
      <c r="B28" s="78" t="s">
        <v>492</v>
      </c>
      <c r="C28" s="143"/>
      <c r="D28" s="143"/>
      <c r="E28" s="143"/>
      <c r="F28" s="143"/>
      <c r="G28" s="361"/>
    </row>
    <row r="29" spans="1:7" ht="22.5">
      <c r="A29" s="359" t="s">
        <v>100</v>
      </c>
      <c r="B29" s="79" t="s">
        <v>496</v>
      </c>
      <c r="C29" s="147"/>
      <c r="D29" s="147"/>
      <c r="E29" s="147"/>
      <c r="F29" s="147"/>
      <c r="G29" s="37">
        <f>C29+D29+E29</f>
        <v>0</v>
      </c>
    </row>
    <row r="30" spans="1:7" ht="11.25" customHeight="1">
      <c r="A30" s="362" t="s">
        <v>102</v>
      </c>
      <c r="B30" s="293" t="s">
        <v>497</v>
      </c>
      <c r="C30" s="158"/>
      <c r="D30" s="158"/>
      <c r="E30" s="158"/>
      <c r="F30" s="158"/>
      <c r="G30" s="363"/>
    </row>
    <row r="31" spans="1:7" ht="12.75">
      <c r="A31" s="317" t="s">
        <v>112</v>
      </c>
      <c r="B31" s="23" t="s">
        <v>498</v>
      </c>
      <c r="C31" s="162">
        <f>+C32+C33+C34</f>
        <v>0</v>
      </c>
      <c r="D31" s="162"/>
      <c r="E31" s="162">
        <f>+E32+E33+E34</f>
        <v>4</v>
      </c>
      <c r="F31" s="162">
        <f>+F32+F33+F34</f>
        <v>0</v>
      </c>
      <c r="G31" s="171">
        <f>+G32+G33+G34</f>
        <v>4</v>
      </c>
    </row>
    <row r="32" spans="1:7" ht="11.25" customHeight="1">
      <c r="A32" s="358" t="s">
        <v>114</v>
      </c>
      <c r="B32" s="78" t="s">
        <v>139</v>
      </c>
      <c r="C32" s="143"/>
      <c r="D32" s="143"/>
      <c r="E32" s="143"/>
      <c r="F32" s="143"/>
      <c r="G32" s="361"/>
    </row>
    <row r="33" spans="1:7" ht="11.25" customHeight="1">
      <c r="A33" s="359" t="s">
        <v>116</v>
      </c>
      <c r="B33" s="79" t="s">
        <v>141</v>
      </c>
      <c r="C33" s="147"/>
      <c r="D33" s="147"/>
      <c r="E33" s="147"/>
      <c r="F33" s="147"/>
      <c r="G33" s="360"/>
    </row>
    <row r="34" spans="1:7" ht="12.75">
      <c r="A34" s="362" t="s">
        <v>118</v>
      </c>
      <c r="B34" s="293" t="s">
        <v>143</v>
      </c>
      <c r="C34" s="158"/>
      <c r="D34" s="158"/>
      <c r="E34" s="158">
        <v>4</v>
      </c>
      <c r="F34" s="158"/>
      <c r="G34" s="37">
        <f>C34+D34+E34+F34</f>
        <v>4</v>
      </c>
    </row>
    <row r="35" spans="1:7" ht="12" customHeight="1">
      <c r="A35" s="317" t="s">
        <v>136</v>
      </c>
      <c r="B35" s="23" t="s">
        <v>336</v>
      </c>
      <c r="C35" s="364"/>
      <c r="D35" s="364"/>
      <c r="E35" s="364"/>
      <c r="F35" s="364"/>
      <c r="G35" s="365"/>
    </row>
    <row r="36" spans="1:7" ht="12" customHeight="1">
      <c r="A36" s="317" t="s">
        <v>296</v>
      </c>
      <c r="B36" s="23" t="s">
        <v>499</v>
      </c>
      <c r="C36" s="364"/>
      <c r="D36" s="364"/>
      <c r="E36" s="364"/>
      <c r="F36" s="364"/>
      <c r="G36" s="365"/>
    </row>
    <row r="37" spans="1:7" ht="21">
      <c r="A37" s="317" t="s">
        <v>158</v>
      </c>
      <c r="B37" s="23" t="s">
        <v>500</v>
      </c>
      <c r="C37" s="162">
        <f>+C9+C21+C26+C27+C31+C35+C36</f>
        <v>850</v>
      </c>
      <c r="D37" s="162"/>
      <c r="E37" s="162">
        <f>+E9+E21+E26+E27+E31+E35+E36</f>
        <v>4</v>
      </c>
      <c r="F37" s="162">
        <f>+F9+F21+F26+F27+F31+F35+F36</f>
        <v>0</v>
      </c>
      <c r="G37" s="171">
        <f>+G9+G21+G26+G27+G31+G35+G36</f>
        <v>854</v>
      </c>
    </row>
    <row r="38" spans="1:7" ht="12.75">
      <c r="A38" s="302" t="s">
        <v>305</v>
      </c>
      <c r="B38" s="23" t="s">
        <v>501</v>
      </c>
      <c r="C38" s="162">
        <f>+C39+C40+C41</f>
        <v>99900</v>
      </c>
      <c r="D38" s="162"/>
      <c r="E38" s="162">
        <f>+E39+E40+E41</f>
        <v>2197</v>
      </c>
      <c r="F38" s="162">
        <f>+F39+F40+F41</f>
        <v>2583</v>
      </c>
      <c r="G38" s="171">
        <f>+G39+G40+G41</f>
        <v>104680</v>
      </c>
    </row>
    <row r="39" spans="1:7" ht="12.75" customHeight="1">
      <c r="A39" s="358" t="s">
        <v>502</v>
      </c>
      <c r="B39" s="78" t="s">
        <v>392</v>
      </c>
      <c r="C39" s="143"/>
      <c r="D39" s="143"/>
      <c r="E39" s="143">
        <v>1507</v>
      </c>
      <c r="F39" s="143"/>
      <c r="G39" s="32">
        <f>C39+D39+E39+F39</f>
        <v>1507</v>
      </c>
    </row>
    <row r="40" spans="1:7" ht="11.25" customHeight="1">
      <c r="A40" s="359" t="s">
        <v>503</v>
      </c>
      <c r="B40" s="79" t="s">
        <v>504</v>
      </c>
      <c r="C40" s="147"/>
      <c r="D40" s="147"/>
      <c r="E40" s="147"/>
      <c r="F40" s="147"/>
      <c r="G40" s="360"/>
    </row>
    <row r="41" spans="1:7" ht="22.5">
      <c r="A41" s="362" t="s">
        <v>505</v>
      </c>
      <c r="B41" s="293" t="s">
        <v>506</v>
      </c>
      <c r="C41" s="158">
        <v>99900</v>
      </c>
      <c r="D41" s="158"/>
      <c r="E41" s="158">
        <v>690</v>
      </c>
      <c r="F41" s="158">
        <v>2583</v>
      </c>
      <c r="G41" s="43">
        <f>C41+D41+E41+F41</f>
        <v>103173</v>
      </c>
    </row>
    <row r="42" spans="1:7" ht="12.75">
      <c r="A42" s="302" t="s">
        <v>307</v>
      </c>
      <c r="B42" s="406" t="s">
        <v>507</v>
      </c>
      <c r="C42" s="162">
        <f>+C37+C38</f>
        <v>100750</v>
      </c>
      <c r="D42" s="170"/>
      <c r="E42" s="170">
        <f>+E37+E38</f>
        <v>2201</v>
      </c>
      <c r="F42" s="170">
        <f>+F37+F38</f>
        <v>2583</v>
      </c>
      <c r="G42" s="163">
        <f>+G37+G38</f>
        <v>105534</v>
      </c>
    </row>
    <row r="43" spans="1:7" ht="11.25" customHeight="1">
      <c r="A43" s="280"/>
      <c r="B43" s="281"/>
      <c r="C43" s="282"/>
      <c r="D43" s="282"/>
      <c r="E43" s="394"/>
      <c r="F43" s="394"/>
      <c r="G43" s="394"/>
    </row>
    <row r="44" spans="1:7" ht="11.25" customHeight="1">
      <c r="A44" s="369"/>
      <c r="B44" s="368"/>
      <c r="C44" s="370"/>
      <c r="D44" s="370"/>
      <c r="E44" s="395"/>
      <c r="F44" s="395"/>
      <c r="G44" s="395"/>
    </row>
    <row r="45" spans="1:7" ht="11.25" customHeight="1">
      <c r="A45" s="424" t="s">
        <v>321</v>
      </c>
      <c r="B45" s="424"/>
      <c r="C45" s="424"/>
      <c r="D45" s="424"/>
      <c r="E45" s="424"/>
      <c r="F45" s="424"/>
      <c r="G45" s="424"/>
    </row>
    <row r="46" spans="1:7" ht="17.25" customHeight="1">
      <c r="A46" s="407" t="s">
        <v>54</v>
      </c>
      <c r="B46" s="22" t="s">
        <v>508</v>
      </c>
      <c r="C46" s="162">
        <f>SUM(C47:C51)</f>
        <v>100115</v>
      </c>
      <c r="D46" s="162"/>
      <c r="E46" s="162">
        <f>SUM(E47:E51)</f>
        <v>2201</v>
      </c>
      <c r="F46" s="162">
        <f>SUM(F47:F51)</f>
        <v>2583</v>
      </c>
      <c r="G46" s="171">
        <f>SUM(G47:G51)</f>
        <v>104899</v>
      </c>
    </row>
    <row r="47" spans="1:7" ht="11.25" customHeight="1">
      <c r="A47" s="358" t="s">
        <v>56</v>
      </c>
      <c r="B47" s="78" t="s">
        <v>224</v>
      </c>
      <c r="C47" s="143">
        <v>61420</v>
      </c>
      <c r="D47" s="143"/>
      <c r="E47" s="143">
        <v>1729</v>
      </c>
      <c r="F47" s="143">
        <v>217</v>
      </c>
      <c r="G47" s="37">
        <f>C47+D47+E47+F47</f>
        <v>63366</v>
      </c>
    </row>
    <row r="48" spans="1:7" ht="22.5">
      <c r="A48" s="359" t="s">
        <v>58</v>
      </c>
      <c r="B48" s="79" t="s">
        <v>225</v>
      </c>
      <c r="C48" s="147">
        <v>16665</v>
      </c>
      <c r="D48" s="147"/>
      <c r="E48" s="147">
        <v>468</v>
      </c>
      <c r="F48" s="147">
        <v>58</v>
      </c>
      <c r="G48" s="37">
        <f>C48+D48+E48+F48</f>
        <v>17191</v>
      </c>
    </row>
    <row r="49" spans="1:7" ht="11.25" customHeight="1">
      <c r="A49" s="359" t="s">
        <v>60</v>
      </c>
      <c r="B49" s="79" t="s">
        <v>226</v>
      </c>
      <c r="C49" s="147">
        <v>22030</v>
      </c>
      <c r="D49" s="147"/>
      <c r="E49" s="147">
        <v>-122</v>
      </c>
      <c r="F49" s="147"/>
      <c r="G49" s="37">
        <f>C49+D49+E49+F49</f>
        <v>21908</v>
      </c>
    </row>
    <row r="50" spans="1:7" ht="11.25" customHeight="1">
      <c r="A50" s="359" t="s">
        <v>62</v>
      </c>
      <c r="B50" s="79" t="s">
        <v>227</v>
      </c>
      <c r="C50" s="147"/>
      <c r="D50" s="147"/>
      <c r="E50" s="147">
        <v>126</v>
      </c>
      <c r="F50" s="147">
        <v>2308</v>
      </c>
      <c r="G50" s="37">
        <f>C50+D50+E50+F50</f>
        <v>2434</v>
      </c>
    </row>
    <row r="51" spans="1:7" ht="11.25" customHeight="1">
      <c r="A51" s="362" t="s">
        <v>64</v>
      </c>
      <c r="B51" s="293" t="s">
        <v>229</v>
      </c>
      <c r="C51" s="158"/>
      <c r="D51" s="158"/>
      <c r="E51" s="158"/>
      <c r="F51" s="158"/>
      <c r="G51" s="363"/>
    </row>
    <row r="52" spans="1:7" ht="21">
      <c r="A52" s="317" t="s">
        <v>68</v>
      </c>
      <c r="B52" s="23" t="s">
        <v>509</v>
      </c>
      <c r="C52" s="162">
        <f>SUM(C53:C55)</f>
        <v>635</v>
      </c>
      <c r="D52" s="408"/>
      <c r="E52" s="162">
        <f>SUM(E53:E55)</f>
        <v>0</v>
      </c>
      <c r="F52" s="162"/>
      <c r="G52" s="171">
        <f>SUM(G53:G55)</f>
        <v>635</v>
      </c>
    </row>
    <row r="53" spans="1:7" ht="11.25" customHeight="1">
      <c r="A53" s="358" t="s">
        <v>70</v>
      </c>
      <c r="B53" s="78" t="s">
        <v>260</v>
      </c>
      <c r="C53" s="143">
        <v>635</v>
      </c>
      <c r="D53" s="143"/>
      <c r="E53" s="143"/>
      <c r="F53" s="143"/>
      <c r="G53" s="37">
        <f>C53+D53+E53+F53</f>
        <v>635</v>
      </c>
    </row>
    <row r="54" spans="1:7" ht="11.25" customHeight="1">
      <c r="A54" s="359" t="s">
        <v>72</v>
      </c>
      <c r="B54" s="79" t="s">
        <v>262</v>
      </c>
      <c r="C54" s="147"/>
      <c r="D54" s="147"/>
      <c r="E54" s="147"/>
      <c r="F54" s="147"/>
      <c r="G54" s="360"/>
    </row>
    <row r="55" spans="1:7" ht="11.25" customHeight="1">
      <c r="A55" s="359" t="s">
        <v>74</v>
      </c>
      <c r="B55" s="79" t="s">
        <v>510</v>
      </c>
      <c r="C55" s="147"/>
      <c r="D55" s="147"/>
      <c r="E55" s="147"/>
      <c r="F55" s="147"/>
      <c r="G55" s="360"/>
    </row>
    <row r="56" spans="1:7" ht="22.5">
      <c r="A56" s="362" t="s">
        <v>76</v>
      </c>
      <c r="B56" s="293" t="s">
        <v>511</v>
      </c>
      <c r="C56" s="158"/>
      <c r="D56" s="158"/>
      <c r="E56" s="158"/>
      <c r="F56" s="158"/>
      <c r="G56" s="363"/>
    </row>
    <row r="57" spans="1:7" ht="11.25" customHeight="1">
      <c r="A57" s="317" t="s">
        <v>82</v>
      </c>
      <c r="B57" s="23" t="s">
        <v>512</v>
      </c>
      <c r="C57" s="364"/>
      <c r="D57" s="364"/>
      <c r="E57" s="364"/>
      <c r="F57" s="364"/>
      <c r="G57" s="365"/>
    </row>
    <row r="58" spans="1:7" ht="12.75">
      <c r="A58" s="317" t="s">
        <v>279</v>
      </c>
      <c r="B58" s="396" t="s">
        <v>513</v>
      </c>
      <c r="C58" s="162">
        <f>+C46+C52+C57</f>
        <v>100750</v>
      </c>
      <c r="D58" s="162"/>
      <c r="E58" s="162">
        <f>+E46+E52+E57</f>
        <v>2201</v>
      </c>
      <c r="F58" s="162">
        <f>+F46+F52+F57</f>
        <v>2583</v>
      </c>
      <c r="G58" s="171">
        <f>+G46+G52+G57</f>
        <v>105534</v>
      </c>
    </row>
    <row r="59" spans="1:7" ht="11.25" customHeight="1">
      <c r="A59" s="404"/>
      <c r="B59" s="395"/>
      <c r="C59" s="405"/>
      <c r="D59" s="405"/>
      <c r="E59" s="395"/>
      <c r="F59" s="395"/>
      <c r="G59" s="395"/>
    </row>
    <row r="60" spans="1:7" ht="11.25" customHeight="1">
      <c r="A60" s="337" t="s">
        <v>520</v>
      </c>
      <c r="B60" s="401"/>
      <c r="C60" s="309">
        <v>23</v>
      </c>
      <c r="D60" s="309"/>
      <c r="E60" s="309"/>
      <c r="F60" s="309"/>
      <c r="G60" s="25">
        <f>C60+D60+E60</f>
        <v>23</v>
      </c>
    </row>
    <row r="61" spans="1:7" ht="11.25" customHeight="1">
      <c r="A61" s="337" t="s">
        <v>472</v>
      </c>
      <c r="B61" s="401"/>
      <c r="C61" s="309">
        <v>0</v>
      </c>
      <c r="D61" s="402"/>
      <c r="E61" s="402"/>
      <c r="F61" s="402"/>
      <c r="G61" s="403">
        <v>0</v>
      </c>
    </row>
  </sheetData>
  <sheetProtection selectLockedCells="1" selectUnlockedCells="1"/>
  <mergeCells count="4">
    <mergeCell ref="B3:E3"/>
    <mergeCell ref="B4:E4"/>
    <mergeCell ref="A8:G8"/>
    <mergeCell ref="A45:G45"/>
  </mergeCells>
  <printOptions/>
  <pageMargins left="0.32430555555555557" right="0.03958333333333333" top="0.18888888888888888" bottom="0.18888888888888888" header="0.5118055555555555" footer="0.5118055555555555"/>
  <pageSetup horizontalDpi="300" verticalDpi="300" orientation="portrait" paperSize="9" scale="8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61"/>
  <sheetViews>
    <sheetView tabSelected="1" zoomScaleSheetLayoutView="100" workbookViewId="0" topLeftCell="A1">
      <selection activeCell="G78" sqref="G78"/>
    </sheetView>
  </sheetViews>
  <sheetFormatPr defaultColWidth="9.00390625" defaultRowHeight="12.75"/>
  <cols>
    <col min="1" max="1" width="9.50390625" style="9" customWidth="1"/>
    <col min="2" max="2" width="66.00390625" style="9" customWidth="1"/>
    <col min="3" max="3" width="12.50390625" style="10" customWidth="1"/>
    <col min="4" max="4" width="12.625" style="11" customWidth="1"/>
    <col min="5" max="6" width="12.50390625" style="11" customWidth="1"/>
    <col min="7" max="7" width="15.875" style="11" customWidth="1"/>
    <col min="8" max="16384" width="9.375" style="11" customWidth="1"/>
  </cols>
  <sheetData>
    <row r="1" spans="1:7" ht="15.75" customHeight="1">
      <c r="A1" s="411" t="s">
        <v>38</v>
      </c>
      <c r="B1" s="411"/>
      <c r="C1" s="411"/>
      <c r="D1" s="411"/>
      <c r="E1" s="411"/>
      <c r="F1" s="411"/>
      <c r="G1" s="411"/>
    </row>
    <row r="2" spans="1:7" ht="15.75" customHeight="1">
      <c r="A2" s="410" t="s">
        <v>39</v>
      </c>
      <c r="B2" s="410"/>
      <c r="C2" s="12"/>
      <c r="G2" s="12" t="s">
        <v>40</v>
      </c>
    </row>
    <row r="3" spans="1:7" ht="12.75" customHeight="1">
      <c r="A3" s="413" t="s">
        <v>41</v>
      </c>
      <c r="B3" s="414" t="s">
        <v>42</v>
      </c>
      <c r="C3" s="416" t="str">
        <f>+CONCATENATE(LEFT(ÖSSZEFÜGGÉSEK!A6,4),". évi")</f>
        <v>2016. évi</v>
      </c>
      <c r="D3" s="416"/>
      <c r="E3" s="416"/>
      <c r="F3" s="416"/>
      <c r="G3" s="416"/>
    </row>
    <row r="4" spans="1:7" ht="35.25" customHeight="1">
      <c r="A4" s="413"/>
      <c r="B4" s="414"/>
      <c r="C4" s="14" t="s">
        <v>43</v>
      </c>
      <c r="D4" s="14" t="s">
        <v>44</v>
      </c>
      <c r="E4" s="14" t="s">
        <v>45</v>
      </c>
      <c r="F4" s="14" t="s">
        <v>46</v>
      </c>
      <c r="G4" s="15" t="str">
        <f>+CONCATENATE(LEFT(ÖSSZEFÜGGÉSEK!A6,4),".09.30.",CHAR(10),"Módosítás utáni")</f>
        <v>2016.09.30.
Módosítás utáni</v>
      </c>
    </row>
    <row r="5" spans="1:7" s="21" customFormat="1" ht="12" customHeight="1">
      <c r="A5" s="16" t="s">
        <v>47</v>
      </c>
      <c r="B5" s="17" t="s">
        <v>48</v>
      </c>
      <c r="C5" s="17" t="s">
        <v>49</v>
      </c>
      <c r="D5" s="17" t="s">
        <v>50</v>
      </c>
      <c r="E5" s="18" t="s">
        <v>51</v>
      </c>
      <c r="F5" s="19" t="s">
        <v>52</v>
      </c>
      <c r="G5" s="20" t="s">
        <v>53</v>
      </c>
    </row>
    <row r="6" spans="1:7" s="26" customFormat="1" ht="12" customHeight="1">
      <c r="A6" s="22" t="s">
        <v>54</v>
      </c>
      <c r="B6" s="23" t="s">
        <v>55</v>
      </c>
      <c r="C6" s="24">
        <f>+C7+C8+C9+C10+C11+C12</f>
        <v>392936</v>
      </c>
      <c r="D6" s="24">
        <f>+D7+D8+D9+D10+D11+D12</f>
        <v>0</v>
      </c>
      <c r="E6" s="24">
        <f>+E7+E8+E9+E10+E11+E12</f>
        <v>4463</v>
      </c>
      <c r="F6" s="24">
        <f>+F7+F8+F9+F10+F11+F12</f>
        <v>5923</v>
      </c>
      <c r="G6" s="25">
        <f>+G7+G8+G9+G10+G11+G12</f>
        <v>403322</v>
      </c>
    </row>
    <row r="7" spans="1:7" s="26" customFormat="1" ht="12" customHeight="1">
      <c r="A7" s="27" t="s">
        <v>56</v>
      </c>
      <c r="B7" s="28" t="s">
        <v>57</v>
      </c>
      <c r="C7" s="29">
        <v>176307</v>
      </c>
      <c r="D7" s="29"/>
      <c r="E7" s="30"/>
      <c r="F7" s="31"/>
      <c r="G7" s="32">
        <f>C7+D7+E7</f>
        <v>176307</v>
      </c>
    </row>
    <row r="8" spans="1:7" s="26" customFormat="1" ht="12" customHeight="1">
      <c r="A8" s="33" t="s">
        <v>58</v>
      </c>
      <c r="B8" s="34" t="s">
        <v>59</v>
      </c>
      <c r="C8" s="35">
        <v>88856</v>
      </c>
      <c r="D8" s="35"/>
      <c r="E8" s="35"/>
      <c r="F8" s="36">
        <v>1164</v>
      </c>
      <c r="G8" s="37">
        <f>C8+D8+E8+F8</f>
        <v>90020</v>
      </c>
    </row>
    <row r="9" spans="1:7" s="26" customFormat="1" ht="12" customHeight="1">
      <c r="A9" s="33" t="s">
        <v>60</v>
      </c>
      <c r="B9" s="34" t="s">
        <v>61</v>
      </c>
      <c r="C9" s="35">
        <v>122176</v>
      </c>
      <c r="D9" s="35"/>
      <c r="E9" s="35">
        <v>2410</v>
      </c>
      <c r="F9" s="36">
        <v>4036</v>
      </c>
      <c r="G9" s="37">
        <f>C9+D9+E9+F9</f>
        <v>128622</v>
      </c>
    </row>
    <row r="10" spans="1:7" s="26" customFormat="1" ht="12" customHeight="1">
      <c r="A10" s="33" t="s">
        <v>62</v>
      </c>
      <c r="B10" s="34" t="s">
        <v>63</v>
      </c>
      <c r="C10" s="35">
        <v>5597</v>
      </c>
      <c r="D10" s="35"/>
      <c r="E10" s="35">
        <v>73</v>
      </c>
      <c r="F10" s="36"/>
      <c r="G10" s="37">
        <f>C10+D10+E10+F10</f>
        <v>5670</v>
      </c>
    </row>
    <row r="11" spans="1:7" s="26" customFormat="1" ht="12" customHeight="1">
      <c r="A11" s="33" t="s">
        <v>64</v>
      </c>
      <c r="B11" s="38" t="s">
        <v>65</v>
      </c>
      <c r="C11" s="35"/>
      <c r="D11" s="35"/>
      <c r="E11" s="35">
        <v>1980</v>
      </c>
      <c r="F11" s="36">
        <v>723</v>
      </c>
      <c r="G11" s="37">
        <f>C11+D11+E11+F11</f>
        <v>2703</v>
      </c>
    </row>
    <row r="12" spans="1:7" s="26" customFormat="1" ht="12" customHeight="1">
      <c r="A12" s="39" t="s">
        <v>66</v>
      </c>
      <c r="B12" s="40" t="s">
        <v>67</v>
      </c>
      <c r="C12" s="35"/>
      <c r="D12" s="35"/>
      <c r="E12" s="41"/>
      <c r="F12" s="42"/>
      <c r="G12" s="43">
        <f>C12+D12</f>
        <v>0</v>
      </c>
    </row>
    <row r="13" spans="1:7" s="26" customFormat="1" ht="24.75" customHeight="1">
      <c r="A13" s="22" t="s">
        <v>68</v>
      </c>
      <c r="B13" s="44" t="s">
        <v>69</v>
      </c>
      <c r="C13" s="24">
        <f>+C14+C15+C16+C17+C18</f>
        <v>311</v>
      </c>
      <c r="D13" s="24">
        <f>+D14+D15+D16+D17+D18</f>
        <v>438187</v>
      </c>
      <c r="E13" s="24">
        <f>+E14+E15+E16+E17+E18</f>
        <v>505</v>
      </c>
      <c r="F13" s="24">
        <f>+F14+F15+F16+F17+F18</f>
        <v>11455</v>
      </c>
      <c r="G13" s="25">
        <f>+G14+G15+G16+G17+G18</f>
        <v>450458</v>
      </c>
    </row>
    <row r="14" spans="1:7" s="26" customFormat="1" ht="12" customHeight="1">
      <c r="A14" s="27" t="s">
        <v>70</v>
      </c>
      <c r="B14" s="28" t="s">
        <v>71</v>
      </c>
      <c r="C14" s="29"/>
      <c r="D14" s="29"/>
      <c r="E14" s="30"/>
      <c r="F14" s="31"/>
      <c r="G14" s="32">
        <f>C14+D14</f>
        <v>0</v>
      </c>
    </row>
    <row r="15" spans="1:7" s="26" customFormat="1" ht="12" customHeight="1">
      <c r="A15" s="33" t="s">
        <v>72</v>
      </c>
      <c r="B15" s="34" t="s">
        <v>73</v>
      </c>
      <c r="C15" s="35"/>
      <c r="D15" s="35"/>
      <c r="E15" s="35"/>
      <c r="F15" s="36"/>
      <c r="G15" s="37">
        <f>C15+D15</f>
        <v>0</v>
      </c>
    </row>
    <row r="16" spans="1:7" s="26" customFormat="1" ht="12" customHeight="1">
      <c r="A16" s="33" t="s">
        <v>74</v>
      </c>
      <c r="B16" s="34" t="s">
        <v>75</v>
      </c>
      <c r="C16" s="35"/>
      <c r="D16" s="35"/>
      <c r="E16" s="35"/>
      <c r="F16" s="36"/>
      <c r="G16" s="37">
        <f>C16+D16</f>
        <v>0</v>
      </c>
    </row>
    <row r="17" spans="1:7" s="26" customFormat="1" ht="12" customHeight="1">
      <c r="A17" s="33" t="s">
        <v>76</v>
      </c>
      <c r="B17" s="34" t="s">
        <v>77</v>
      </c>
      <c r="C17" s="35"/>
      <c r="D17" s="35"/>
      <c r="E17" s="35"/>
      <c r="F17" s="36"/>
      <c r="G17" s="37">
        <f>C17+D17</f>
        <v>0</v>
      </c>
    </row>
    <row r="18" spans="1:7" s="26" customFormat="1" ht="12" customHeight="1">
      <c r="A18" s="33" t="s">
        <v>78</v>
      </c>
      <c r="B18" s="34" t="s">
        <v>79</v>
      </c>
      <c r="C18" s="35">
        <v>311</v>
      </c>
      <c r="D18" s="35">
        <v>438187</v>
      </c>
      <c r="E18" s="35">
        <v>505</v>
      </c>
      <c r="F18" s="36">
        <v>11455</v>
      </c>
      <c r="G18" s="37">
        <f>C18+D18+E18+F18</f>
        <v>450458</v>
      </c>
    </row>
    <row r="19" spans="1:7" s="26" customFormat="1" ht="12" customHeight="1">
      <c r="A19" s="39" t="s">
        <v>80</v>
      </c>
      <c r="B19" s="40" t="s">
        <v>81</v>
      </c>
      <c r="C19" s="45"/>
      <c r="D19" s="45"/>
      <c r="E19" s="41"/>
      <c r="F19" s="42"/>
      <c r="G19" s="43">
        <f>C19+D19</f>
        <v>0</v>
      </c>
    </row>
    <row r="20" spans="1:7" s="26" customFormat="1" ht="21" customHeight="1">
      <c r="A20" s="22" t="s">
        <v>82</v>
      </c>
      <c r="B20" s="23" t="s">
        <v>83</v>
      </c>
      <c r="C20" s="24">
        <f>+C21+C22+C23+C24+C25</f>
        <v>0</v>
      </c>
      <c r="D20" s="24">
        <f>+D21+D22+D23+D24+D25</f>
        <v>968</v>
      </c>
      <c r="E20" s="24">
        <f>+E21+E22+E23+E24+E25</f>
        <v>0</v>
      </c>
      <c r="F20" s="24">
        <f>+F21+F22+F23+F24+F25</f>
        <v>0</v>
      </c>
      <c r="G20" s="25">
        <f>+G21+G22+G23+G24+G25</f>
        <v>968</v>
      </c>
    </row>
    <row r="21" spans="1:7" s="26" customFormat="1" ht="12" customHeight="1">
      <c r="A21" s="27" t="s">
        <v>84</v>
      </c>
      <c r="B21" s="28" t="s">
        <v>85</v>
      </c>
      <c r="C21" s="29"/>
      <c r="D21" s="29"/>
      <c r="E21" s="30"/>
      <c r="F21" s="31"/>
      <c r="G21" s="32">
        <f aca="true" t="shared" si="0" ref="G21:G26">C21+D21</f>
        <v>0</v>
      </c>
    </row>
    <row r="22" spans="1:7" s="26" customFormat="1" ht="12" customHeight="1">
      <c r="A22" s="33" t="s">
        <v>86</v>
      </c>
      <c r="B22" s="34" t="s">
        <v>87</v>
      </c>
      <c r="C22" s="35"/>
      <c r="D22" s="35"/>
      <c r="E22" s="35"/>
      <c r="F22" s="36"/>
      <c r="G22" s="37">
        <f t="shared" si="0"/>
        <v>0</v>
      </c>
    </row>
    <row r="23" spans="1:7" s="26" customFormat="1" ht="12" customHeight="1">
      <c r="A23" s="33" t="s">
        <v>88</v>
      </c>
      <c r="B23" s="34" t="s">
        <v>89</v>
      </c>
      <c r="C23" s="35"/>
      <c r="D23" s="35"/>
      <c r="E23" s="35"/>
      <c r="F23" s="36"/>
      <c r="G23" s="37">
        <f t="shared" si="0"/>
        <v>0</v>
      </c>
    </row>
    <row r="24" spans="1:7" s="26" customFormat="1" ht="12" customHeight="1">
      <c r="A24" s="33" t="s">
        <v>90</v>
      </c>
      <c r="B24" s="34" t="s">
        <v>91</v>
      </c>
      <c r="C24" s="35"/>
      <c r="D24" s="35"/>
      <c r="E24" s="35"/>
      <c r="F24" s="36"/>
      <c r="G24" s="37">
        <f t="shared" si="0"/>
        <v>0</v>
      </c>
    </row>
    <row r="25" spans="1:7" s="26" customFormat="1" ht="12" customHeight="1">
      <c r="A25" s="33" t="s">
        <v>92</v>
      </c>
      <c r="B25" s="34" t="s">
        <v>93</v>
      </c>
      <c r="C25" s="35"/>
      <c r="D25" s="35">
        <v>968</v>
      </c>
      <c r="E25" s="35"/>
      <c r="F25" s="36"/>
      <c r="G25" s="37">
        <f t="shared" si="0"/>
        <v>968</v>
      </c>
    </row>
    <row r="26" spans="1:7" s="26" customFormat="1" ht="12" customHeight="1">
      <c r="A26" s="39" t="s">
        <v>94</v>
      </c>
      <c r="B26" s="46" t="s">
        <v>95</v>
      </c>
      <c r="C26" s="45"/>
      <c r="D26" s="45"/>
      <c r="E26" s="41"/>
      <c r="F26" s="42"/>
      <c r="G26" s="43">
        <f t="shared" si="0"/>
        <v>0</v>
      </c>
    </row>
    <row r="27" spans="1:7" s="26" customFormat="1" ht="12" customHeight="1">
      <c r="A27" s="22" t="s">
        <v>96</v>
      </c>
      <c r="B27" s="23" t="s">
        <v>97</v>
      </c>
      <c r="C27" s="24">
        <f>+C28+C29+C30+C31+C32+C33+C34</f>
        <v>44000</v>
      </c>
      <c r="D27" s="24">
        <f>+D28+D29+D30+D31+D32+D33+D34</f>
        <v>0</v>
      </c>
      <c r="E27" s="24">
        <f>+E28+E29+E30+E31+E32+E33+E34</f>
        <v>0</v>
      </c>
      <c r="F27" s="24">
        <f>+F28+F29+F30+F31+F32+F33+F34</f>
        <v>0</v>
      </c>
      <c r="G27" s="25">
        <f>+G28+G29+G30+G31+G32+G33+G34</f>
        <v>44000</v>
      </c>
    </row>
    <row r="28" spans="1:7" s="26" customFormat="1" ht="12" customHeight="1">
      <c r="A28" s="27" t="s">
        <v>98</v>
      </c>
      <c r="B28" s="28" t="s">
        <v>99</v>
      </c>
      <c r="C28" s="47">
        <v>5000</v>
      </c>
      <c r="D28" s="47"/>
      <c r="E28" s="48"/>
      <c r="F28" s="49"/>
      <c r="G28" s="32">
        <f aca="true" t="shared" si="1" ref="G28:G34">C28+D28</f>
        <v>5000</v>
      </c>
    </row>
    <row r="29" spans="1:7" s="26" customFormat="1" ht="12" customHeight="1">
      <c r="A29" s="33" t="s">
        <v>100</v>
      </c>
      <c r="B29" s="34" t="s">
        <v>101</v>
      </c>
      <c r="C29" s="35"/>
      <c r="D29" s="35"/>
      <c r="E29" s="35"/>
      <c r="F29" s="36"/>
      <c r="G29" s="37">
        <f t="shared" si="1"/>
        <v>0</v>
      </c>
    </row>
    <row r="30" spans="1:7" s="26" customFormat="1" ht="12" customHeight="1">
      <c r="A30" s="33" t="s">
        <v>102</v>
      </c>
      <c r="B30" s="34" t="s">
        <v>103</v>
      </c>
      <c r="C30" s="35">
        <v>32000</v>
      </c>
      <c r="D30" s="35"/>
      <c r="E30" s="35"/>
      <c r="F30" s="36"/>
      <c r="G30" s="37">
        <f t="shared" si="1"/>
        <v>32000</v>
      </c>
    </row>
    <row r="31" spans="1:7" s="26" customFormat="1" ht="12" customHeight="1">
      <c r="A31" s="33" t="s">
        <v>104</v>
      </c>
      <c r="B31" s="34" t="s">
        <v>105</v>
      </c>
      <c r="C31" s="35"/>
      <c r="D31" s="35"/>
      <c r="E31" s="35"/>
      <c r="F31" s="36"/>
      <c r="G31" s="37">
        <f t="shared" si="1"/>
        <v>0</v>
      </c>
    </row>
    <row r="32" spans="1:7" s="26" customFormat="1" ht="12" customHeight="1">
      <c r="A32" s="33" t="s">
        <v>106</v>
      </c>
      <c r="B32" s="34" t="s">
        <v>107</v>
      </c>
      <c r="C32" s="35">
        <v>7000</v>
      </c>
      <c r="D32" s="35"/>
      <c r="E32" s="35"/>
      <c r="F32" s="36"/>
      <c r="G32" s="37">
        <f t="shared" si="1"/>
        <v>7000</v>
      </c>
    </row>
    <row r="33" spans="1:7" s="26" customFormat="1" ht="12" customHeight="1">
      <c r="A33" s="33" t="s">
        <v>108</v>
      </c>
      <c r="B33" s="34" t="s">
        <v>109</v>
      </c>
      <c r="C33" s="35"/>
      <c r="D33" s="35"/>
      <c r="E33" s="35"/>
      <c r="F33" s="36"/>
      <c r="G33" s="37">
        <f t="shared" si="1"/>
        <v>0</v>
      </c>
    </row>
    <row r="34" spans="1:7" s="26" customFormat="1" ht="12" customHeight="1">
      <c r="A34" s="39" t="s">
        <v>110</v>
      </c>
      <c r="B34" s="46" t="s">
        <v>111</v>
      </c>
      <c r="C34" s="45"/>
      <c r="D34" s="45"/>
      <c r="E34" s="41"/>
      <c r="F34" s="42"/>
      <c r="G34" s="43">
        <f t="shared" si="1"/>
        <v>0</v>
      </c>
    </row>
    <row r="35" spans="1:7" s="26" customFormat="1" ht="12" customHeight="1">
      <c r="A35" s="22" t="s">
        <v>112</v>
      </c>
      <c r="B35" s="23" t="s">
        <v>113</v>
      </c>
      <c r="C35" s="24">
        <f>SUM(C36:C46)</f>
        <v>101023</v>
      </c>
      <c r="D35" s="24">
        <f>SUM(D36:D46)</f>
        <v>0</v>
      </c>
      <c r="E35" s="24">
        <f>SUM(E36:E46)</f>
        <v>0</v>
      </c>
      <c r="F35" s="24">
        <f>SUM(F36:F46)</f>
        <v>8282</v>
      </c>
      <c r="G35" s="25">
        <f>SUM(G36:G46)</f>
        <v>109305</v>
      </c>
    </row>
    <row r="36" spans="1:7" s="26" customFormat="1" ht="12" customHeight="1">
      <c r="A36" s="27" t="s">
        <v>114</v>
      </c>
      <c r="B36" s="28" t="s">
        <v>115</v>
      </c>
      <c r="C36" s="29">
        <v>29580</v>
      </c>
      <c r="D36" s="29"/>
      <c r="E36" s="30"/>
      <c r="F36" s="31"/>
      <c r="G36" s="32">
        <f aca="true" t="shared" si="2" ref="G36:G41">C36+D36</f>
        <v>29580</v>
      </c>
    </row>
    <row r="37" spans="1:7" s="26" customFormat="1" ht="12" customHeight="1">
      <c r="A37" s="33" t="s">
        <v>116</v>
      </c>
      <c r="B37" s="34" t="s">
        <v>117</v>
      </c>
      <c r="C37" s="35">
        <v>5160</v>
      </c>
      <c r="D37" s="35"/>
      <c r="E37" s="35"/>
      <c r="F37" s="36"/>
      <c r="G37" s="37">
        <f t="shared" si="2"/>
        <v>5160</v>
      </c>
    </row>
    <row r="38" spans="1:7" s="26" customFormat="1" ht="12" customHeight="1">
      <c r="A38" s="33" t="s">
        <v>118</v>
      </c>
      <c r="B38" s="34" t="s">
        <v>119</v>
      </c>
      <c r="C38" s="35">
        <v>4200</v>
      </c>
      <c r="D38" s="35"/>
      <c r="E38" s="35"/>
      <c r="F38" s="36"/>
      <c r="G38" s="37">
        <f t="shared" si="2"/>
        <v>4200</v>
      </c>
    </row>
    <row r="39" spans="1:7" s="26" customFormat="1" ht="12" customHeight="1">
      <c r="A39" s="33" t="s">
        <v>120</v>
      </c>
      <c r="B39" s="34" t="s">
        <v>121</v>
      </c>
      <c r="C39" s="35">
        <v>10680</v>
      </c>
      <c r="D39" s="35"/>
      <c r="E39" s="35"/>
      <c r="F39" s="36"/>
      <c r="G39" s="37">
        <f t="shared" si="2"/>
        <v>10680</v>
      </c>
    </row>
    <row r="40" spans="1:7" s="26" customFormat="1" ht="12" customHeight="1">
      <c r="A40" s="33" t="s">
        <v>122</v>
      </c>
      <c r="B40" s="34" t="s">
        <v>123</v>
      </c>
      <c r="C40" s="35">
        <v>36405</v>
      </c>
      <c r="D40" s="35"/>
      <c r="E40" s="35"/>
      <c r="F40" s="36"/>
      <c r="G40" s="37">
        <f t="shared" si="2"/>
        <v>36405</v>
      </c>
    </row>
    <row r="41" spans="1:7" s="26" customFormat="1" ht="12" customHeight="1">
      <c r="A41" s="33" t="s">
        <v>124</v>
      </c>
      <c r="B41" s="34" t="s">
        <v>125</v>
      </c>
      <c r="C41" s="35">
        <v>14198</v>
      </c>
      <c r="D41" s="35"/>
      <c r="E41" s="35"/>
      <c r="F41" s="36"/>
      <c r="G41" s="37">
        <f t="shared" si="2"/>
        <v>14198</v>
      </c>
    </row>
    <row r="42" spans="1:7" s="26" customFormat="1" ht="12" customHeight="1">
      <c r="A42" s="33" t="s">
        <v>126</v>
      </c>
      <c r="B42" s="34" t="s">
        <v>127</v>
      </c>
      <c r="C42" s="35">
        <v>800</v>
      </c>
      <c r="D42" s="35"/>
      <c r="E42" s="35"/>
      <c r="F42" s="36">
        <v>6625</v>
      </c>
      <c r="G42" s="37">
        <f>C42+D42+E42+F42</f>
        <v>7425</v>
      </c>
    </row>
    <row r="43" spans="1:7" s="26" customFormat="1" ht="12" customHeight="1">
      <c r="A43" s="33" t="s">
        <v>128</v>
      </c>
      <c r="B43" s="34" t="s">
        <v>129</v>
      </c>
      <c r="C43" s="35"/>
      <c r="D43" s="35"/>
      <c r="E43" s="35"/>
      <c r="F43" s="36"/>
      <c r="G43" s="37">
        <f>C43+D43</f>
        <v>0</v>
      </c>
    </row>
    <row r="44" spans="1:7" s="26" customFormat="1" ht="12" customHeight="1">
      <c r="A44" s="33" t="s">
        <v>130</v>
      </c>
      <c r="B44" s="34" t="s">
        <v>131</v>
      </c>
      <c r="C44" s="35"/>
      <c r="D44" s="35"/>
      <c r="E44" s="35"/>
      <c r="F44" s="36"/>
      <c r="G44" s="37">
        <f>C44+D44</f>
        <v>0</v>
      </c>
    </row>
    <row r="45" spans="1:7" s="26" customFormat="1" ht="12" customHeight="1">
      <c r="A45" s="39" t="s">
        <v>132</v>
      </c>
      <c r="B45" s="46" t="s">
        <v>133</v>
      </c>
      <c r="C45" s="45"/>
      <c r="D45" s="45"/>
      <c r="E45" s="35"/>
      <c r="F45" s="36"/>
      <c r="G45" s="37">
        <f>C45+D45</f>
        <v>0</v>
      </c>
    </row>
    <row r="46" spans="1:7" s="26" customFormat="1" ht="12" customHeight="1">
      <c r="A46" s="39" t="s">
        <v>134</v>
      </c>
      <c r="B46" s="40" t="s">
        <v>135</v>
      </c>
      <c r="C46" s="45"/>
      <c r="D46" s="45"/>
      <c r="E46" s="41"/>
      <c r="F46" s="42">
        <v>1657</v>
      </c>
      <c r="G46" s="43">
        <f>C46+D46+E46+F46</f>
        <v>1657</v>
      </c>
    </row>
    <row r="47" spans="1:7" s="26" customFormat="1" ht="12" customHeight="1">
      <c r="A47" s="22" t="s">
        <v>136</v>
      </c>
      <c r="B47" s="23" t="s">
        <v>137</v>
      </c>
      <c r="C47" s="24">
        <f>SUM(C48:C52)</f>
        <v>0</v>
      </c>
      <c r="D47" s="24">
        <f>SUM(D48:D52)</f>
        <v>0</v>
      </c>
      <c r="E47" s="24">
        <f>SUM(E48:E52)</f>
        <v>4</v>
      </c>
      <c r="F47" s="24">
        <f>SUM(F48:F52)</f>
        <v>0</v>
      </c>
      <c r="G47" s="25">
        <f>SUM(G48:G52)</f>
        <v>4</v>
      </c>
    </row>
    <row r="48" spans="1:7" s="26" customFormat="1" ht="12" customHeight="1">
      <c r="A48" s="27" t="s">
        <v>138</v>
      </c>
      <c r="B48" s="28" t="s">
        <v>139</v>
      </c>
      <c r="C48" s="29"/>
      <c r="D48" s="29"/>
      <c r="E48" s="30"/>
      <c r="F48" s="31"/>
      <c r="G48" s="32">
        <f>C48+D48</f>
        <v>0</v>
      </c>
    </row>
    <row r="49" spans="1:7" s="26" customFormat="1" ht="12" customHeight="1">
      <c r="A49" s="33" t="s">
        <v>140</v>
      </c>
      <c r="B49" s="34" t="s">
        <v>141</v>
      </c>
      <c r="C49" s="35"/>
      <c r="D49" s="35"/>
      <c r="E49" s="35"/>
      <c r="F49" s="36"/>
      <c r="G49" s="37">
        <f>C49+D49</f>
        <v>0</v>
      </c>
    </row>
    <row r="50" spans="1:7" s="26" customFormat="1" ht="12" customHeight="1">
      <c r="A50" s="33" t="s">
        <v>142</v>
      </c>
      <c r="B50" s="34" t="s">
        <v>143</v>
      </c>
      <c r="C50" s="35"/>
      <c r="D50" s="35"/>
      <c r="E50" s="35">
        <v>4</v>
      </c>
      <c r="F50" s="36"/>
      <c r="G50" s="37">
        <f>C50+D50+E50</f>
        <v>4</v>
      </c>
    </row>
    <row r="51" spans="1:7" s="26" customFormat="1" ht="12" customHeight="1">
      <c r="A51" s="33" t="s">
        <v>144</v>
      </c>
      <c r="B51" s="34" t="s">
        <v>145</v>
      </c>
      <c r="C51" s="35"/>
      <c r="D51" s="35"/>
      <c r="E51" s="35"/>
      <c r="F51" s="36"/>
      <c r="G51" s="37">
        <f>C51+D51</f>
        <v>0</v>
      </c>
    </row>
    <row r="52" spans="1:7" s="26" customFormat="1" ht="12" customHeight="1">
      <c r="A52" s="39" t="s">
        <v>146</v>
      </c>
      <c r="B52" s="40" t="s">
        <v>147</v>
      </c>
      <c r="C52" s="45"/>
      <c r="D52" s="45"/>
      <c r="E52" s="41"/>
      <c r="F52" s="42"/>
      <c r="G52" s="43">
        <f>C52+D52</f>
        <v>0</v>
      </c>
    </row>
    <row r="53" spans="1:7" s="26" customFormat="1" ht="12" customHeight="1">
      <c r="A53" s="22" t="s">
        <v>148</v>
      </c>
      <c r="B53" s="23" t="s">
        <v>149</v>
      </c>
      <c r="C53" s="24">
        <f>SUM(C54:C56)</f>
        <v>0</v>
      </c>
      <c r="D53" s="24">
        <f>SUM(D54:D56)</f>
        <v>0</v>
      </c>
      <c r="E53" s="24"/>
      <c r="F53" s="24">
        <f>SUM(F54:F56)</f>
        <v>5647</v>
      </c>
      <c r="G53" s="25">
        <f>SUM(G54:G56)</f>
        <v>5647</v>
      </c>
    </row>
    <row r="54" spans="1:7" s="26" customFormat="1" ht="12" customHeight="1">
      <c r="A54" s="27" t="s">
        <v>150</v>
      </c>
      <c r="B54" s="28" t="s">
        <v>151</v>
      </c>
      <c r="C54" s="29"/>
      <c r="D54" s="29"/>
      <c r="E54" s="30"/>
      <c r="F54" s="31"/>
      <c r="G54" s="32">
        <f>C54+D54</f>
        <v>0</v>
      </c>
    </row>
    <row r="55" spans="1:7" s="26" customFormat="1" ht="12" customHeight="1">
      <c r="A55" s="33" t="s">
        <v>152</v>
      </c>
      <c r="B55" s="34" t="s">
        <v>153</v>
      </c>
      <c r="C55" s="35"/>
      <c r="D55" s="35"/>
      <c r="E55" s="35"/>
      <c r="F55" s="36"/>
      <c r="G55" s="37">
        <f>C55+D55</f>
        <v>0</v>
      </c>
    </row>
    <row r="56" spans="1:7" s="26" customFormat="1" ht="12" customHeight="1">
      <c r="A56" s="33" t="s">
        <v>154</v>
      </c>
      <c r="B56" s="34" t="s">
        <v>155</v>
      </c>
      <c r="C56" s="35"/>
      <c r="D56" s="35"/>
      <c r="E56" s="35"/>
      <c r="F56" s="36">
        <v>5647</v>
      </c>
      <c r="G56" s="37">
        <f>C56+D56+E56+F56</f>
        <v>5647</v>
      </c>
    </row>
    <row r="57" spans="1:7" s="26" customFormat="1" ht="12" customHeight="1">
      <c r="A57" s="39" t="s">
        <v>156</v>
      </c>
      <c r="B57" s="40" t="s">
        <v>157</v>
      </c>
      <c r="C57" s="45"/>
      <c r="D57" s="45"/>
      <c r="E57" s="41"/>
      <c r="F57" s="42"/>
      <c r="G57" s="43">
        <f>C57+D57</f>
        <v>0</v>
      </c>
    </row>
    <row r="58" spans="1:7" s="26" customFormat="1" ht="12" customHeight="1">
      <c r="A58" s="22" t="s">
        <v>158</v>
      </c>
      <c r="B58" s="44" t="s">
        <v>159</v>
      </c>
      <c r="C58" s="24">
        <f>SUM(C59:C61)</f>
        <v>0</v>
      </c>
      <c r="D58" s="24">
        <f>SUM(D59:D61)</f>
        <v>0</v>
      </c>
      <c r="E58" s="24"/>
      <c r="F58" s="50"/>
      <c r="G58" s="25">
        <f>SUM(G59:G61)</f>
        <v>0</v>
      </c>
    </row>
    <row r="59" spans="1:7" s="26" customFormat="1" ht="12" customHeight="1">
      <c r="A59" s="27" t="s">
        <v>160</v>
      </c>
      <c r="B59" s="28" t="s">
        <v>161</v>
      </c>
      <c r="C59" s="35"/>
      <c r="D59" s="35"/>
      <c r="E59" s="30"/>
      <c r="F59" s="31"/>
      <c r="G59" s="32">
        <f>C59+D59</f>
        <v>0</v>
      </c>
    </row>
    <row r="60" spans="1:7" s="26" customFormat="1" ht="20.25" customHeight="1">
      <c r="A60" s="33" t="s">
        <v>162</v>
      </c>
      <c r="B60" s="34" t="s">
        <v>163</v>
      </c>
      <c r="C60" s="35"/>
      <c r="D60" s="35"/>
      <c r="E60" s="35"/>
      <c r="F60" s="36"/>
      <c r="G60" s="37">
        <f>C60+D60</f>
        <v>0</v>
      </c>
    </row>
    <row r="61" spans="1:7" s="26" customFormat="1" ht="12" customHeight="1">
      <c r="A61" s="33" t="s">
        <v>164</v>
      </c>
      <c r="B61" s="34" t="s">
        <v>165</v>
      </c>
      <c r="C61" s="35"/>
      <c r="D61" s="35"/>
      <c r="E61" s="35"/>
      <c r="F61" s="36"/>
      <c r="G61" s="37">
        <f>C61+D61</f>
        <v>0</v>
      </c>
    </row>
    <row r="62" spans="1:7" s="26" customFormat="1" ht="12" customHeight="1">
      <c r="A62" s="39" t="s">
        <v>166</v>
      </c>
      <c r="B62" s="40" t="s">
        <v>167</v>
      </c>
      <c r="C62" s="35"/>
      <c r="D62" s="35"/>
      <c r="E62" s="41"/>
      <c r="F62" s="42"/>
      <c r="G62" s="43">
        <f>C62+D62</f>
        <v>0</v>
      </c>
    </row>
    <row r="63" spans="1:7" s="26" customFormat="1" ht="12" customHeight="1">
      <c r="A63" s="51" t="s">
        <v>168</v>
      </c>
      <c r="B63" s="23" t="s">
        <v>169</v>
      </c>
      <c r="C63" s="24">
        <f>+C6+C13+C20+C27+C35+C47+C53+C58</f>
        <v>538270</v>
      </c>
      <c r="D63" s="24">
        <f>+D6+D13+D20+D27+D35+D47+D53+D58</f>
        <v>439155</v>
      </c>
      <c r="E63" s="24">
        <f>+E6+E13+E20+E27+E35+E47+E53+E58</f>
        <v>4972</v>
      </c>
      <c r="F63" s="24">
        <f>+F6+F13+F20+F27+F35+F47+F53+F58</f>
        <v>31307</v>
      </c>
      <c r="G63" s="25">
        <f>+G6+G13+G20+G27+G35+G47+G53+G58</f>
        <v>1013704</v>
      </c>
    </row>
    <row r="64" spans="1:7" s="26" customFormat="1" ht="12" customHeight="1">
      <c r="A64" s="52" t="s">
        <v>170</v>
      </c>
      <c r="B64" s="44" t="s">
        <v>171</v>
      </c>
      <c r="C64" s="24">
        <f>SUM(C65:C67)</f>
        <v>0</v>
      </c>
      <c r="D64" s="24">
        <f>SUM(D65:D67)</f>
        <v>0</v>
      </c>
      <c r="E64" s="24"/>
      <c r="F64" s="50"/>
      <c r="G64" s="25">
        <f>SUM(G65:G67)</f>
        <v>0</v>
      </c>
    </row>
    <row r="65" spans="1:7" s="26" customFormat="1" ht="12" customHeight="1">
      <c r="A65" s="27" t="s">
        <v>172</v>
      </c>
      <c r="B65" s="28" t="s">
        <v>173</v>
      </c>
      <c r="C65" s="35"/>
      <c r="D65" s="35"/>
      <c r="E65" s="30"/>
      <c r="F65" s="31"/>
      <c r="G65" s="32">
        <f>C65+D65</f>
        <v>0</v>
      </c>
    </row>
    <row r="66" spans="1:7" s="26" customFormat="1" ht="12" customHeight="1">
      <c r="A66" s="33" t="s">
        <v>174</v>
      </c>
      <c r="B66" s="34" t="s">
        <v>175</v>
      </c>
      <c r="C66" s="35"/>
      <c r="D66" s="35"/>
      <c r="E66" s="35"/>
      <c r="F66" s="36"/>
      <c r="G66" s="37">
        <f>C66+D66</f>
        <v>0</v>
      </c>
    </row>
    <row r="67" spans="1:7" s="26" customFormat="1" ht="12" customHeight="1">
      <c r="A67" s="39" t="s">
        <v>176</v>
      </c>
      <c r="B67" s="53" t="s">
        <v>177</v>
      </c>
      <c r="C67" s="35"/>
      <c r="D67" s="35"/>
      <c r="E67" s="41"/>
      <c r="F67" s="42"/>
      <c r="G67" s="43">
        <f>C67+D67</f>
        <v>0</v>
      </c>
    </row>
    <row r="68" spans="1:7" s="26" customFormat="1" ht="12" customHeight="1">
      <c r="A68" s="52" t="s">
        <v>178</v>
      </c>
      <c r="B68" s="44" t="s">
        <v>179</v>
      </c>
      <c r="C68" s="24">
        <f>SUM(C69:C72)</f>
        <v>0</v>
      </c>
      <c r="D68" s="24">
        <f>SUM(D69:D72)</f>
        <v>0</v>
      </c>
      <c r="E68" s="24"/>
      <c r="F68" s="50"/>
      <c r="G68" s="25">
        <f>SUM(G69:G72)</f>
        <v>0</v>
      </c>
    </row>
    <row r="69" spans="1:7" s="26" customFormat="1" ht="12" customHeight="1">
      <c r="A69" s="27" t="s">
        <v>180</v>
      </c>
      <c r="B69" s="28" t="s">
        <v>181</v>
      </c>
      <c r="C69" s="35"/>
      <c r="D69" s="35"/>
      <c r="E69" s="30"/>
      <c r="F69" s="31"/>
      <c r="G69" s="32">
        <f>C69+D69</f>
        <v>0</v>
      </c>
    </row>
    <row r="70" spans="1:7" s="26" customFormat="1" ht="12" customHeight="1">
      <c r="A70" s="33" t="s">
        <v>182</v>
      </c>
      <c r="B70" s="34" t="s">
        <v>183</v>
      </c>
      <c r="C70" s="35"/>
      <c r="D70" s="35"/>
      <c r="E70" s="35"/>
      <c r="F70" s="36"/>
      <c r="G70" s="37">
        <f>C70+D70</f>
        <v>0</v>
      </c>
    </row>
    <row r="71" spans="1:7" s="26" customFormat="1" ht="12" customHeight="1">
      <c r="A71" s="33" t="s">
        <v>184</v>
      </c>
      <c r="B71" s="34" t="s">
        <v>185</v>
      </c>
      <c r="C71" s="35"/>
      <c r="D71" s="35"/>
      <c r="E71" s="35"/>
      <c r="F71" s="36"/>
      <c r="G71" s="37">
        <f>C71+D71</f>
        <v>0</v>
      </c>
    </row>
    <row r="72" spans="1:7" s="26" customFormat="1" ht="12" customHeight="1">
      <c r="A72" s="39" t="s">
        <v>186</v>
      </c>
      <c r="B72" s="40" t="s">
        <v>187</v>
      </c>
      <c r="C72" s="35"/>
      <c r="D72" s="35"/>
      <c r="E72" s="41"/>
      <c r="F72" s="42"/>
      <c r="G72" s="43">
        <f>C72+D72</f>
        <v>0</v>
      </c>
    </row>
    <row r="73" spans="1:7" s="26" customFormat="1" ht="12" customHeight="1">
      <c r="A73" s="52" t="s">
        <v>188</v>
      </c>
      <c r="B73" s="44" t="s">
        <v>189</v>
      </c>
      <c r="C73" s="24">
        <f>SUM(C74:C75)</f>
        <v>98675</v>
      </c>
      <c r="D73" s="24">
        <f>SUM(D74:D75)</f>
        <v>0</v>
      </c>
      <c r="E73" s="24">
        <f>SUM(E74:E75)</f>
        <v>164399</v>
      </c>
      <c r="F73" s="24">
        <f>SUM(F74:F75)</f>
        <v>-1</v>
      </c>
      <c r="G73" s="25">
        <f>SUM(G74:G75)</f>
        <v>263073</v>
      </c>
    </row>
    <row r="74" spans="1:7" s="26" customFormat="1" ht="12" customHeight="1">
      <c r="A74" s="54" t="s">
        <v>190</v>
      </c>
      <c r="B74" s="55" t="s">
        <v>191</v>
      </c>
      <c r="C74" s="30">
        <v>98675</v>
      </c>
      <c r="D74" s="30"/>
      <c r="E74" s="30">
        <v>164399</v>
      </c>
      <c r="F74" s="31">
        <v>-1</v>
      </c>
      <c r="G74" s="32">
        <f>C74+D74+E74+F74</f>
        <v>263073</v>
      </c>
    </row>
    <row r="75" spans="1:7" s="26" customFormat="1" ht="12" customHeight="1">
      <c r="A75" s="56" t="s">
        <v>192</v>
      </c>
      <c r="B75" s="57" t="s">
        <v>193</v>
      </c>
      <c r="C75" s="41"/>
      <c r="D75" s="41"/>
      <c r="E75" s="41"/>
      <c r="F75" s="42"/>
      <c r="G75" s="43">
        <f>C75+D75</f>
        <v>0</v>
      </c>
    </row>
    <row r="76" spans="1:7" s="26" customFormat="1" ht="12" customHeight="1">
      <c r="A76" s="52" t="s">
        <v>194</v>
      </c>
      <c r="B76" s="44" t="s">
        <v>195</v>
      </c>
      <c r="C76" s="24">
        <f>SUM(C77:C79)</f>
        <v>0</v>
      </c>
      <c r="D76" s="24">
        <f>SUM(D77:D79)</f>
        <v>0</v>
      </c>
      <c r="E76" s="24"/>
      <c r="F76" s="50"/>
      <c r="G76" s="25">
        <f>SUM(G77:G79)</f>
        <v>0</v>
      </c>
    </row>
    <row r="77" spans="1:7" s="26" customFormat="1" ht="12" customHeight="1">
      <c r="A77" s="27" t="s">
        <v>196</v>
      </c>
      <c r="B77" s="28" t="s">
        <v>197</v>
      </c>
      <c r="C77" s="35"/>
      <c r="D77" s="35"/>
      <c r="E77" s="30"/>
      <c r="F77" s="31"/>
      <c r="G77" s="32">
        <f>C77+D77</f>
        <v>0</v>
      </c>
    </row>
    <row r="78" spans="1:7" s="26" customFormat="1" ht="12" customHeight="1">
      <c r="A78" s="33" t="s">
        <v>198</v>
      </c>
      <c r="B78" s="34" t="s">
        <v>199</v>
      </c>
      <c r="C78" s="35"/>
      <c r="D78" s="35"/>
      <c r="E78" s="35"/>
      <c r="F78" s="36"/>
      <c r="G78" s="37">
        <f>C78+D78</f>
        <v>0</v>
      </c>
    </row>
    <row r="79" spans="1:7" s="26" customFormat="1" ht="12" customHeight="1">
      <c r="A79" s="39" t="s">
        <v>200</v>
      </c>
      <c r="B79" s="40" t="s">
        <v>201</v>
      </c>
      <c r="C79" s="35"/>
      <c r="D79" s="35"/>
      <c r="E79" s="41"/>
      <c r="F79" s="42"/>
      <c r="G79" s="43">
        <f>C79+D79</f>
        <v>0</v>
      </c>
    </row>
    <row r="80" spans="1:7" s="26" customFormat="1" ht="12" customHeight="1">
      <c r="A80" s="52" t="s">
        <v>202</v>
      </c>
      <c r="B80" s="44" t="s">
        <v>203</v>
      </c>
      <c r="C80" s="24">
        <f>SUM(C81:C84)</f>
        <v>0</v>
      </c>
      <c r="D80" s="24">
        <f>SUM(D81:D84)</f>
        <v>0</v>
      </c>
      <c r="E80" s="24"/>
      <c r="F80" s="50"/>
      <c r="G80" s="25">
        <f>SUM(G81:G84)</f>
        <v>0</v>
      </c>
    </row>
    <row r="81" spans="1:7" s="26" customFormat="1" ht="12" customHeight="1">
      <c r="A81" s="58" t="s">
        <v>204</v>
      </c>
      <c r="B81" s="28" t="s">
        <v>205</v>
      </c>
      <c r="C81" s="35"/>
      <c r="D81" s="35"/>
      <c r="E81" s="30"/>
      <c r="F81" s="31"/>
      <c r="G81" s="32">
        <f aca="true" t="shared" si="3" ref="G81:G86">C81+D81</f>
        <v>0</v>
      </c>
    </row>
    <row r="82" spans="1:7" s="26" customFormat="1" ht="12" customHeight="1">
      <c r="A82" s="59" t="s">
        <v>206</v>
      </c>
      <c r="B82" s="34" t="s">
        <v>207</v>
      </c>
      <c r="C82" s="35"/>
      <c r="D82" s="35"/>
      <c r="E82" s="35"/>
      <c r="F82" s="36"/>
      <c r="G82" s="37">
        <f t="shared" si="3"/>
        <v>0</v>
      </c>
    </row>
    <row r="83" spans="1:7" s="26" customFormat="1" ht="12" customHeight="1">
      <c r="A83" s="59" t="s">
        <v>208</v>
      </c>
      <c r="B83" s="34" t="s">
        <v>209</v>
      </c>
      <c r="C83" s="35"/>
      <c r="D83" s="35"/>
      <c r="E83" s="35"/>
      <c r="F83" s="36"/>
      <c r="G83" s="37">
        <f t="shared" si="3"/>
        <v>0</v>
      </c>
    </row>
    <row r="84" spans="1:7" s="26" customFormat="1" ht="12" customHeight="1">
      <c r="A84" s="60" t="s">
        <v>210</v>
      </c>
      <c r="B84" s="40" t="s">
        <v>211</v>
      </c>
      <c r="C84" s="35"/>
      <c r="D84" s="35"/>
      <c r="E84" s="41"/>
      <c r="F84" s="42"/>
      <c r="G84" s="43">
        <f t="shared" si="3"/>
        <v>0</v>
      </c>
    </row>
    <row r="85" spans="1:7" s="26" customFormat="1" ht="12" customHeight="1">
      <c r="A85" s="52" t="s">
        <v>212</v>
      </c>
      <c r="B85" s="44" t="s">
        <v>213</v>
      </c>
      <c r="C85" s="61"/>
      <c r="D85" s="61"/>
      <c r="E85" s="61"/>
      <c r="F85" s="62"/>
      <c r="G85" s="25">
        <f t="shared" si="3"/>
        <v>0</v>
      </c>
    </row>
    <row r="86" spans="1:7" s="26" customFormat="1" ht="13.5" customHeight="1">
      <c r="A86" s="52" t="s">
        <v>214</v>
      </c>
      <c r="B86" s="44" t="s">
        <v>215</v>
      </c>
      <c r="C86" s="61"/>
      <c r="D86" s="61"/>
      <c r="E86" s="61"/>
      <c r="F86" s="62"/>
      <c r="G86" s="25">
        <f t="shared" si="3"/>
        <v>0</v>
      </c>
    </row>
    <row r="87" spans="1:7" s="26" customFormat="1" ht="15.75" customHeight="1">
      <c r="A87" s="52" t="s">
        <v>216</v>
      </c>
      <c r="B87" s="63" t="s">
        <v>217</v>
      </c>
      <c r="C87" s="24">
        <f>+C64+C68+C73+C76+C80+C86+C85</f>
        <v>98675</v>
      </c>
      <c r="D87" s="24">
        <f>+D64+D68+D73+D76+D80+D86+D85</f>
        <v>0</v>
      </c>
      <c r="E87" s="24">
        <f>+E64+E68+E73+E76+E80+E86+E85</f>
        <v>164399</v>
      </c>
      <c r="F87" s="24">
        <f>+F64+F68+F73+F76+F80+F86+F85</f>
        <v>-1</v>
      </c>
      <c r="G87" s="25">
        <f>+G64+G68+G73+G76+G80+G86+G85</f>
        <v>263073</v>
      </c>
    </row>
    <row r="88" spans="1:7" s="26" customFormat="1" ht="25.5" customHeight="1">
      <c r="A88" s="64" t="s">
        <v>218</v>
      </c>
      <c r="B88" s="65" t="s">
        <v>219</v>
      </c>
      <c r="C88" s="24">
        <f>+C63+C87</f>
        <v>636945</v>
      </c>
      <c r="D88" s="24">
        <f>+D63+D87</f>
        <v>439155</v>
      </c>
      <c r="E88" s="24">
        <f>+E63+E87</f>
        <v>169371</v>
      </c>
      <c r="F88" s="24">
        <f>+F63+F87</f>
        <v>31306</v>
      </c>
      <c r="G88" s="25">
        <f>+G63+G87</f>
        <v>1276777</v>
      </c>
    </row>
    <row r="89" spans="1:3" s="26" customFormat="1" ht="30.75" customHeight="1">
      <c r="A89" s="66"/>
      <c r="B89" s="67"/>
      <c r="C89" s="68"/>
    </row>
    <row r="90" spans="1:7" ht="16.5" customHeight="1">
      <c r="A90" s="411" t="s">
        <v>220</v>
      </c>
      <c r="B90" s="411"/>
      <c r="C90" s="411"/>
      <c r="D90" s="411"/>
      <c r="E90" s="411"/>
      <c r="F90" s="411"/>
      <c r="G90" s="411"/>
    </row>
    <row r="91" spans="1:7" s="70" customFormat="1" ht="16.5" customHeight="1">
      <c r="A91" s="412" t="s">
        <v>221</v>
      </c>
      <c r="B91" s="412"/>
      <c r="C91" s="69"/>
      <c r="G91" s="69" t="s">
        <v>40</v>
      </c>
    </row>
    <row r="92" spans="1:7" ht="12.75" customHeight="1">
      <c r="A92" s="413" t="s">
        <v>41</v>
      </c>
      <c r="B92" s="414" t="s">
        <v>222</v>
      </c>
      <c r="C92" s="415" t="str">
        <f>+CONCATENATE(LEFT(ÖSSZEFÜGGÉSEK!A6,4),". évi")</f>
        <v>2016. évi</v>
      </c>
      <c r="D92" s="415"/>
      <c r="E92" s="415"/>
      <c r="F92" s="415"/>
      <c r="G92" s="415"/>
    </row>
    <row r="93" spans="1:7" ht="39.75">
      <c r="A93" s="413"/>
      <c r="B93" s="414"/>
      <c r="C93" s="71" t="s">
        <v>43</v>
      </c>
      <c r="D93" s="14" t="s">
        <v>44</v>
      </c>
      <c r="E93" s="13" t="s">
        <v>45</v>
      </c>
      <c r="F93" s="14" t="s">
        <v>46</v>
      </c>
      <c r="G93" s="15" t="str">
        <f>+CONCATENATE(LEFT(ÖSSZEFÜGGÉSEK!A95,4),"2016.09.30.",CHAR(10),"Módosítás utáni")</f>
        <v>2016.09.30.
Módosítás utáni</v>
      </c>
    </row>
    <row r="94" spans="1:7" s="21" customFormat="1" ht="12" customHeight="1">
      <c r="A94" s="72" t="s">
        <v>47</v>
      </c>
      <c r="B94" s="73" t="s">
        <v>48</v>
      </c>
      <c r="C94" s="73" t="s">
        <v>49</v>
      </c>
      <c r="D94" s="73" t="s">
        <v>50</v>
      </c>
      <c r="E94" s="74" t="s">
        <v>51</v>
      </c>
      <c r="F94" s="74" t="s">
        <v>52</v>
      </c>
      <c r="G94" s="20" t="s">
        <v>53</v>
      </c>
    </row>
    <row r="95" spans="1:7" ht="12" customHeight="1">
      <c r="A95" s="75" t="s">
        <v>54</v>
      </c>
      <c r="B95" s="76" t="s">
        <v>223</v>
      </c>
      <c r="C95" s="77">
        <f>C96+C97+C98+C99+C100+C113</f>
        <v>632886</v>
      </c>
      <c r="D95" s="77">
        <f>D96+D97+D98+D99+D100+D113</f>
        <v>438187</v>
      </c>
      <c r="E95" s="77">
        <f>E96+E97+E98+E99+E100+E113</f>
        <v>150613</v>
      </c>
      <c r="F95" s="77">
        <f>F96+F97+F98+F99+F100+F113</f>
        <v>23876</v>
      </c>
      <c r="G95" s="25">
        <f>G96+G97+G98+G99+G100+G113</f>
        <v>1245562</v>
      </c>
    </row>
    <row r="96" spans="1:7" ht="12" customHeight="1">
      <c r="A96" s="54" t="s">
        <v>56</v>
      </c>
      <c r="B96" s="78" t="s">
        <v>224</v>
      </c>
      <c r="C96" s="30">
        <v>276295</v>
      </c>
      <c r="D96" s="30">
        <v>276351</v>
      </c>
      <c r="E96" s="30">
        <v>4952</v>
      </c>
      <c r="F96" s="31">
        <v>7139</v>
      </c>
      <c r="G96" s="32">
        <f aca="true" t="shared" si="4" ref="G96:G101">C96+D96+E96+F96</f>
        <v>564737</v>
      </c>
    </row>
    <row r="97" spans="1:7" ht="12" customHeight="1">
      <c r="A97" s="33" t="s">
        <v>58</v>
      </c>
      <c r="B97" s="79" t="s">
        <v>225</v>
      </c>
      <c r="C97" s="35">
        <v>64668</v>
      </c>
      <c r="D97" s="35">
        <v>37307</v>
      </c>
      <c r="E97" s="35">
        <v>1280</v>
      </c>
      <c r="F97" s="36">
        <v>1266</v>
      </c>
      <c r="G97" s="37">
        <f t="shared" si="4"/>
        <v>104521</v>
      </c>
    </row>
    <row r="98" spans="1:7" ht="12" customHeight="1">
      <c r="A98" s="33" t="s">
        <v>60</v>
      </c>
      <c r="B98" s="79" t="s">
        <v>226</v>
      </c>
      <c r="C98" s="45">
        <v>245743</v>
      </c>
      <c r="D98" s="45">
        <v>64223</v>
      </c>
      <c r="E98" s="35">
        <v>17510</v>
      </c>
      <c r="F98" s="36">
        <v>3010</v>
      </c>
      <c r="G98" s="37">
        <f t="shared" si="4"/>
        <v>330486</v>
      </c>
    </row>
    <row r="99" spans="1:7" ht="12" customHeight="1">
      <c r="A99" s="33" t="s">
        <v>62</v>
      </c>
      <c r="B99" s="80" t="s">
        <v>227</v>
      </c>
      <c r="C99" s="45">
        <v>13950</v>
      </c>
      <c r="D99" s="45"/>
      <c r="E99" s="35">
        <v>126</v>
      </c>
      <c r="F99" s="36">
        <v>2308</v>
      </c>
      <c r="G99" s="37">
        <f t="shared" si="4"/>
        <v>16384</v>
      </c>
    </row>
    <row r="100" spans="1:7" ht="12" customHeight="1">
      <c r="A100" s="33" t="s">
        <v>228</v>
      </c>
      <c r="B100" s="81" t="s">
        <v>229</v>
      </c>
      <c r="C100" s="45">
        <v>12230</v>
      </c>
      <c r="D100" s="45"/>
      <c r="E100" s="35">
        <v>9190</v>
      </c>
      <c r="F100" s="36">
        <v>6559</v>
      </c>
      <c r="G100" s="37">
        <f t="shared" si="4"/>
        <v>27979</v>
      </c>
    </row>
    <row r="101" spans="1:7" ht="12" customHeight="1">
      <c r="A101" s="33" t="s">
        <v>66</v>
      </c>
      <c r="B101" s="79" t="s">
        <v>230</v>
      </c>
      <c r="C101" s="45"/>
      <c r="D101" s="45"/>
      <c r="E101" s="35">
        <v>8976</v>
      </c>
      <c r="F101" s="36"/>
      <c r="G101" s="37">
        <f t="shared" si="4"/>
        <v>8976</v>
      </c>
    </row>
    <row r="102" spans="1:7" ht="12" customHeight="1">
      <c r="A102" s="33" t="s">
        <v>231</v>
      </c>
      <c r="B102" s="82" t="s">
        <v>232</v>
      </c>
      <c r="C102" s="45"/>
      <c r="D102" s="45"/>
      <c r="E102" s="35"/>
      <c r="F102" s="36"/>
      <c r="G102" s="37">
        <f>C102+D102</f>
        <v>0</v>
      </c>
    </row>
    <row r="103" spans="1:7" ht="12" customHeight="1">
      <c r="A103" s="33" t="s">
        <v>233</v>
      </c>
      <c r="B103" s="82" t="s">
        <v>234</v>
      </c>
      <c r="C103" s="45"/>
      <c r="D103" s="45"/>
      <c r="E103" s="35"/>
      <c r="F103" s="36"/>
      <c r="G103" s="37">
        <f>C103+D103</f>
        <v>0</v>
      </c>
    </row>
    <row r="104" spans="1:7" ht="12" customHeight="1">
      <c r="A104" s="33" t="s">
        <v>235</v>
      </c>
      <c r="B104" s="83" t="s">
        <v>236</v>
      </c>
      <c r="C104" s="45"/>
      <c r="D104" s="45"/>
      <c r="E104" s="35"/>
      <c r="F104" s="36"/>
      <c r="G104" s="37">
        <f>C104+D104</f>
        <v>0</v>
      </c>
    </row>
    <row r="105" spans="1:7" ht="15.75">
      <c r="A105" s="33" t="s">
        <v>237</v>
      </c>
      <c r="B105" s="84" t="s">
        <v>238</v>
      </c>
      <c r="C105" s="45"/>
      <c r="D105" s="45"/>
      <c r="E105" s="35"/>
      <c r="F105" s="36"/>
      <c r="G105" s="37">
        <f>C105+D105</f>
        <v>0</v>
      </c>
    </row>
    <row r="106" spans="1:7" ht="22.5">
      <c r="A106" s="33" t="s">
        <v>239</v>
      </c>
      <c r="B106" s="84" t="s">
        <v>240</v>
      </c>
      <c r="C106" s="45"/>
      <c r="D106" s="45"/>
      <c r="E106" s="35"/>
      <c r="F106" s="36"/>
      <c r="G106" s="37">
        <f>C106+D106</f>
        <v>0</v>
      </c>
    </row>
    <row r="107" spans="1:7" ht="12" customHeight="1">
      <c r="A107" s="33" t="s">
        <v>241</v>
      </c>
      <c r="B107" s="83" t="s">
        <v>242</v>
      </c>
      <c r="C107" s="45">
        <v>9149</v>
      </c>
      <c r="D107" s="45"/>
      <c r="E107" s="35"/>
      <c r="F107" s="36">
        <v>6559</v>
      </c>
      <c r="G107" s="37">
        <f>C107+D107+E107+F107</f>
        <v>15708</v>
      </c>
    </row>
    <row r="108" spans="1:7" ht="12" customHeight="1">
      <c r="A108" s="33" t="s">
        <v>243</v>
      </c>
      <c r="B108" s="83" t="s">
        <v>244</v>
      </c>
      <c r="C108" s="45"/>
      <c r="D108" s="45"/>
      <c r="E108" s="35"/>
      <c r="F108" s="36"/>
      <c r="G108" s="37">
        <f>C108+D108</f>
        <v>0</v>
      </c>
    </row>
    <row r="109" spans="1:7" ht="15.75">
      <c r="A109" s="33" t="s">
        <v>245</v>
      </c>
      <c r="B109" s="84" t="s">
        <v>246</v>
      </c>
      <c r="C109" s="45"/>
      <c r="D109" s="45"/>
      <c r="E109" s="35"/>
      <c r="F109" s="36"/>
      <c r="G109" s="37">
        <f>C109+D109</f>
        <v>0</v>
      </c>
    </row>
    <row r="110" spans="1:7" ht="12" customHeight="1">
      <c r="A110" s="85" t="s">
        <v>247</v>
      </c>
      <c r="B110" s="82" t="s">
        <v>248</v>
      </c>
      <c r="C110" s="45"/>
      <c r="D110" s="45"/>
      <c r="E110" s="35"/>
      <c r="F110" s="36"/>
      <c r="G110" s="37">
        <f>C110+D110</f>
        <v>0</v>
      </c>
    </row>
    <row r="111" spans="1:7" ht="12" customHeight="1">
      <c r="A111" s="33" t="s">
        <v>249</v>
      </c>
      <c r="B111" s="82" t="s">
        <v>250</v>
      </c>
      <c r="C111" s="45"/>
      <c r="D111" s="45"/>
      <c r="E111" s="35"/>
      <c r="F111" s="36"/>
      <c r="G111" s="37">
        <f>C111+D111</f>
        <v>0</v>
      </c>
    </row>
    <row r="112" spans="1:7" ht="12" customHeight="1">
      <c r="A112" s="39" t="s">
        <v>251</v>
      </c>
      <c r="B112" s="82" t="s">
        <v>252</v>
      </c>
      <c r="C112" s="45">
        <v>3081</v>
      </c>
      <c r="D112" s="45"/>
      <c r="E112" s="35">
        <v>214</v>
      </c>
      <c r="F112" s="36"/>
      <c r="G112" s="37">
        <f>C112+D112+E112+F112</f>
        <v>3295</v>
      </c>
    </row>
    <row r="113" spans="1:7" ht="12" customHeight="1">
      <c r="A113" s="33" t="s">
        <v>253</v>
      </c>
      <c r="B113" s="80" t="s">
        <v>254</v>
      </c>
      <c r="C113" s="35">
        <f>SUM(C114:C115)</f>
        <v>20000</v>
      </c>
      <c r="D113" s="35">
        <f>SUM(D114:D115)</f>
        <v>60306</v>
      </c>
      <c r="E113" s="35">
        <f>SUM(E114:E115)</f>
        <v>117555</v>
      </c>
      <c r="F113" s="35">
        <f>SUM(F114:F115)</f>
        <v>3594</v>
      </c>
      <c r="G113" s="37">
        <f>C113+D113+E113+F113</f>
        <v>201455</v>
      </c>
    </row>
    <row r="114" spans="1:7" ht="12" customHeight="1">
      <c r="A114" s="33" t="s">
        <v>255</v>
      </c>
      <c r="B114" s="79" t="s">
        <v>256</v>
      </c>
      <c r="C114" s="35">
        <v>20000</v>
      </c>
      <c r="D114" s="35">
        <v>60306</v>
      </c>
      <c r="E114" s="35">
        <v>117555</v>
      </c>
      <c r="F114" s="36">
        <v>3594</v>
      </c>
      <c r="G114" s="37">
        <f>C114+D114+E114+F114</f>
        <v>201455</v>
      </c>
    </row>
    <row r="115" spans="1:7" ht="12" customHeight="1">
      <c r="A115" s="56" t="s">
        <v>257</v>
      </c>
      <c r="B115" s="86" t="s">
        <v>258</v>
      </c>
      <c r="C115" s="41"/>
      <c r="D115" s="41"/>
      <c r="E115" s="41"/>
      <c r="F115" s="42"/>
      <c r="G115" s="43">
        <f>C115+D115</f>
        <v>0</v>
      </c>
    </row>
    <row r="116" spans="1:7" ht="12" customHeight="1">
      <c r="A116" s="87" t="s">
        <v>68</v>
      </c>
      <c r="B116" s="88" t="s">
        <v>259</v>
      </c>
      <c r="C116" s="89">
        <f>+C117+C119+C121</f>
        <v>4059</v>
      </c>
      <c r="D116" s="24">
        <f>+D117+D119+D121</f>
        <v>968</v>
      </c>
      <c r="E116" s="24">
        <f>+E117+E119+E121</f>
        <v>4093</v>
      </c>
      <c r="F116" s="24">
        <f>+F117+F119+F121</f>
        <v>7430</v>
      </c>
      <c r="G116" s="25">
        <f>+G117+G119+G121</f>
        <v>16550</v>
      </c>
    </row>
    <row r="117" spans="1:7" ht="12" customHeight="1">
      <c r="A117" s="27" t="s">
        <v>70</v>
      </c>
      <c r="B117" s="79" t="s">
        <v>260</v>
      </c>
      <c r="C117" s="29">
        <v>635</v>
      </c>
      <c r="D117" s="90">
        <v>968</v>
      </c>
      <c r="E117" s="30">
        <v>17</v>
      </c>
      <c r="F117" s="31">
        <v>7988</v>
      </c>
      <c r="G117" s="32">
        <f>C117+D117+E117+F117</f>
        <v>9608</v>
      </c>
    </row>
    <row r="118" spans="1:7" ht="12" customHeight="1">
      <c r="A118" s="27" t="s">
        <v>72</v>
      </c>
      <c r="B118" s="91" t="s">
        <v>261</v>
      </c>
      <c r="C118" s="29"/>
      <c r="D118" s="90"/>
      <c r="E118" s="35"/>
      <c r="F118" s="36"/>
      <c r="G118" s="37">
        <f>C118+D118</f>
        <v>0</v>
      </c>
    </row>
    <row r="119" spans="1:7" ht="12" customHeight="1">
      <c r="A119" s="27" t="s">
        <v>74</v>
      </c>
      <c r="B119" s="91" t="s">
        <v>262</v>
      </c>
      <c r="C119" s="35"/>
      <c r="D119" s="92"/>
      <c r="E119" s="35">
        <v>4146</v>
      </c>
      <c r="F119" s="36">
        <v>-558</v>
      </c>
      <c r="G119" s="37">
        <f>C119+D119+E119+F119</f>
        <v>3588</v>
      </c>
    </row>
    <row r="120" spans="1:7" ht="12" customHeight="1">
      <c r="A120" s="27" t="s">
        <v>76</v>
      </c>
      <c r="B120" s="91" t="s">
        <v>263</v>
      </c>
      <c r="C120" s="35"/>
      <c r="D120" s="92"/>
      <c r="E120" s="35"/>
      <c r="F120" s="36"/>
      <c r="G120" s="37">
        <f>C120+D120</f>
        <v>0</v>
      </c>
    </row>
    <row r="121" spans="1:7" ht="12" customHeight="1">
      <c r="A121" s="27" t="s">
        <v>78</v>
      </c>
      <c r="B121" s="40" t="s">
        <v>264</v>
      </c>
      <c r="C121" s="35">
        <v>3424</v>
      </c>
      <c r="D121" s="92"/>
      <c r="E121" s="35">
        <v>-70</v>
      </c>
      <c r="F121" s="36"/>
      <c r="G121" s="37">
        <f>C121+D121+E121+F121</f>
        <v>3354</v>
      </c>
    </row>
    <row r="122" spans="1:7" ht="12" customHeight="1">
      <c r="A122" s="27" t="s">
        <v>80</v>
      </c>
      <c r="B122" s="38" t="s">
        <v>265</v>
      </c>
      <c r="C122" s="35"/>
      <c r="D122" s="92"/>
      <c r="E122" s="35"/>
      <c r="F122" s="36"/>
      <c r="G122" s="37">
        <f aca="true" t="shared" si="5" ref="G122:G128">C122+D122</f>
        <v>0</v>
      </c>
    </row>
    <row r="123" spans="1:7" ht="15.75">
      <c r="A123" s="27" t="s">
        <v>266</v>
      </c>
      <c r="B123" s="93" t="s">
        <v>267</v>
      </c>
      <c r="C123" s="35"/>
      <c r="D123" s="92"/>
      <c r="E123" s="35"/>
      <c r="F123" s="36"/>
      <c r="G123" s="37">
        <f t="shared" si="5"/>
        <v>0</v>
      </c>
    </row>
    <row r="124" spans="1:7" ht="22.5">
      <c r="A124" s="27" t="s">
        <v>268</v>
      </c>
      <c r="B124" s="84" t="s">
        <v>240</v>
      </c>
      <c r="C124" s="35"/>
      <c r="D124" s="92"/>
      <c r="E124" s="35"/>
      <c r="F124" s="36"/>
      <c r="G124" s="37">
        <f t="shared" si="5"/>
        <v>0</v>
      </c>
    </row>
    <row r="125" spans="1:7" ht="12" customHeight="1">
      <c r="A125" s="27" t="s">
        <v>269</v>
      </c>
      <c r="B125" s="84" t="s">
        <v>270</v>
      </c>
      <c r="C125" s="35"/>
      <c r="D125" s="92"/>
      <c r="E125" s="35"/>
      <c r="F125" s="36"/>
      <c r="G125" s="37">
        <f t="shared" si="5"/>
        <v>0</v>
      </c>
    </row>
    <row r="126" spans="1:7" ht="12" customHeight="1">
      <c r="A126" s="27" t="s">
        <v>271</v>
      </c>
      <c r="B126" s="84" t="s">
        <v>272</v>
      </c>
      <c r="C126" s="35"/>
      <c r="D126" s="92"/>
      <c r="E126" s="35"/>
      <c r="F126" s="36"/>
      <c r="G126" s="37">
        <f t="shared" si="5"/>
        <v>0</v>
      </c>
    </row>
    <row r="127" spans="1:7" ht="15.75">
      <c r="A127" s="27" t="s">
        <v>273</v>
      </c>
      <c r="B127" s="84" t="s">
        <v>246</v>
      </c>
      <c r="C127" s="35"/>
      <c r="D127" s="92"/>
      <c r="E127" s="35"/>
      <c r="F127" s="36"/>
      <c r="G127" s="37">
        <f t="shared" si="5"/>
        <v>0</v>
      </c>
    </row>
    <row r="128" spans="1:7" ht="12" customHeight="1">
      <c r="A128" s="27" t="s">
        <v>274</v>
      </c>
      <c r="B128" s="84" t="s">
        <v>275</v>
      </c>
      <c r="C128" s="35"/>
      <c r="D128" s="92"/>
      <c r="E128" s="35"/>
      <c r="F128" s="36"/>
      <c r="G128" s="37">
        <f t="shared" si="5"/>
        <v>0</v>
      </c>
    </row>
    <row r="129" spans="1:7" ht="15.75">
      <c r="A129" s="85" t="s">
        <v>276</v>
      </c>
      <c r="B129" s="84" t="s">
        <v>277</v>
      </c>
      <c r="C129" s="45">
        <v>3424</v>
      </c>
      <c r="D129" s="94"/>
      <c r="E129" s="41">
        <v>-70</v>
      </c>
      <c r="F129" s="95"/>
      <c r="G129" s="37">
        <f>C129+D129+E129</f>
        <v>3354</v>
      </c>
    </row>
    <row r="130" spans="1:7" ht="12" customHeight="1">
      <c r="A130" s="22" t="s">
        <v>82</v>
      </c>
      <c r="B130" s="23" t="s">
        <v>278</v>
      </c>
      <c r="C130" s="24">
        <f>+C95+C116</f>
        <v>636945</v>
      </c>
      <c r="D130" s="96">
        <f>+D95+D116</f>
        <v>439155</v>
      </c>
      <c r="E130" s="96">
        <f>+E95+E116</f>
        <v>154706</v>
      </c>
      <c r="F130" s="96">
        <f>+F95+F116</f>
        <v>31306</v>
      </c>
      <c r="G130" s="25">
        <f>+G95+G116</f>
        <v>1262112</v>
      </c>
    </row>
    <row r="131" spans="1:7" ht="12" customHeight="1">
      <c r="A131" s="22" t="s">
        <v>279</v>
      </c>
      <c r="B131" s="23" t="s">
        <v>280</v>
      </c>
      <c r="C131" s="24">
        <f>+C132+C133+C134</f>
        <v>0</v>
      </c>
      <c r="D131" s="96">
        <f>+D132+D133+D134</f>
        <v>0</v>
      </c>
      <c r="E131" s="24"/>
      <c r="F131" s="50"/>
      <c r="G131" s="25">
        <f>+G132+G133+G134</f>
        <v>0</v>
      </c>
    </row>
    <row r="132" spans="1:7" ht="12" customHeight="1">
      <c r="A132" s="27" t="s">
        <v>98</v>
      </c>
      <c r="B132" s="91" t="s">
        <v>281</v>
      </c>
      <c r="C132" s="35"/>
      <c r="D132" s="92"/>
      <c r="E132" s="30"/>
      <c r="F132" s="31"/>
      <c r="G132" s="32">
        <f>C132+D132</f>
        <v>0</v>
      </c>
    </row>
    <row r="133" spans="1:7" ht="12" customHeight="1">
      <c r="A133" s="27" t="s">
        <v>100</v>
      </c>
      <c r="B133" s="91" t="s">
        <v>282</v>
      </c>
      <c r="C133" s="35"/>
      <c r="D133" s="92"/>
      <c r="E133" s="35"/>
      <c r="F133" s="36"/>
      <c r="G133" s="37">
        <f>C133+D133</f>
        <v>0</v>
      </c>
    </row>
    <row r="134" spans="1:7" ht="12" customHeight="1">
      <c r="A134" s="85" t="s">
        <v>102</v>
      </c>
      <c r="B134" s="91" t="s">
        <v>283</v>
      </c>
      <c r="C134" s="35"/>
      <c r="D134" s="92"/>
      <c r="E134" s="41"/>
      <c r="F134" s="42"/>
      <c r="G134" s="43">
        <f>C134+D134</f>
        <v>0</v>
      </c>
    </row>
    <row r="135" spans="1:7" ht="12" customHeight="1">
      <c r="A135" s="22" t="s">
        <v>112</v>
      </c>
      <c r="B135" s="23" t="s">
        <v>284</v>
      </c>
      <c r="C135" s="24">
        <f>SUM(C136:C141)</f>
        <v>0</v>
      </c>
      <c r="D135" s="96">
        <f>SUM(D136:D141)</f>
        <v>0</v>
      </c>
      <c r="E135" s="24"/>
      <c r="F135" s="50"/>
      <c r="G135" s="25">
        <f>SUM(G136:G141)</f>
        <v>0</v>
      </c>
    </row>
    <row r="136" spans="1:7" ht="12" customHeight="1">
      <c r="A136" s="27" t="s">
        <v>114</v>
      </c>
      <c r="B136" s="97" t="s">
        <v>285</v>
      </c>
      <c r="C136" s="35"/>
      <c r="D136" s="92"/>
      <c r="E136" s="30"/>
      <c r="F136" s="31"/>
      <c r="G136" s="32">
        <f aca="true" t="shared" si="6" ref="G136:G141">C136+D136</f>
        <v>0</v>
      </c>
    </row>
    <row r="137" spans="1:7" ht="12" customHeight="1">
      <c r="A137" s="27" t="s">
        <v>116</v>
      </c>
      <c r="B137" s="97" t="s">
        <v>286</v>
      </c>
      <c r="C137" s="35"/>
      <c r="D137" s="92"/>
      <c r="E137" s="35"/>
      <c r="F137" s="36"/>
      <c r="G137" s="37">
        <f t="shared" si="6"/>
        <v>0</v>
      </c>
    </row>
    <row r="138" spans="1:7" ht="12" customHeight="1">
      <c r="A138" s="27" t="s">
        <v>118</v>
      </c>
      <c r="B138" s="97" t="s">
        <v>287</v>
      </c>
      <c r="C138" s="35"/>
      <c r="D138" s="92"/>
      <c r="E138" s="35"/>
      <c r="F138" s="36"/>
      <c r="G138" s="37">
        <f t="shared" si="6"/>
        <v>0</v>
      </c>
    </row>
    <row r="139" spans="1:7" ht="12" customHeight="1">
      <c r="A139" s="27" t="s">
        <v>120</v>
      </c>
      <c r="B139" s="97" t="s">
        <v>288</v>
      </c>
      <c r="C139" s="35"/>
      <c r="D139" s="92"/>
      <c r="E139" s="35"/>
      <c r="F139" s="36"/>
      <c r="G139" s="37">
        <f t="shared" si="6"/>
        <v>0</v>
      </c>
    </row>
    <row r="140" spans="1:7" ht="12" customHeight="1">
      <c r="A140" s="27" t="s">
        <v>122</v>
      </c>
      <c r="B140" s="97" t="s">
        <v>289</v>
      </c>
      <c r="C140" s="35"/>
      <c r="D140" s="92"/>
      <c r="E140" s="35"/>
      <c r="F140" s="36"/>
      <c r="G140" s="37">
        <f t="shared" si="6"/>
        <v>0</v>
      </c>
    </row>
    <row r="141" spans="1:7" ht="12" customHeight="1">
      <c r="A141" s="85" t="s">
        <v>124</v>
      </c>
      <c r="B141" s="97" t="s">
        <v>290</v>
      </c>
      <c r="C141" s="35"/>
      <c r="D141" s="92"/>
      <c r="E141" s="41"/>
      <c r="F141" s="42"/>
      <c r="G141" s="43">
        <f t="shared" si="6"/>
        <v>0</v>
      </c>
    </row>
    <row r="142" spans="1:7" ht="12" customHeight="1">
      <c r="A142" s="22" t="s">
        <v>136</v>
      </c>
      <c r="B142" s="23" t="s">
        <v>291</v>
      </c>
      <c r="C142" s="24">
        <f>+C143+C144+C145+C146</f>
        <v>0</v>
      </c>
      <c r="D142" s="96">
        <f>+D143+D144+D145+D146</f>
        <v>0</v>
      </c>
      <c r="E142" s="96">
        <f>+E143+E144+E145+E146</f>
        <v>14665</v>
      </c>
      <c r="F142" s="96">
        <f>+F143+F144+F145+F146</f>
        <v>0</v>
      </c>
      <c r="G142" s="25">
        <f>+G143+G144+G145+G146</f>
        <v>14665</v>
      </c>
    </row>
    <row r="143" spans="1:7" ht="12" customHeight="1">
      <c r="A143" s="27" t="s">
        <v>138</v>
      </c>
      <c r="B143" s="97" t="s">
        <v>292</v>
      </c>
      <c r="C143" s="35"/>
      <c r="D143" s="92"/>
      <c r="E143" s="30"/>
      <c r="F143" s="31"/>
      <c r="G143" s="32">
        <f>C143+D143</f>
        <v>0</v>
      </c>
    </row>
    <row r="144" spans="1:7" ht="12" customHeight="1">
      <c r="A144" s="27" t="s">
        <v>140</v>
      </c>
      <c r="B144" s="97" t="s">
        <v>293</v>
      </c>
      <c r="C144" s="35"/>
      <c r="D144" s="92"/>
      <c r="E144" s="35">
        <v>14665</v>
      </c>
      <c r="F144" s="36"/>
      <c r="G144" s="37">
        <f>C144+D144+E144</f>
        <v>14665</v>
      </c>
    </row>
    <row r="145" spans="1:7" ht="12" customHeight="1">
      <c r="A145" s="27" t="s">
        <v>142</v>
      </c>
      <c r="B145" s="97" t="s">
        <v>294</v>
      </c>
      <c r="C145" s="35"/>
      <c r="D145" s="92"/>
      <c r="E145" s="35"/>
      <c r="F145" s="36"/>
      <c r="G145" s="37">
        <f>C145+D145</f>
        <v>0</v>
      </c>
    </row>
    <row r="146" spans="1:7" ht="12" customHeight="1">
      <c r="A146" s="85" t="s">
        <v>144</v>
      </c>
      <c r="B146" s="98" t="s">
        <v>295</v>
      </c>
      <c r="C146" s="35"/>
      <c r="D146" s="92"/>
      <c r="E146" s="41"/>
      <c r="F146" s="42"/>
      <c r="G146" s="43">
        <f>C146+D146</f>
        <v>0</v>
      </c>
    </row>
    <row r="147" spans="1:7" ht="12" customHeight="1">
      <c r="A147" s="22" t="s">
        <v>296</v>
      </c>
      <c r="B147" s="23" t="s">
        <v>297</v>
      </c>
      <c r="C147" s="99">
        <f>SUM(C148:C152)</f>
        <v>0</v>
      </c>
      <c r="D147" s="100">
        <f>SUM(D148:D152)</f>
        <v>0</v>
      </c>
      <c r="E147" s="99"/>
      <c r="F147" s="101"/>
      <c r="G147" s="102">
        <f>SUM(G148:G152)</f>
        <v>0</v>
      </c>
    </row>
    <row r="148" spans="1:7" ht="12" customHeight="1">
      <c r="A148" s="27" t="s">
        <v>150</v>
      </c>
      <c r="B148" s="97" t="s">
        <v>298</v>
      </c>
      <c r="C148" s="35"/>
      <c r="D148" s="92"/>
      <c r="E148" s="30"/>
      <c r="F148" s="31"/>
      <c r="G148" s="32">
        <f aca="true" t="shared" si="7" ref="G148:G154">C148+D148</f>
        <v>0</v>
      </c>
    </row>
    <row r="149" spans="1:7" ht="12" customHeight="1">
      <c r="A149" s="27" t="s">
        <v>152</v>
      </c>
      <c r="B149" s="97" t="s">
        <v>299</v>
      </c>
      <c r="C149" s="35"/>
      <c r="D149" s="92"/>
      <c r="E149" s="35"/>
      <c r="F149" s="36"/>
      <c r="G149" s="37">
        <f t="shared" si="7"/>
        <v>0</v>
      </c>
    </row>
    <row r="150" spans="1:7" ht="12" customHeight="1">
      <c r="A150" s="27" t="s">
        <v>154</v>
      </c>
      <c r="B150" s="97" t="s">
        <v>300</v>
      </c>
      <c r="C150" s="35"/>
      <c r="D150" s="92"/>
      <c r="E150" s="35"/>
      <c r="F150" s="36"/>
      <c r="G150" s="37">
        <f t="shared" si="7"/>
        <v>0</v>
      </c>
    </row>
    <row r="151" spans="1:7" ht="12" customHeight="1">
      <c r="A151" s="27" t="s">
        <v>156</v>
      </c>
      <c r="B151" s="97" t="s">
        <v>301</v>
      </c>
      <c r="C151" s="35"/>
      <c r="D151" s="92"/>
      <c r="E151" s="35"/>
      <c r="F151" s="36"/>
      <c r="G151" s="37">
        <f t="shared" si="7"/>
        <v>0</v>
      </c>
    </row>
    <row r="152" spans="1:7" ht="12" customHeight="1">
      <c r="A152" s="27" t="s">
        <v>302</v>
      </c>
      <c r="B152" s="97" t="s">
        <v>303</v>
      </c>
      <c r="C152" s="35"/>
      <c r="D152" s="92"/>
      <c r="E152" s="41"/>
      <c r="F152" s="42"/>
      <c r="G152" s="43">
        <f t="shared" si="7"/>
        <v>0</v>
      </c>
    </row>
    <row r="153" spans="1:7" ht="12" customHeight="1">
      <c r="A153" s="22" t="s">
        <v>158</v>
      </c>
      <c r="B153" s="23" t="s">
        <v>304</v>
      </c>
      <c r="C153" s="103"/>
      <c r="D153" s="104"/>
      <c r="E153" s="105"/>
      <c r="F153" s="105"/>
      <c r="G153" s="106">
        <f t="shared" si="7"/>
        <v>0</v>
      </c>
    </row>
    <row r="154" spans="1:7" ht="12" customHeight="1">
      <c r="A154" s="22" t="s">
        <v>305</v>
      </c>
      <c r="B154" s="23" t="s">
        <v>306</v>
      </c>
      <c r="C154" s="103"/>
      <c r="D154" s="104"/>
      <c r="E154" s="103"/>
      <c r="F154" s="107"/>
      <c r="G154" s="106">
        <f t="shared" si="7"/>
        <v>0</v>
      </c>
    </row>
    <row r="155" spans="1:11" ht="15" customHeight="1">
      <c r="A155" s="22" t="s">
        <v>307</v>
      </c>
      <c r="B155" s="23" t="s">
        <v>308</v>
      </c>
      <c r="C155" s="108">
        <f>+C131+C135+C142+C147+C153+C154</f>
        <v>0</v>
      </c>
      <c r="D155" s="109">
        <f>+D131+D135+D142+D147+D153+D154</f>
        <v>0</v>
      </c>
      <c r="E155" s="108">
        <f>+E131+E135+E142+E147+E153+E154</f>
        <v>14665</v>
      </c>
      <c r="F155" s="108">
        <f>+F131+F135+F142+F147+F153+F154</f>
        <v>0</v>
      </c>
      <c r="G155" s="110">
        <f>+G131+G135+G142+G147+G153+G154</f>
        <v>14665</v>
      </c>
      <c r="H155" s="111"/>
      <c r="I155" s="112"/>
      <c r="J155" s="112"/>
      <c r="K155" s="112"/>
    </row>
    <row r="156" spans="1:7" s="26" customFormat="1" ht="12.75" customHeight="1">
      <c r="A156" s="113" t="s">
        <v>309</v>
      </c>
      <c r="B156" s="114" t="s">
        <v>310</v>
      </c>
      <c r="C156" s="108">
        <f>+C130+C155</f>
        <v>636945</v>
      </c>
      <c r="D156" s="109">
        <f>+D130+D155</f>
        <v>439155</v>
      </c>
      <c r="E156" s="109">
        <f>+E130+E155</f>
        <v>169371</v>
      </c>
      <c r="F156" s="109">
        <f>+F130+F155</f>
        <v>31306</v>
      </c>
      <c r="G156" s="110">
        <f>+G130+G155</f>
        <v>1276777</v>
      </c>
    </row>
    <row r="157" ht="7.5" customHeight="1"/>
    <row r="158" spans="1:7" ht="15.75">
      <c r="A158" s="409" t="s">
        <v>311</v>
      </c>
      <c r="B158" s="409"/>
      <c r="C158" s="409"/>
      <c r="D158" s="409"/>
      <c r="E158" s="409"/>
      <c r="F158" s="409"/>
      <c r="G158" s="409"/>
    </row>
    <row r="159" spans="1:7" ht="15" customHeight="1">
      <c r="A159" s="410" t="s">
        <v>312</v>
      </c>
      <c r="B159" s="410"/>
      <c r="C159" s="115"/>
      <c r="G159" s="115" t="s">
        <v>40</v>
      </c>
    </row>
    <row r="160" spans="1:7" ht="25.5" customHeight="1">
      <c r="A160" s="22">
        <v>1</v>
      </c>
      <c r="B160" s="116" t="s">
        <v>313</v>
      </c>
      <c r="C160" s="50">
        <f>+C63-C130</f>
        <v>-98675</v>
      </c>
      <c r="D160" s="24">
        <f>+D63-D130</f>
        <v>0</v>
      </c>
      <c r="E160" s="24"/>
      <c r="F160" s="50"/>
      <c r="G160" s="25">
        <f>+G63-G130</f>
        <v>-248408</v>
      </c>
    </row>
    <row r="161" spans="1:7" ht="32.25" customHeight="1">
      <c r="A161" s="87" t="s">
        <v>68</v>
      </c>
      <c r="B161" s="88" t="s">
        <v>314</v>
      </c>
      <c r="C161" s="89">
        <f>+C87-C155</f>
        <v>98675</v>
      </c>
      <c r="D161" s="89">
        <f>+D87-D155</f>
        <v>0</v>
      </c>
      <c r="E161" s="89"/>
      <c r="F161" s="117"/>
      <c r="G161" s="118">
        <f>+G87-G155</f>
        <v>248408</v>
      </c>
    </row>
  </sheetData>
  <sheetProtection selectLockedCells="1" selectUnlockedCells="1"/>
  <mergeCells count="12">
    <mergeCell ref="A1:G1"/>
    <mergeCell ref="A2:B2"/>
    <mergeCell ref="A3:A4"/>
    <mergeCell ref="B3:B4"/>
    <mergeCell ref="C3:G3"/>
    <mergeCell ref="A158:G158"/>
    <mergeCell ref="A159:B159"/>
    <mergeCell ref="A90:G90"/>
    <mergeCell ref="A91:B91"/>
    <mergeCell ref="A92:A93"/>
    <mergeCell ref="B92:B93"/>
    <mergeCell ref="C92:G92"/>
  </mergeCells>
  <printOptions horizontalCentered="1"/>
  <pageMargins left="0.03958333333333333" right="0.03958333333333333" top="0.3541666666666667" bottom="0.3541666666666667" header="0" footer="0.5118055555555555"/>
  <pageSetup horizontalDpi="300" verticalDpi="300" orientation="portrait" paperSize="9" scale="75"/>
  <headerFooter alignWithMargins="0">
    <oddHeader xml:space="preserve">&amp;C&amp;"Times New Roman CE,Félkövér"&amp;12Elek Város Önkormányzat
2016.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161"/>
  <sheetViews>
    <sheetView zoomScale="96" zoomScaleNormal="96" workbookViewId="0" topLeftCell="A1">
      <selection activeCell="A1" sqref="A1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2.875" style="11" customWidth="1"/>
    <col min="5" max="6" width="11.625" style="11" customWidth="1"/>
    <col min="7" max="7" width="17.375" style="11" customWidth="1"/>
    <col min="8" max="16384" width="9.375" style="11" customWidth="1"/>
  </cols>
  <sheetData>
    <row r="1" spans="1:7" ht="15.75" customHeight="1">
      <c r="A1" s="411" t="s">
        <v>38</v>
      </c>
      <c r="B1" s="411"/>
      <c r="C1" s="411"/>
      <c r="D1" s="411"/>
      <c r="E1" s="411"/>
      <c r="F1" s="411"/>
      <c r="G1" s="411"/>
    </row>
    <row r="2" spans="1:7" ht="15.75" customHeight="1">
      <c r="A2" s="410" t="s">
        <v>39</v>
      </c>
      <c r="B2" s="410"/>
      <c r="C2" s="12"/>
      <c r="G2" s="12" t="s">
        <v>40</v>
      </c>
    </row>
    <row r="3" spans="1:7" ht="12.75" customHeight="1">
      <c r="A3" s="413" t="s">
        <v>41</v>
      </c>
      <c r="B3" s="413" t="s">
        <v>42</v>
      </c>
      <c r="C3" s="416" t="str">
        <f>+CONCATENATE(LEFT(ÖSSZEFÜGGÉSEK!A6,4),". évi")</f>
        <v>2016. évi</v>
      </c>
      <c r="D3" s="416"/>
      <c r="E3" s="416"/>
      <c r="F3" s="416"/>
      <c r="G3" s="416"/>
    </row>
    <row r="4" spans="1:7" ht="36" customHeight="1">
      <c r="A4" s="413"/>
      <c r="B4" s="413"/>
      <c r="C4" s="14" t="s">
        <v>43</v>
      </c>
      <c r="D4" s="14" t="s">
        <v>315</v>
      </c>
      <c r="E4" s="14" t="s">
        <v>45</v>
      </c>
      <c r="F4" s="14" t="s">
        <v>46</v>
      </c>
      <c r="G4" s="15" t="str">
        <f>+CONCATENATE(LEFT(ÖSSZEFÜGGÉSEK!A6,4),".09.30.",CHAR(10),"Módosítás utáni")</f>
        <v>2016.09.30.
Módosítás utáni</v>
      </c>
    </row>
    <row r="5" spans="1:7" s="21" customFormat="1" ht="12" customHeight="1">
      <c r="A5" s="16" t="s">
        <v>47</v>
      </c>
      <c r="B5" s="17" t="s">
        <v>48</v>
      </c>
      <c r="C5" s="17" t="s">
        <v>49</v>
      </c>
      <c r="D5" s="17" t="s">
        <v>50</v>
      </c>
      <c r="E5" s="119" t="s">
        <v>51</v>
      </c>
      <c r="F5" s="119" t="s">
        <v>52</v>
      </c>
      <c r="G5" s="20" t="s">
        <v>53</v>
      </c>
    </row>
    <row r="6" spans="1:7" s="26" customFormat="1" ht="12" customHeight="1">
      <c r="A6" s="22" t="s">
        <v>54</v>
      </c>
      <c r="B6" s="23" t="s">
        <v>55</v>
      </c>
      <c r="C6" s="24">
        <f>+C7+C8+C9+C10+C11+C12</f>
        <v>392936</v>
      </c>
      <c r="D6" s="24">
        <f>+D7+D8+D9+D10+D11+D12</f>
        <v>0</v>
      </c>
      <c r="E6" s="24">
        <f>+E7+E8+E9+E10+E11+E12</f>
        <v>4463</v>
      </c>
      <c r="F6" s="24">
        <f>+F7+F8+F9+F10+F11+F12</f>
        <v>5923</v>
      </c>
      <c r="G6" s="25">
        <f>+G7+G8+G9+G10+G11+G12</f>
        <v>403322</v>
      </c>
    </row>
    <row r="7" spans="1:7" s="26" customFormat="1" ht="12" customHeight="1">
      <c r="A7" s="27" t="s">
        <v>56</v>
      </c>
      <c r="B7" s="28" t="s">
        <v>57</v>
      </c>
      <c r="C7" s="29">
        <v>176307</v>
      </c>
      <c r="D7" s="29"/>
      <c r="E7" s="30"/>
      <c r="F7" s="31"/>
      <c r="G7" s="32">
        <f>C7+D7</f>
        <v>176307</v>
      </c>
    </row>
    <row r="8" spans="1:7" s="26" customFormat="1" ht="12" customHeight="1">
      <c r="A8" s="33" t="s">
        <v>58</v>
      </c>
      <c r="B8" s="34" t="s">
        <v>59</v>
      </c>
      <c r="C8" s="35">
        <v>88856</v>
      </c>
      <c r="D8" s="35"/>
      <c r="E8" s="35"/>
      <c r="F8" s="36">
        <v>1164</v>
      </c>
      <c r="G8" s="37">
        <f>C8+D8+E8+F8</f>
        <v>90020</v>
      </c>
    </row>
    <row r="9" spans="1:7" s="26" customFormat="1" ht="12" customHeight="1">
      <c r="A9" s="33" t="s">
        <v>60</v>
      </c>
      <c r="B9" s="34" t="s">
        <v>61</v>
      </c>
      <c r="C9" s="35">
        <v>122176</v>
      </c>
      <c r="D9" s="35"/>
      <c r="E9" s="35">
        <v>2410</v>
      </c>
      <c r="F9" s="36">
        <v>4036</v>
      </c>
      <c r="G9" s="37">
        <f>C9+D9+E9+F9</f>
        <v>128622</v>
      </c>
    </row>
    <row r="10" spans="1:7" s="26" customFormat="1" ht="12" customHeight="1">
      <c r="A10" s="33" t="s">
        <v>62</v>
      </c>
      <c r="B10" s="34" t="s">
        <v>63</v>
      </c>
      <c r="C10" s="35">
        <v>5597</v>
      </c>
      <c r="D10" s="35"/>
      <c r="E10" s="35">
        <v>73</v>
      </c>
      <c r="F10" s="36"/>
      <c r="G10" s="37">
        <f>C10+D10+E10+F10</f>
        <v>5670</v>
      </c>
    </row>
    <row r="11" spans="1:7" s="26" customFormat="1" ht="12" customHeight="1">
      <c r="A11" s="33" t="s">
        <v>64</v>
      </c>
      <c r="B11" s="38" t="s">
        <v>65</v>
      </c>
      <c r="C11" s="35"/>
      <c r="D11" s="35"/>
      <c r="E11" s="35">
        <v>1980</v>
      </c>
      <c r="F11" s="36">
        <v>723</v>
      </c>
      <c r="G11" s="37">
        <f>C11+D11+E11+F11</f>
        <v>2703</v>
      </c>
    </row>
    <row r="12" spans="1:7" s="26" customFormat="1" ht="12" customHeight="1">
      <c r="A12" s="39" t="s">
        <v>66</v>
      </c>
      <c r="B12" s="40" t="s">
        <v>67</v>
      </c>
      <c r="C12" s="35"/>
      <c r="D12" s="35"/>
      <c r="E12" s="41"/>
      <c r="F12" s="42"/>
      <c r="G12" s="43">
        <f>C12+D12</f>
        <v>0</v>
      </c>
    </row>
    <row r="13" spans="1:7" s="26" customFormat="1" ht="21">
      <c r="A13" s="22" t="s">
        <v>68</v>
      </c>
      <c r="B13" s="44" t="s">
        <v>69</v>
      </c>
      <c r="C13" s="24">
        <f>+C14+C15+C16+C17+C18</f>
        <v>311</v>
      </c>
      <c r="D13" s="24">
        <f>+D14+D15+D16+D17+D18</f>
        <v>438187</v>
      </c>
      <c r="E13" s="24">
        <f>+E14+E15+E16+E17+E18</f>
        <v>505</v>
      </c>
      <c r="F13" s="24">
        <f>+F14+F15+F16+F17+F18</f>
        <v>11455</v>
      </c>
      <c r="G13" s="25">
        <f>+G14+G15+G16+G17+G18</f>
        <v>450458</v>
      </c>
    </row>
    <row r="14" spans="1:7" s="26" customFormat="1" ht="12" customHeight="1">
      <c r="A14" s="27" t="s">
        <v>70</v>
      </c>
      <c r="B14" s="28" t="s">
        <v>71</v>
      </c>
      <c r="C14" s="29"/>
      <c r="D14" s="29"/>
      <c r="E14" s="30"/>
      <c r="F14" s="31"/>
      <c r="G14" s="32">
        <f>C14+D14</f>
        <v>0</v>
      </c>
    </row>
    <row r="15" spans="1:7" s="26" customFormat="1" ht="12" customHeight="1">
      <c r="A15" s="33" t="s">
        <v>72</v>
      </c>
      <c r="B15" s="34" t="s">
        <v>73</v>
      </c>
      <c r="C15" s="35"/>
      <c r="D15" s="35"/>
      <c r="E15" s="35"/>
      <c r="F15" s="36"/>
      <c r="G15" s="37">
        <f>C15+D15</f>
        <v>0</v>
      </c>
    </row>
    <row r="16" spans="1:7" s="26" customFormat="1" ht="12" customHeight="1">
      <c r="A16" s="33" t="s">
        <v>74</v>
      </c>
      <c r="B16" s="34" t="s">
        <v>75</v>
      </c>
      <c r="C16" s="35"/>
      <c r="D16" s="35"/>
      <c r="E16" s="35"/>
      <c r="F16" s="36"/>
      <c r="G16" s="37">
        <f>C16+D16</f>
        <v>0</v>
      </c>
    </row>
    <row r="17" spans="1:7" s="26" customFormat="1" ht="12" customHeight="1">
      <c r="A17" s="33" t="s">
        <v>76</v>
      </c>
      <c r="B17" s="34" t="s">
        <v>77</v>
      </c>
      <c r="C17" s="35"/>
      <c r="D17" s="35"/>
      <c r="E17" s="35"/>
      <c r="F17" s="36"/>
      <c r="G17" s="37">
        <f>C17+D17</f>
        <v>0</v>
      </c>
    </row>
    <row r="18" spans="1:7" s="26" customFormat="1" ht="12" customHeight="1">
      <c r="A18" s="33" t="s">
        <v>78</v>
      </c>
      <c r="B18" s="34" t="s">
        <v>79</v>
      </c>
      <c r="C18" s="35">
        <v>311</v>
      </c>
      <c r="D18" s="35">
        <v>438187</v>
      </c>
      <c r="E18" s="35">
        <v>505</v>
      </c>
      <c r="F18" s="36">
        <v>11455</v>
      </c>
      <c r="G18" s="37">
        <f>C18+D18+E18+F18</f>
        <v>450458</v>
      </c>
    </row>
    <row r="19" spans="1:7" s="26" customFormat="1" ht="12" customHeight="1">
      <c r="A19" s="39" t="s">
        <v>80</v>
      </c>
      <c r="B19" s="40" t="s">
        <v>81</v>
      </c>
      <c r="C19" s="45"/>
      <c r="D19" s="45"/>
      <c r="E19" s="41"/>
      <c r="F19" s="42"/>
      <c r="G19" s="43">
        <f>C19+D19</f>
        <v>0</v>
      </c>
    </row>
    <row r="20" spans="1:7" s="26" customFormat="1" ht="21">
      <c r="A20" s="22" t="s">
        <v>82</v>
      </c>
      <c r="B20" s="23" t="s">
        <v>83</v>
      </c>
      <c r="C20" s="24">
        <f>+C21+C22+C23+C24+C25</f>
        <v>0</v>
      </c>
      <c r="D20" s="24">
        <f>+D21+D22+D23+D24+D25</f>
        <v>968</v>
      </c>
      <c r="E20" s="24">
        <f>+E21+E22+E23+E24+E25</f>
        <v>0</v>
      </c>
      <c r="F20" s="24">
        <f>+F21+F22+F23+F24+F25</f>
        <v>0</v>
      </c>
      <c r="G20" s="25">
        <f>+G21+G22+G23+G24+G25</f>
        <v>968</v>
      </c>
    </row>
    <row r="21" spans="1:7" s="26" customFormat="1" ht="12" customHeight="1">
      <c r="A21" s="27" t="s">
        <v>84</v>
      </c>
      <c r="B21" s="28" t="s">
        <v>85</v>
      </c>
      <c r="C21" s="29"/>
      <c r="D21" s="29"/>
      <c r="E21" s="30"/>
      <c r="F21" s="31"/>
      <c r="G21" s="32">
        <f aca="true" t="shared" si="0" ref="G21:G26">C21+D21</f>
        <v>0</v>
      </c>
    </row>
    <row r="22" spans="1:7" s="26" customFormat="1" ht="12" customHeight="1">
      <c r="A22" s="33" t="s">
        <v>86</v>
      </c>
      <c r="B22" s="34" t="s">
        <v>87</v>
      </c>
      <c r="C22" s="35"/>
      <c r="D22" s="35"/>
      <c r="E22" s="35"/>
      <c r="F22" s="36"/>
      <c r="G22" s="37">
        <f t="shared" si="0"/>
        <v>0</v>
      </c>
    </row>
    <row r="23" spans="1:7" s="26" customFormat="1" ht="12" customHeight="1">
      <c r="A23" s="33" t="s">
        <v>88</v>
      </c>
      <c r="B23" s="34" t="s">
        <v>89</v>
      </c>
      <c r="C23" s="35"/>
      <c r="D23" s="35"/>
      <c r="E23" s="35"/>
      <c r="F23" s="36"/>
      <c r="G23" s="37">
        <f t="shared" si="0"/>
        <v>0</v>
      </c>
    </row>
    <row r="24" spans="1:7" s="26" customFormat="1" ht="12" customHeight="1">
      <c r="A24" s="33" t="s">
        <v>90</v>
      </c>
      <c r="B24" s="34" t="s">
        <v>91</v>
      </c>
      <c r="C24" s="35"/>
      <c r="D24" s="35"/>
      <c r="E24" s="35"/>
      <c r="F24" s="36"/>
      <c r="G24" s="37">
        <f t="shared" si="0"/>
        <v>0</v>
      </c>
    </row>
    <row r="25" spans="1:7" s="26" customFormat="1" ht="12" customHeight="1">
      <c r="A25" s="33" t="s">
        <v>92</v>
      </c>
      <c r="B25" s="34" t="s">
        <v>93</v>
      </c>
      <c r="C25" s="35"/>
      <c r="D25" s="35">
        <v>968</v>
      </c>
      <c r="E25" s="35"/>
      <c r="F25" s="36"/>
      <c r="G25" s="37">
        <f t="shared" si="0"/>
        <v>968</v>
      </c>
    </row>
    <row r="26" spans="1:7" s="26" customFormat="1" ht="12" customHeight="1">
      <c r="A26" s="39" t="s">
        <v>94</v>
      </c>
      <c r="B26" s="46" t="s">
        <v>95</v>
      </c>
      <c r="C26" s="45"/>
      <c r="D26" s="45"/>
      <c r="E26" s="41"/>
      <c r="F26" s="42"/>
      <c r="G26" s="43">
        <f t="shared" si="0"/>
        <v>0</v>
      </c>
    </row>
    <row r="27" spans="1:7" s="26" customFormat="1" ht="12" customHeight="1">
      <c r="A27" s="22" t="s">
        <v>96</v>
      </c>
      <c r="B27" s="23" t="s">
        <v>97</v>
      </c>
      <c r="C27" s="24">
        <f>+C28+C29+C30+C31+C32+C33+C34</f>
        <v>44000</v>
      </c>
      <c r="D27" s="24">
        <f>+D28+D29+D30+D31+D32+D33+D34</f>
        <v>0</v>
      </c>
      <c r="E27" s="24">
        <f>+E28+E29+E30+E31+E32+E33+E34</f>
        <v>0</v>
      </c>
      <c r="F27" s="24">
        <f>+F28+F29+F30+F31+F32+F33+F34</f>
        <v>0</v>
      </c>
      <c r="G27" s="25">
        <f>+G28+G29+G30+G31+G32+G33+G34</f>
        <v>44000</v>
      </c>
    </row>
    <row r="28" spans="1:7" s="26" customFormat="1" ht="12" customHeight="1">
      <c r="A28" s="27" t="s">
        <v>98</v>
      </c>
      <c r="B28" s="28" t="s">
        <v>99</v>
      </c>
      <c r="C28" s="47">
        <v>5000</v>
      </c>
      <c r="D28" s="47">
        <f>+D29+D30+D31</f>
        <v>0</v>
      </c>
      <c r="E28" s="48"/>
      <c r="F28" s="49"/>
      <c r="G28" s="32">
        <f aca="true" t="shared" si="1" ref="G28:G34">C28+D28</f>
        <v>5000</v>
      </c>
    </row>
    <row r="29" spans="1:7" s="26" customFormat="1" ht="12" customHeight="1">
      <c r="A29" s="33" t="s">
        <v>100</v>
      </c>
      <c r="B29" s="34" t="s">
        <v>101</v>
      </c>
      <c r="C29" s="35"/>
      <c r="D29" s="35"/>
      <c r="E29" s="35"/>
      <c r="F29" s="36"/>
      <c r="G29" s="37">
        <f t="shared" si="1"/>
        <v>0</v>
      </c>
    </row>
    <row r="30" spans="1:7" s="26" customFormat="1" ht="12" customHeight="1">
      <c r="A30" s="33" t="s">
        <v>102</v>
      </c>
      <c r="B30" s="34" t="s">
        <v>103</v>
      </c>
      <c r="C30" s="35">
        <v>32000</v>
      </c>
      <c r="D30" s="35"/>
      <c r="E30" s="35"/>
      <c r="F30" s="36"/>
      <c r="G30" s="37">
        <f t="shared" si="1"/>
        <v>32000</v>
      </c>
    </row>
    <row r="31" spans="1:7" s="26" customFormat="1" ht="12" customHeight="1">
      <c r="A31" s="33" t="s">
        <v>104</v>
      </c>
      <c r="B31" s="34" t="s">
        <v>105</v>
      </c>
      <c r="C31" s="35"/>
      <c r="D31" s="35"/>
      <c r="E31" s="35"/>
      <c r="F31" s="36"/>
      <c r="G31" s="37">
        <f t="shared" si="1"/>
        <v>0</v>
      </c>
    </row>
    <row r="32" spans="1:7" s="26" customFormat="1" ht="12" customHeight="1">
      <c r="A32" s="33" t="s">
        <v>106</v>
      </c>
      <c r="B32" s="34" t="s">
        <v>107</v>
      </c>
      <c r="C32" s="35">
        <v>7000</v>
      </c>
      <c r="D32" s="35"/>
      <c r="E32" s="35"/>
      <c r="F32" s="36"/>
      <c r="G32" s="37">
        <f t="shared" si="1"/>
        <v>7000</v>
      </c>
    </row>
    <row r="33" spans="1:7" s="26" customFormat="1" ht="12" customHeight="1">
      <c r="A33" s="33" t="s">
        <v>108</v>
      </c>
      <c r="B33" s="34" t="s">
        <v>109</v>
      </c>
      <c r="C33" s="35"/>
      <c r="D33" s="35"/>
      <c r="E33" s="35"/>
      <c r="F33" s="36"/>
      <c r="G33" s="37">
        <f t="shared" si="1"/>
        <v>0</v>
      </c>
    </row>
    <row r="34" spans="1:7" s="26" customFormat="1" ht="12" customHeight="1">
      <c r="A34" s="39" t="s">
        <v>110</v>
      </c>
      <c r="B34" s="46" t="s">
        <v>111</v>
      </c>
      <c r="C34" s="45"/>
      <c r="D34" s="45"/>
      <c r="E34" s="41"/>
      <c r="F34" s="42"/>
      <c r="G34" s="43">
        <f t="shared" si="1"/>
        <v>0</v>
      </c>
    </row>
    <row r="35" spans="1:7" s="26" customFormat="1" ht="12" customHeight="1">
      <c r="A35" s="22" t="s">
        <v>112</v>
      </c>
      <c r="B35" s="23" t="s">
        <v>113</v>
      </c>
      <c r="C35" s="24">
        <f>SUM(C36:C46)</f>
        <v>49896</v>
      </c>
      <c r="D35" s="24">
        <f>SUM(D36:D46)</f>
        <v>0</v>
      </c>
      <c r="E35" s="24">
        <f>SUM(E36:E46)</f>
        <v>0</v>
      </c>
      <c r="F35" s="24">
        <f>SUM(F36:F46)</f>
        <v>8282</v>
      </c>
      <c r="G35" s="25">
        <f>SUM(G36:G46)</f>
        <v>58178</v>
      </c>
    </row>
    <row r="36" spans="1:7" s="26" customFormat="1" ht="12" customHeight="1">
      <c r="A36" s="27" t="s">
        <v>114</v>
      </c>
      <c r="B36" s="28" t="s">
        <v>115</v>
      </c>
      <c r="C36" s="29"/>
      <c r="D36" s="29"/>
      <c r="E36" s="30"/>
      <c r="F36" s="31"/>
      <c r="G36" s="32">
        <f aca="true" t="shared" si="2" ref="G36:G41">C36+D36</f>
        <v>0</v>
      </c>
    </row>
    <row r="37" spans="1:7" s="26" customFormat="1" ht="12" customHeight="1">
      <c r="A37" s="33" t="s">
        <v>116</v>
      </c>
      <c r="B37" s="34" t="s">
        <v>117</v>
      </c>
      <c r="C37" s="35">
        <v>2545</v>
      </c>
      <c r="D37" s="35"/>
      <c r="E37" s="35"/>
      <c r="F37" s="36"/>
      <c r="G37" s="37">
        <f t="shared" si="2"/>
        <v>2545</v>
      </c>
    </row>
    <row r="38" spans="1:7" s="26" customFormat="1" ht="12" customHeight="1">
      <c r="A38" s="33" t="s">
        <v>118</v>
      </c>
      <c r="B38" s="34" t="s">
        <v>119</v>
      </c>
      <c r="C38" s="35">
        <v>4200</v>
      </c>
      <c r="D38" s="35"/>
      <c r="E38" s="35"/>
      <c r="F38" s="36"/>
      <c r="G38" s="37">
        <f t="shared" si="2"/>
        <v>4200</v>
      </c>
    </row>
    <row r="39" spans="1:7" s="26" customFormat="1" ht="12" customHeight="1">
      <c r="A39" s="33" t="s">
        <v>120</v>
      </c>
      <c r="B39" s="34" t="s">
        <v>121</v>
      </c>
      <c r="C39" s="35">
        <v>910</v>
      </c>
      <c r="D39" s="35"/>
      <c r="E39" s="35"/>
      <c r="F39" s="36"/>
      <c r="G39" s="37">
        <f t="shared" si="2"/>
        <v>910</v>
      </c>
    </row>
    <row r="40" spans="1:7" s="26" customFormat="1" ht="12" customHeight="1">
      <c r="A40" s="33" t="s">
        <v>122</v>
      </c>
      <c r="B40" s="34" t="s">
        <v>123</v>
      </c>
      <c r="C40" s="35">
        <v>36405</v>
      </c>
      <c r="D40" s="35"/>
      <c r="E40" s="35"/>
      <c r="F40" s="36"/>
      <c r="G40" s="37">
        <f t="shared" si="2"/>
        <v>36405</v>
      </c>
    </row>
    <row r="41" spans="1:7" s="26" customFormat="1" ht="12" customHeight="1">
      <c r="A41" s="33" t="s">
        <v>124</v>
      </c>
      <c r="B41" s="34" t="s">
        <v>125</v>
      </c>
      <c r="C41" s="35">
        <v>5036</v>
      </c>
      <c r="D41" s="35"/>
      <c r="E41" s="35"/>
      <c r="F41" s="36"/>
      <c r="G41" s="37">
        <f t="shared" si="2"/>
        <v>5036</v>
      </c>
    </row>
    <row r="42" spans="1:7" s="26" customFormat="1" ht="12" customHeight="1">
      <c r="A42" s="33" t="s">
        <v>126</v>
      </c>
      <c r="B42" s="34" t="s">
        <v>127</v>
      </c>
      <c r="C42" s="35">
        <v>800</v>
      </c>
      <c r="D42" s="35"/>
      <c r="E42" s="35"/>
      <c r="F42" s="36">
        <v>6625</v>
      </c>
      <c r="G42" s="37">
        <f>C42+D42+E42+F42</f>
        <v>7425</v>
      </c>
    </row>
    <row r="43" spans="1:7" s="26" customFormat="1" ht="12" customHeight="1">
      <c r="A43" s="33" t="s">
        <v>128</v>
      </c>
      <c r="B43" s="34" t="s">
        <v>316</v>
      </c>
      <c r="C43" s="35"/>
      <c r="D43" s="35"/>
      <c r="E43" s="35"/>
      <c r="F43" s="36"/>
      <c r="G43" s="37">
        <f>C43+D43</f>
        <v>0</v>
      </c>
    </row>
    <row r="44" spans="1:7" s="26" customFormat="1" ht="12" customHeight="1">
      <c r="A44" s="33" t="s">
        <v>130</v>
      </c>
      <c r="B44" s="34" t="s">
        <v>131</v>
      </c>
      <c r="C44" s="35"/>
      <c r="D44" s="35"/>
      <c r="E44" s="35"/>
      <c r="F44" s="36"/>
      <c r="G44" s="37">
        <f>C44+D44</f>
        <v>0</v>
      </c>
    </row>
    <row r="45" spans="1:7" s="26" customFormat="1" ht="12" customHeight="1">
      <c r="A45" s="39" t="s">
        <v>132</v>
      </c>
      <c r="B45" s="46" t="s">
        <v>133</v>
      </c>
      <c r="C45" s="45"/>
      <c r="D45" s="45"/>
      <c r="E45" s="35"/>
      <c r="F45" s="36"/>
      <c r="G45" s="37">
        <f>C45+D45</f>
        <v>0</v>
      </c>
    </row>
    <row r="46" spans="1:7" s="26" customFormat="1" ht="12" customHeight="1">
      <c r="A46" s="39" t="s">
        <v>134</v>
      </c>
      <c r="B46" s="40" t="s">
        <v>135</v>
      </c>
      <c r="C46" s="45"/>
      <c r="D46" s="45"/>
      <c r="E46" s="41"/>
      <c r="F46" s="42">
        <v>1657</v>
      </c>
      <c r="G46" s="43">
        <f>C46+D46+E46+F46</f>
        <v>1657</v>
      </c>
    </row>
    <row r="47" spans="1:7" s="26" customFormat="1" ht="12" customHeight="1">
      <c r="A47" s="22" t="s">
        <v>136</v>
      </c>
      <c r="B47" s="23" t="s">
        <v>137</v>
      </c>
      <c r="C47" s="24">
        <f>SUM(C48:C52)</f>
        <v>0</v>
      </c>
      <c r="D47" s="24">
        <f>SUM(D48:D52)</f>
        <v>0</v>
      </c>
      <c r="E47" s="24">
        <f>SUM(E48:E52)</f>
        <v>4</v>
      </c>
      <c r="F47" s="24">
        <f>SUM(F48:F52)</f>
        <v>0</v>
      </c>
      <c r="G47" s="25">
        <f>SUM(G48:G52)</f>
        <v>4</v>
      </c>
    </row>
    <row r="48" spans="1:7" s="26" customFormat="1" ht="12" customHeight="1">
      <c r="A48" s="27" t="s">
        <v>138</v>
      </c>
      <c r="B48" s="28" t="s">
        <v>139</v>
      </c>
      <c r="C48" s="29"/>
      <c r="D48" s="29"/>
      <c r="E48" s="30"/>
      <c r="F48" s="31"/>
      <c r="G48" s="32">
        <f>C48+D48</f>
        <v>0</v>
      </c>
    </row>
    <row r="49" spans="1:7" s="26" customFormat="1" ht="12" customHeight="1">
      <c r="A49" s="33" t="s">
        <v>140</v>
      </c>
      <c r="B49" s="34" t="s">
        <v>141</v>
      </c>
      <c r="C49" s="35"/>
      <c r="D49" s="35"/>
      <c r="E49" s="35"/>
      <c r="F49" s="36"/>
      <c r="G49" s="37">
        <f>C49+D49</f>
        <v>0</v>
      </c>
    </row>
    <row r="50" spans="1:7" s="26" customFormat="1" ht="12" customHeight="1">
      <c r="A50" s="33" t="s">
        <v>142</v>
      </c>
      <c r="B50" s="34" t="s">
        <v>143</v>
      </c>
      <c r="C50" s="35"/>
      <c r="D50" s="35"/>
      <c r="E50" s="35">
        <v>4</v>
      </c>
      <c r="F50" s="36"/>
      <c r="G50" s="37">
        <f>C50+D50+E50</f>
        <v>4</v>
      </c>
    </row>
    <row r="51" spans="1:7" s="26" customFormat="1" ht="12" customHeight="1">
      <c r="A51" s="33" t="s">
        <v>144</v>
      </c>
      <c r="B51" s="34" t="s">
        <v>145</v>
      </c>
      <c r="C51" s="35"/>
      <c r="D51" s="35"/>
      <c r="E51" s="35"/>
      <c r="F51" s="36"/>
      <c r="G51" s="37">
        <f>C51+D51</f>
        <v>0</v>
      </c>
    </row>
    <row r="52" spans="1:7" s="26" customFormat="1" ht="12" customHeight="1">
      <c r="A52" s="39" t="s">
        <v>146</v>
      </c>
      <c r="B52" s="40" t="s">
        <v>147</v>
      </c>
      <c r="C52" s="45"/>
      <c r="D52" s="45"/>
      <c r="E52" s="41"/>
      <c r="F52" s="42"/>
      <c r="G52" s="43">
        <f>C52+D52</f>
        <v>0</v>
      </c>
    </row>
    <row r="53" spans="1:7" s="26" customFormat="1" ht="12" customHeight="1">
      <c r="A53" s="22" t="s">
        <v>148</v>
      </c>
      <c r="B53" s="23" t="s">
        <v>149</v>
      </c>
      <c r="C53" s="24">
        <f>SUM(C54:C56)</f>
        <v>0</v>
      </c>
      <c r="D53" s="24">
        <f>SUM(D54:D56)</f>
        <v>0</v>
      </c>
      <c r="E53" s="24">
        <f>SUM(E54:E56)</f>
        <v>0</v>
      </c>
      <c r="F53" s="24">
        <f>SUM(F54:F56)</f>
        <v>5647</v>
      </c>
      <c r="G53" s="25">
        <f>SUM(G54:G56)</f>
        <v>5647</v>
      </c>
    </row>
    <row r="54" spans="1:7" s="26" customFormat="1" ht="12" customHeight="1">
      <c r="A54" s="27" t="s">
        <v>150</v>
      </c>
      <c r="B54" s="28" t="s">
        <v>151</v>
      </c>
      <c r="C54" s="29"/>
      <c r="D54" s="29"/>
      <c r="E54" s="30"/>
      <c r="F54" s="31"/>
      <c r="G54" s="32">
        <f>C54+D54</f>
        <v>0</v>
      </c>
    </row>
    <row r="55" spans="1:7" s="26" customFormat="1" ht="12" customHeight="1">
      <c r="A55" s="33" t="s">
        <v>152</v>
      </c>
      <c r="B55" s="34" t="s">
        <v>153</v>
      </c>
      <c r="C55" s="35"/>
      <c r="D55" s="35"/>
      <c r="E55" s="35"/>
      <c r="F55" s="36"/>
      <c r="G55" s="37">
        <f>C55+D55</f>
        <v>0</v>
      </c>
    </row>
    <row r="56" spans="1:7" s="26" customFormat="1" ht="12" customHeight="1">
      <c r="A56" s="33" t="s">
        <v>154</v>
      </c>
      <c r="B56" s="34" t="s">
        <v>155</v>
      </c>
      <c r="C56" s="35"/>
      <c r="D56" s="35"/>
      <c r="E56" s="35"/>
      <c r="F56" s="36">
        <v>5647</v>
      </c>
      <c r="G56" s="37">
        <f>C56+D56+E56+F56</f>
        <v>5647</v>
      </c>
    </row>
    <row r="57" spans="1:7" s="26" customFormat="1" ht="12" customHeight="1">
      <c r="A57" s="39" t="s">
        <v>156</v>
      </c>
      <c r="B57" s="40" t="s">
        <v>157</v>
      </c>
      <c r="C57" s="45"/>
      <c r="D57" s="45"/>
      <c r="E57" s="41"/>
      <c r="F57" s="42"/>
      <c r="G57" s="43">
        <f>C57+D57</f>
        <v>0</v>
      </c>
    </row>
    <row r="58" spans="1:7" s="26" customFormat="1" ht="12" customHeight="1">
      <c r="A58" s="22" t="s">
        <v>158</v>
      </c>
      <c r="B58" s="44" t="s">
        <v>159</v>
      </c>
      <c r="C58" s="24">
        <f>SUM(C59:C61)</f>
        <v>0</v>
      </c>
      <c r="D58" s="24">
        <f>SUM(D59:D61)</f>
        <v>0</v>
      </c>
      <c r="E58" s="24"/>
      <c r="F58" s="50"/>
      <c r="G58" s="25">
        <f>SUM(G59:G61)</f>
        <v>0</v>
      </c>
    </row>
    <row r="59" spans="1:7" s="26" customFormat="1" ht="12" customHeight="1">
      <c r="A59" s="27" t="s">
        <v>160</v>
      </c>
      <c r="B59" s="28" t="s">
        <v>161</v>
      </c>
      <c r="C59" s="35"/>
      <c r="D59" s="35"/>
      <c r="E59" s="30"/>
      <c r="F59" s="31"/>
      <c r="G59" s="32">
        <f>C59+D59</f>
        <v>0</v>
      </c>
    </row>
    <row r="60" spans="1:7" s="26" customFormat="1" ht="12" customHeight="1">
      <c r="A60" s="33" t="s">
        <v>162</v>
      </c>
      <c r="B60" s="34" t="s">
        <v>163</v>
      </c>
      <c r="C60" s="35"/>
      <c r="D60" s="35"/>
      <c r="E60" s="35"/>
      <c r="F60" s="36"/>
      <c r="G60" s="37">
        <f>C60+D60</f>
        <v>0</v>
      </c>
    </row>
    <row r="61" spans="1:7" s="26" customFormat="1" ht="12" customHeight="1">
      <c r="A61" s="33" t="s">
        <v>164</v>
      </c>
      <c r="B61" s="34" t="s">
        <v>165</v>
      </c>
      <c r="C61" s="35"/>
      <c r="D61" s="35"/>
      <c r="E61" s="35"/>
      <c r="F61" s="36"/>
      <c r="G61" s="37">
        <f>C61+D61</f>
        <v>0</v>
      </c>
    </row>
    <row r="62" spans="1:7" s="26" customFormat="1" ht="12" customHeight="1">
      <c r="A62" s="39" t="s">
        <v>166</v>
      </c>
      <c r="B62" s="40" t="s">
        <v>167</v>
      </c>
      <c r="C62" s="35"/>
      <c r="D62" s="35"/>
      <c r="E62" s="41"/>
      <c r="F62" s="42"/>
      <c r="G62" s="43">
        <f>C62+D62</f>
        <v>0</v>
      </c>
    </row>
    <row r="63" spans="1:7" s="26" customFormat="1" ht="12" customHeight="1">
      <c r="A63" s="51" t="s">
        <v>168</v>
      </c>
      <c r="B63" s="23" t="s">
        <v>169</v>
      </c>
      <c r="C63" s="24">
        <f>+C6+C13+C20+C27+C35+C47+C53+C58</f>
        <v>487143</v>
      </c>
      <c r="D63" s="24">
        <f>+D6+D13+D20+D27+D35+D47+D53+D58</f>
        <v>439155</v>
      </c>
      <c r="E63" s="24">
        <f>+E6+E13+E20+E27+E35+E47+E53+E58</f>
        <v>4972</v>
      </c>
      <c r="F63" s="24">
        <f>+F6+F13+F20+F27+F35+F47+F53+F58</f>
        <v>31307</v>
      </c>
      <c r="G63" s="25">
        <f>+G6+G13+G20+G27+G35+G47+G53+G58</f>
        <v>962577</v>
      </c>
    </row>
    <row r="64" spans="1:7" s="26" customFormat="1" ht="12" customHeight="1">
      <c r="A64" s="52" t="s">
        <v>170</v>
      </c>
      <c r="B64" s="44" t="s">
        <v>171</v>
      </c>
      <c r="C64" s="24">
        <f>SUM(C65:C67)</f>
        <v>0</v>
      </c>
      <c r="D64" s="24">
        <f>SUM(D65:D67)</f>
        <v>0</v>
      </c>
      <c r="E64" s="24"/>
      <c r="F64" s="50"/>
      <c r="G64" s="25">
        <f>SUM(G65:G67)</f>
        <v>0</v>
      </c>
    </row>
    <row r="65" spans="1:7" s="26" customFormat="1" ht="12" customHeight="1">
      <c r="A65" s="27" t="s">
        <v>172</v>
      </c>
      <c r="B65" s="28" t="s">
        <v>173</v>
      </c>
      <c r="C65" s="35"/>
      <c r="D65" s="35"/>
      <c r="E65" s="30"/>
      <c r="F65" s="31"/>
      <c r="G65" s="32">
        <f>C65+D65</f>
        <v>0</v>
      </c>
    </row>
    <row r="66" spans="1:7" s="26" customFormat="1" ht="12" customHeight="1">
      <c r="A66" s="33" t="s">
        <v>174</v>
      </c>
      <c r="B66" s="34" t="s">
        <v>175</v>
      </c>
      <c r="C66" s="35"/>
      <c r="D66" s="35"/>
      <c r="E66" s="35"/>
      <c r="F66" s="36"/>
      <c r="G66" s="37">
        <f>C66+D66</f>
        <v>0</v>
      </c>
    </row>
    <row r="67" spans="1:7" s="26" customFormat="1" ht="12" customHeight="1">
      <c r="A67" s="39" t="s">
        <v>176</v>
      </c>
      <c r="B67" s="53" t="s">
        <v>177</v>
      </c>
      <c r="C67" s="35"/>
      <c r="D67" s="35"/>
      <c r="E67" s="41"/>
      <c r="F67" s="42"/>
      <c r="G67" s="43">
        <f>C67+D67</f>
        <v>0</v>
      </c>
    </row>
    <row r="68" spans="1:7" s="26" customFormat="1" ht="12" customHeight="1">
      <c r="A68" s="52" t="s">
        <v>178</v>
      </c>
      <c r="B68" s="44" t="s">
        <v>179</v>
      </c>
      <c r="C68" s="24">
        <f>SUM(C69:C72)</f>
        <v>0</v>
      </c>
      <c r="D68" s="24">
        <f>SUM(D69:D72)</f>
        <v>0</v>
      </c>
      <c r="E68" s="24"/>
      <c r="F68" s="50"/>
      <c r="G68" s="25">
        <f>SUM(G69:G72)</f>
        <v>0</v>
      </c>
    </row>
    <row r="69" spans="1:7" s="26" customFormat="1" ht="12" customHeight="1">
      <c r="A69" s="27" t="s">
        <v>180</v>
      </c>
      <c r="B69" s="28" t="s">
        <v>181</v>
      </c>
      <c r="C69" s="35"/>
      <c r="D69" s="35"/>
      <c r="E69" s="30"/>
      <c r="F69" s="31"/>
      <c r="G69" s="32">
        <f>C69+D69</f>
        <v>0</v>
      </c>
    </row>
    <row r="70" spans="1:7" s="26" customFormat="1" ht="12" customHeight="1">
      <c r="A70" s="33" t="s">
        <v>182</v>
      </c>
      <c r="B70" s="34" t="s">
        <v>183</v>
      </c>
      <c r="C70" s="35"/>
      <c r="D70" s="35"/>
      <c r="E70" s="35"/>
      <c r="F70" s="36"/>
      <c r="G70" s="37">
        <f>C70+D70</f>
        <v>0</v>
      </c>
    </row>
    <row r="71" spans="1:7" s="26" customFormat="1" ht="12" customHeight="1">
      <c r="A71" s="33" t="s">
        <v>184</v>
      </c>
      <c r="B71" s="34" t="s">
        <v>185</v>
      </c>
      <c r="C71" s="35"/>
      <c r="D71" s="35"/>
      <c r="E71" s="35"/>
      <c r="F71" s="36"/>
      <c r="G71" s="37">
        <f>C71+D71</f>
        <v>0</v>
      </c>
    </row>
    <row r="72" spans="1:7" s="26" customFormat="1" ht="12" customHeight="1">
      <c r="A72" s="39" t="s">
        <v>186</v>
      </c>
      <c r="B72" s="40" t="s">
        <v>187</v>
      </c>
      <c r="C72" s="35"/>
      <c r="D72" s="35"/>
      <c r="E72" s="41"/>
      <c r="F72" s="42"/>
      <c r="G72" s="43">
        <f>C72+D72</f>
        <v>0</v>
      </c>
    </row>
    <row r="73" spans="1:7" s="26" customFormat="1" ht="12" customHeight="1">
      <c r="A73" s="52" t="s">
        <v>188</v>
      </c>
      <c r="B73" s="44" t="s">
        <v>189</v>
      </c>
      <c r="C73" s="24">
        <f>SUM(C74:C75)</f>
        <v>98675</v>
      </c>
      <c r="D73" s="24">
        <f>SUM(D74:D75)</f>
        <v>0</v>
      </c>
      <c r="E73" s="24">
        <f>SUM(E74:E75)</f>
        <v>164399</v>
      </c>
      <c r="F73" s="24">
        <f>SUM(F74:F75)</f>
        <v>-1</v>
      </c>
      <c r="G73" s="25">
        <f>SUM(G74:G75)</f>
        <v>263073</v>
      </c>
    </row>
    <row r="74" spans="1:7" s="26" customFormat="1" ht="12" customHeight="1">
      <c r="A74" s="54" t="s">
        <v>190</v>
      </c>
      <c r="B74" s="55" t="s">
        <v>191</v>
      </c>
      <c r="C74" s="30">
        <v>98675</v>
      </c>
      <c r="D74" s="30"/>
      <c r="E74" s="30">
        <v>164399</v>
      </c>
      <c r="F74" s="31">
        <v>-1</v>
      </c>
      <c r="G74" s="32">
        <f>C74+D74+E74+F74</f>
        <v>263073</v>
      </c>
    </row>
    <row r="75" spans="1:7" s="26" customFormat="1" ht="12" customHeight="1">
      <c r="A75" s="56" t="s">
        <v>192</v>
      </c>
      <c r="B75" s="57" t="s">
        <v>193</v>
      </c>
      <c r="C75" s="41"/>
      <c r="D75" s="41"/>
      <c r="E75" s="41"/>
      <c r="F75" s="42"/>
      <c r="G75" s="43">
        <f>C75+D75</f>
        <v>0</v>
      </c>
    </row>
    <row r="76" spans="1:7" s="26" customFormat="1" ht="12" customHeight="1">
      <c r="A76" s="52" t="s">
        <v>194</v>
      </c>
      <c r="B76" s="44" t="s">
        <v>195</v>
      </c>
      <c r="C76" s="24">
        <f>SUM(C77:C79)</f>
        <v>0</v>
      </c>
      <c r="D76" s="24">
        <f>SUM(D77:D79)</f>
        <v>0</v>
      </c>
      <c r="E76" s="24"/>
      <c r="F76" s="50"/>
      <c r="G76" s="25">
        <f>SUM(G77:G79)</f>
        <v>0</v>
      </c>
    </row>
    <row r="77" spans="1:7" s="26" customFormat="1" ht="12" customHeight="1">
      <c r="A77" s="27" t="s">
        <v>196</v>
      </c>
      <c r="B77" s="28" t="s">
        <v>197</v>
      </c>
      <c r="C77" s="35"/>
      <c r="D77" s="35"/>
      <c r="E77" s="30"/>
      <c r="F77" s="31"/>
      <c r="G77" s="32">
        <f>C77+D77</f>
        <v>0</v>
      </c>
    </row>
    <row r="78" spans="1:7" s="26" customFormat="1" ht="12" customHeight="1">
      <c r="A78" s="33" t="s">
        <v>198</v>
      </c>
      <c r="B78" s="34" t="s">
        <v>199</v>
      </c>
      <c r="C78" s="35"/>
      <c r="D78" s="35"/>
      <c r="E78" s="35"/>
      <c r="F78" s="36"/>
      <c r="G78" s="37">
        <f>C78+D78</f>
        <v>0</v>
      </c>
    </row>
    <row r="79" spans="1:7" s="26" customFormat="1" ht="12" customHeight="1">
      <c r="A79" s="39" t="s">
        <v>200</v>
      </c>
      <c r="B79" s="40" t="s">
        <v>201</v>
      </c>
      <c r="C79" s="35"/>
      <c r="D79" s="35"/>
      <c r="E79" s="41"/>
      <c r="F79" s="42"/>
      <c r="G79" s="43">
        <f>C79+D79</f>
        <v>0</v>
      </c>
    </row>
    <row r="80" spans="1:7" s="26" customFormat="1" ht="12" customHeight="1">
      <c r="A80" s="52" t="s">
        <v>202</v>
      </c>
      <c r="B80" s="44" t="s">
        <v>203</v>
      </c>
      <c r="C80" s="24">
        <f>SUM(C81:C84)</f>
        <v>0</v>
      </c>
      <c r="D80" s="24">
        <f>SUM(D81:D84)</f>
        <v>0</v>
      </c>
      <c r="E80" s="24"/>
      <c r="F80" s="50"/>
      <c r="G80" s="25">
        <f>SUM(G81:G84)</f>
        <v>0</v>
      </c>
    </row>
    <row r="81" spans="1:7" s="26" customFormat="1" ht="12" customHeight="1">
      <c r="A81" s="58" t="s">
        <v>204</v>
      </c>
      <c r="B81" s="28" t="s">
        <v>205</v>
      </c>
      <c r="C81" s="35"/>
      <c r="D81" s="35"/>
      <c r="E81" s="30"/>
      <c r="F81" s="31"/>
      <c r="G81" s="32">
        <f aca="true" t="shared" si="3" ref="G81:G86">C81+D81</f>
        <v>0</v>
      </c>
    </row>
    <row r="82" spans="1:7" s="26" customFormat="1" ht="12" customHeight="1">
      <c r="A82" s="59" t="s">
        <v>206</v>
      </c>
      <c r="B82" s="34" t="s">
        <v>207</v>
      </c>
      <c r="C82" s="35"/>
      <c r="D82" s="35"/>
      <c r="E82" s="35"/>
      <c r="F82" s="36"/>
      <c r="G82" s="37">
        <f t="shared" si="3"/>
        <v>0</v>
      </c>
    </row>
    <row r="83" spans="1:7" s="26" customFormat="1" ht="12" customHeight="1">
      <c r="A83" s="59" t="s">
        <v>208</v>
      </c>
      <c r="B83" s="34" t="s">
        <v>209</v>
      </c>
      <c r="C83" s="35"/>
      <c r="D83" s="35"/>
      <c r="E83" s="35"/>
      <c r="F83" s="36"/>
      <c r="G83" s="37">
        <f t="shared" si="3"/>
        <v>0</v>
      </c>
    </row>
    <row r="84" spans="1:7" s="26" customFormat="1" ht="12" customHeight="1">
      <c r="A84" s="60" t="s">
        <v>210</v>
      </c>
      <c r="B84" s="40" t="s">
        <v>211</v>
      </c>
      <c r="C84" s="35"/>
      <c r="D84" s="35"/>
      <c r="E84" s="41"/>
      <c r="F84" s="42"/>
      <c r="G84" s="43">
        <f t="shared" si="3"/>
        <v>0</v>
      </c>
    </row>
    <row r="85" spans="1:7" s="26" customFormat="1" ht="12" customHeight="1">
      <c r="A85" s="52" t="s">
        <v>212</v>
      </c>
      <c r="B85" s="44" t="s">
        <v>213</v>
      </c>
      <c r="C85" s="61"/>
      <c r="D85" s="61"/>
      <c r="E85" s="61"/>
      <c r="F85" s="62"/>
      <c r="G85" s="25">
        <f t="shared" si="3"/>
        <v>0</v>
      </c>
    </row>
    <row r="86" spans="1:7" s="26" customFormat="1" ht="13.5" customHeight="1">
      <c r="A86" s="52" t="s">
        <v>214</v>
      </c>
      <c r="B86" s="44" t="s">
        <v>215</v>
      </c>
      <c r="C86" s="61"/>
      <c r="D86" s="61"/>
      <c r="E86" s="61"/>
      <c r="F86" s="62"/>
      <c r="G86" s="25">
        <f t="shared" si="3"/>
        <v>0</v>
      </c>
    </row>
    <row r="87" spans="1:7" s="26" customFormat="1" ht="15.75" customHeight="1">
      <c r="A87" s="52" t="s">
        <v>216</v>
      </c>
      <c r="B87" s="63" t="s">
        <v>217</v>
      </c>
      <c r="C87" s="24">
        <f>+C64+C68+C73+C76+C80+C86+C85</f>
        <v>98675</v>
      </c>
      <c r="D87" s="24">
        <f>+D64+D68+D73+D76+D80+D86+D85</f>
        <v>0</v>
      </c>
      <c r="E87" s="24">
        <f>+E64+E68+E73+E76+E80+E86+E85</f>
        <v>164399</v>
      </c>
      <c r="F87" s="24">
        <f>+F64+F68+F73+F76+F80+F86+F85</f>
        <v>-1</v>
      </c>
      <c r="G87" s="25">
        <f>+G64+G68+G73+G76+G80+G86+G85</f>
        <v>263073</v>
      </c>
    </row>
    <row r="88" spans="1:7" s="26" customFormat="1" ht="25.5" customHeight="1">
      <c r="A88" s="64" t="s">
        <v>218</v>
      </c>
      <c r="B88" s="65" t="s">
        <v>219</v>
      </c>
      <c r="C88" s="24">
        <f>+C63+C87</f>
        <v>585818</v>
      </c>
      <c r="D88" s="24">
        <f>+D63+D87</f>
        <v>439155</v>
      </c>
      <c r="E88" s="24">
        <f>+E63+E87</f>
        <v>169371</v>
      </c>
      <c r="F88" s="24">
        <f>+F63+F87</f>
        <v>31306</v>
      </c>
      <c r="G88" s="25">
        <f>+G63+G87</f>
        <v>1225650</v>
      </c>
    </row>
    <row r="89" spans="1:3" s="26" customFormat="1" ht="83.25" customHeight="1">
      <c r="A89" s="66"/>
      <c r="B89" s="67"/>
      <c r="C89" s="68"/>
    </row>
    <row r="90" spans="1:7" ht="16.5" customHeight="1">
      <c r="A90" s="411" t="s">
        <v>220</v>
      </c>
      <c r="B90" s="411"/>
      <c r="C90" s="411"/>
      <c r="D90" s="411"/>
      <c r="E90" s="411"/>
      <c r="F90" s="411"/>
      <c r="G90" s="411"/>
    </row>
    <row r="91" spans="1:7" s="70" customFormat="1" ht="16.5" customHeight="1">
      <c r="A91" s="412" t="s">
        <v>221</v>
      </c>
      <c r="B91" s="412"/>
      <c r="C91" s="69"/>
      <c r="G91" s="69" t="s">
        <v>40</v>
      </c>
    </row>
    <row r="92" spans="1:7" ht="12.75" customHeight="1">
      <c r="A92" s="413" t="s">
        <v>41</v>
      </c>
      <c r="B92" s="414" t="s">
        <v>222</v>
      </c>
      <c r="C92" s="415" t="str">
        <f>+CONCATENATE(LEFT(ÖSSZEFÜGGÉSEK!A6,4),". évi")</f>
        <v>2016. évi</v>
      </c>
      <c r="D92" s="415"/>
      <c r="E92" s="415"/>
      <c r="F92" s="415"/>
      <c r="G92" s="415"/>
    </row>
    <row r="93" spans="1:7" ht="36.75" customHeight="1">
      <c r="A93" s="413"/>
      <c r="B93" s="414"/>
      <c r="C93" s="71" t="s">
        <v>43</v>
      </c>
      <c r="D93" s="14" t="s">
        <v>315</v>
      </c>
      <c r="E93" s="13" t="s">
        <v>45</v>
      </c>
      <c r="F93" s="13" t="s">
        <v>46</v>
      </c>
      <c r="G93" s="15" t="str">
        <f>+CONCATENATE(LEFT(ÖSSZEFÜGGÉSEK!A95,4),"2016.09.30.",CHAR(10),"Módosítás utáni")</f>
        <v>2016.09.30.
Módosítás utáni</v>
      </c>
    </row>
    <row r="94" spans="1:7" s="21" customFormat="1" ht="12" customHeight="1">
      <c r="A94" s="72" t="s">
        <v>47</v>
      </c>
      <c r="B94" s="73" t="s">
        <v>48</v>
      </c>
      <c r="C94" s="73" t="s">
        <v>49</v>
      </c>
      <c r="D94" s="73" t="s">
        <v>50</v>
      </c>
      <c r="E94" s="120" t="s">
        <v>51</v>
      </c>
      <c r="F94" s="120" t="s">
        <v>52</v>
      </c>
      <c r="G94" s="20" t="s">
        <v>53</v>
      </c>
    </row>
    <row r="95" spans="1:7" ht="12" customHeight="1">
      <c r="A95" s="75" t="s">
        <v>54</v>
      </c>
      <c r="B95" s="76" t="s">
        <v>223</v>
      </c>
      <c r="C95" s="77">
        <f>C96+C97+C98+C99+C100+C113</f>
        <v>590165</v>
      </c>
      <c r="D95" s="77">
        <f>D96+D97+D98+D99+D100+D113</f>
        <v>438187</v>
      </c>
      <c r="E95" s="77">
        <f>E96+E97+E98+E99+E100+E113</f>
        <v>150587</v>
      </c>
      <c r="F95" s="77">
        <f>F96+F97+F98+F99+F100+F113</f>
        <v>23857</v>
      </c>
      <c r="G95" s="25">
        <f>G96+G97+G98+G99+G100+G113</f>
        <v>1202796</v>
      </c>
    </row>
    <row r="96" spans="1:7" ht="12" customHeight="1">
      <c r="A96" s="54" t="s">
        <v>56</v>
      </c>
      <c r="B96" s="78" t="s">
        <v>224</v>
      </c>
      <c r="C96" s="30">
        <v>269941</v>
      </c>
      <c r="D96" s="30">
        <v>276351</v>
      </c>
      <c r="E96" s="30">
        <v>4932</v>
      </c>
      <c r="F96" s="31">
        <v>7124</v>
      </c>
      <c r="G96" s="32">
        <f aca="true" t="shared" si="4" ref="G96:G101">C96+D96+E96+F96</f>
        <v>558348</v>
      </c>
    </row>
    <row r="97" spans="1:7" ht="12" customHeight="1">
      <c r="A97" s="33" t="s">
        <v>58</v>
      </c>
      <c r="B97" s="79" t="s">
        <v>225</v>
      </c>
      <c r="C97" s="35">
        <v>62923</v>
      </c>
      <c r="D97" s="35">
        <v>37307</v>
      </c>
      <c r="E97" s="35">
        <v>1274</v>
      </c>
      <c r="F97" s="36">
        <v>1262</v>
      </c>
      <c r="G97" s="37">
        <f t="shared" si="4"/>
        <v>102766</v>
      </c>
    </row>
    <row r="98" spans="1:7" ht="12" customHeight="1">
      <c r="A98" s="33" t="s">
        <v>60</v>
      </c>
      <c r="B98" s="79" t="s">
        <v>226</v>
      </c>
      <c r="C98" s="35">
        <v>211121</v>
      </c>
      <c r="D98" s="35">
        <v>64223</v>
      </c>
      <c r="E98" s="35">
        <v>17510</v>
      </c>
      <c r="F98" s="36">
        <v>3010</v>
      </c>
      <c r="G98" s="37">
        <f t="shared" si="4"/>
        <v>295864</v>
      </c>
    </row>
    <row r="99" spans="1:7" ht="12" customHeight="1">
      <c r="A99" s="33" t="s">
        <v>62</v>
      </c>
      <c r="B99" s="79" t="s">
        <v>227</v>
      </c>
      <c r="C99" s="35">
        <v>13950</v>
      </c>
      <c r="D99" s="35"/>
      <c r="E99" s="35">
        <v>126</v>
      </c>
      <c r="F99" s="36">
        <v>2308</v>
      </c>
      <c r="G99" s="37">
        <f t="shared" si="4"/>
        <v>16384</v>
      </c>
    </row>
    <row r="100" spans="1:7" ht="12" customHeight="1">
      <c r="A100" s="33" t="s">
        <v>228</v>
      </c>
      <c r="B100" s="79" t="s">
        <v>229</v>
      </c>
      <c r="C100" s="35">
        <v>12230</v>
      </c>
      <c r="D100" s="35"/>
      <c r="E100" s="35">
        <v>9190</v>
      </c>
      <c r="F100" s="36">
        <v>6559</v>
      </c>
      <c r="G100" s="37">
        <f t="shared" si="4"/>
        <v>27979</v>
      </c>
    </row>
    <row r="101" spans="1:7" ht="12" customHeight="1">
      <c r="A101" s="33" t="s">
        <v>66</v>
      </c>
      <c r="B101" s="79" t="s">
        <v>230</v>
      </c>
      <c r="C101" s="35"/>
      <c r="D101" s="35"/>
      <c r="E101" s="35">
        <v>8976</v>
      </c>
      <c r="F101" s="36"/>
      <c r="G101" s="37">
        <f t="shared" si="4"/>
        <v>8976</v>
      </c>
    </row>
    <row r="102" spans="1:7" ht="12" customHeight="1">
      <c r="A102" s="33" t="s">
        <v>231</v>
      </c>
      <c r="B102" s="84" t="s">
        <v>232</v>
      </c>
      <c r="C102" s="35"/>
      <c r="D102" s="35"/>
      <c r="E102" s="35"/>
      <c r="F102" s="36"/>
      <c r="G102" s="37">
        <f>C102+D102</f>
        <v>0</v>
      </c>
    </row>
    <row r="103" spans="1:7" ht="12" customHeight="1">
      <c r="A103" s="33" t="s">
        <v>233</v>
      </c>
      <c r="B103" s="84" t="s">
        <v>234</v>
      </c>
      <c r="C103" s="35"/>
      <c r="D103" s="35"/>
      <c r="E103" s="35"/>
      <c r="F103" s="36"/>
      <c r="G103" s="37">
        <f>C103+D103</f>
        <v>0</v>
      </c>
    </row>
    <row r="104" spans="1:7" ht="12" customHeight="1">
      <c r="A104" s="33" t="s">
        <v>235</v>
      </c>
      <c r="B104" s="83" t="s">
        <v>236</v>
      </c>
      <c r="C104" s="35"/>
      <c r="D104" s="35"/>
      <c r="E104" s="35"/>
      <c r="F104" s="36"/>
      <c r="G104" s="37">
        <f>C104+D104</f>
        <v>0</v>
      </c>
    </row>
    <row r="105" spans="1:7" ht="22.5">
      <c r="A105" s="33" t="s">
        <v>237</v>
      </c>
      <c r="B105" s="84" t="s">
        <v>238</v>
      </c>
      <c r="C105" s="35"/>
      <c r="D105" s="35"/>
      <c r="E105" s="35"/>
      <c r="F105" s="36"/>
      <c r="G105" s="37">
        <f>C105+D105</f>
        <v>0</v>
      </c>
    </row>
    <row r="106" spans="1:7" ht="22.5">
      <c r="A106" s="33" t="s">
        <v>239</v>
      </c>
      <c r="B106" s="84" t="s">
        <v>240</v>
      </c>
      <c r="C106" s="35"/>
      <c r="D106" s="35"/>
      <c r="E106" s="35"/>
      <c r="F106" s="36"/>
      <c r="G106" s="37">
        <f>C106+D106</f>
        <v>0</v>
      </c>
    </row>
    <row r="107" spans="1:7" ht="15.75">
      <c r="A107" s="33" t="s">
        <v>241</v>
      </c>
      <c r="B107" s="83" t="s">
        <v>242</v>
      </c>
      <c r="C107" s="35">
        <v>9149</v>
      </c>
      <c r="D107" s="35"/>
      <c r="E107" s="35"/>
      <c r="F107" s="36">
        <v>6559</v>
      </c>
      <c r="G107" s="37">
        <f>C107+D107+E107+F107</f>
        <v>15708</v>
      </c>
    </row>
    <row r="108" spans="1:7" ht="15.75">
      <c r="A108" s="33" t="s">
        <v>243</v>
      </c>
      <c r="B108" s="83" t="s">
        <v>244</v>
      </c>
      <c r="C108" s="35"/>
      <c r="D108" s="35"/>
      <c r="E108" s="35"/>
      <c r="F108" s="36"/>
      <c r="G108" s="37">
        <f>C108+D108</f>
        <v>0</v>
      </c>
    </row>
    <row r="109" spans="1:7" ht="22.5">
      <c r="A109" s="33" t="s">
        <v>245</v>
      </c>
      <c r="B109" s="84" t="s">
        <v>246</v>
      </c>
      <c r="C109" s="35"/>
      <c r="D109" s="35"/>
      <c r="E109" s="35"/>
      <c r="F109" s="36"/>
      <c r="G109" s="37">
        <f>C109+D109</f>
        <v>0</v>
      </c>
    </row>
    <row r="110" spans="1:7" ht="12" customHeight="1">
      <c r="A110" s="33" t="s">
        <v>247</v>
      </c>
      <c r="B110" s="84" t="s">
        <v>248</v>
      </c>
      <c r="C110" s="35"/>
      <c r="D110" s="35"/>
      <c r="E110" s="35"/>
      <c r="F110" s="36"/>
      <c r="G110" s="37">
        <f>C110+D110</f>
        <v>0</v>
      </c>
    </row>
    <row r="111" spans="1:7" ht="12" customHeight="1">
      <c r="A111" s="33" t="s">
        <v>249</v>
      </c>
      <c r="B111" s="84" t="s">
        <v>250</v>
      </c>
      <c r="C111" s="35"/>
      <c r="D111" s="35"/>
      <c r="E111" s="35"/>
      <c r="F111" s="36"/>
      <c r="G111" s="37">
        <f>C111+D111</f>
        <v>0</v>
      </c>
    </row>
    <row r="112" spans="1:7" ht="12" customHeight="1">
      <c r="A112" s="33" t="s">
        <v>251</v>
      </c>
      <c r="B112" s="84" t="s">
        <v>252</v>
      </c>
      <c r="C112" s="35">
        <v>3081</v>
      </c>
      <c r="D112" s="35"/>
      <c r="E112" s="35">
        <v>214</v>
      </c>
      <c r="F112" s="36"/>
      <c r="G112" s="37">
        <f>C112+D112+E112</f>
        <v>3295</v>
      </c>
    </row>
    <row r="113" spans="1:7" ht="12" customHeight="1">
      <c r="A113" s="33" t="s">
        <v>253</v>
      </c>
      <c r="B113" s="79" t="s">
        <v>254</v>
      </c>
      <c r="C113" s="35">
        <f>SUM(C114:C115)</f>
        <v>20000</v>
      </c>
      <c r="D113" s="35">
        <f>SUM(D114:D115)</f>
        <v>60306</v>
      </c>
      <c r="E113" s="35">
        <f>SUM(E114:E115)</f>
        <v>117555</v>
      </c>
      <c r="F113" s="35">
        <f>SUM(F114:F115)</f>
        <v>3594</v>
      </c>
      <c r="G113" s="121">
        <f>SUM(G114:G115)</f>
        <v>201455</v>
      </c>
    </row>
    <row r="114" spans="1:7" ht="12" customHeight="1">
      <c r="A114" s="33" t="s">
        <v>255</v>
      </c>
      <c r="B114" s="79" t="s">
        <v>256</v>
      </c>
      <c r="C114" s="35">
        <v>20000</v>
      </c>
      <c r="D114" s="35">
        <v>60306</v>
      </c>
      <c r="E114" s="35">
        <v>117555</v>
      </c>
      <c r="F114" s="36">
        <v>3594</v>
      </c>
      <c r="G114" s="37">
        <f>C114+D114+E114+F114</f>
        <v>201455</v>
      </c>
    </row>
    <row r="115" spans="1:7" ht="12" customHeight="1">
      <c r="A115" s="56" t="s">
        <v>257</v>
      </c>
      <c r="B115" s="86" t="s">
        <v>258</v>
      </c>
      <c r="C115" s="41"/>
      <c r="D115" s="41"/>
      <c r="E115" s="41"/>
      <c r="F115" s="42"/>
      <c r="G115" s="43">
        <f>C115+D115</f>
        <v>0</v>
      </c>
    </row>
    <row r="116" spans="1:7" ht="12" customHeight="1">
      <c r="A116" s="87" t="s">
        <v>68</v>
      </c>
      <c r="B116" s="88" t="s">
        <v>259</v>
      </c>
      <c r="C116" s="89">
        <f>+C117+C119+C121</f>
        <v>4059</v>
      </c>
      <c r="D116" s="24">
        <f>+D117+D119+D121</f>
        <v>968</v>
      </c>
      <c r="E116" s="24">
        <f>+E117+E119+E121</f>
        <v>2089</v>
      </c>
      <c r="F116" s="24">
        <f>+F117+F119+F121</f>
        <v>7430</v>
      </c>
      <c r="G116" s="25">
        <f>+G117+G119+G121</f>
        <v>14546</v>
      </c>
    </row>
    <row r="117" spans="1:7" ht="12" customHeight="1">
      <c r="A117" s="27" t="s">
        <v>70</v>
      </c>
      <c r="B117" s="79" t="s">
        <v>260</v>
      </c>
      <c r="C117" s="29">
        <v>635</v>
      </c>
      <c r="D117" s="90">
        <v>968</v>
      </c>
      <c r="E117" s="30">
        <v>17</v>
      </c>
      <c r="F117" s="31">
        <v>7988</v>
      </c>
      <c r="G117" s="32">
        <f>C117+D117+E117+F117</f>
        <v>9608</v>
      </c>
    </row>
    <row r="118" spans="1:7" ht="12" customHeight="1">
      <c r="A118" s="27" t="s">
        <v>72</v>
      </c>
      <c r="B118" s="91" t="s">
        <v>261</v>
      </c>
      <c r="C118" s="29"/>
      <c r="D118" s="90"/>
      <c r="E118" s="35"/>
      <c r="F118" s="36"/>
      <c r="G118" s="37">
        <f>C118+D118</f>
        <v>0</v>
      </c>
    </row>
    <row r="119" spans="1:7" ht="12" customHeight="1">
      <c r="A119" s="27" t="s">
        <v>74</v>
      </c>
      <c r="B119" s="91" t="s">
        <v>262</v>
      </c>
      <c r="C119" s="35"/>
      <c r="D119" s="92"/>
      <c r="E119" s="35">
        <v>2142</v>
      </c>
      <c r="F119" s="36">
        <v>-558</v>
      </c>
      <c r="G119" s="37">
        <f>C119+D119+E119+F119</f>
        <v>1584</v>
      </c>
    </row>
    <row r="120" spans="1:7" ht="12" customHeight="1">
      <c r="A120" s="27" t="s">
        <v>76</v>
      </c>
      <c r="B120" s="91" t="s">
        <v>263</v>
      </c>
      <c r="C120" s="35"/>
      <c r="D120" s="92"/>
      <c r="E120" s="35"/>
      <c r="F120" s="36"/>
      <c r="G120" s="37">
        <f>C120+D120</f>
        <v>0</v>
      </c>
    </row>
    <row r="121" spans="1:7" ht="12" customHeight="1">
      <c r="A121" s="27" t="s">
        <v>78</v>
      </c>
      <c r="B121" s="40" t="s">
        <v>264</v>
      </c>
      <c r="C121" s="35">
        <v>3424</v>
      </c>
      <c r="D121" s="92"/>
      <c r="E121" s="35">
        <v>-70</v>
      </c>
      <c r="F121" s="36"/>
      <c r="G121" s="37">
        <f>C121+D121+E121</f>
        <v>3354</v>
      </c>
    </row>
    <row r="122" spans="1:7" ht="12" customHeight="1">
      <c r="A122" s="27" t="s">
        <v>80</v>
      </c>
      <c r="B122" s="38" t="s">
        <v>265</v>
      </c>
      <c r="C122" s="35"/>
      <c r="D122" s="92"/>
      <c r="E122" s="35"/>
      <c r="F122" s="36"/>
      <c r="G122" s="37">
        <f aca="true" t="shared" si="5" ref="G122:G128">C122+D122</f>
        <v>0</v>
      </c>
    </row>
    <row r="123" spans="1:7" ht="12" customHeight="1">
      <c r="A123" s="27" t="s">
        <v>266</v>
      </c>
      <c r="B123" s="93" t="s">
        <v>267</v>
      </c>
      <c r="C123" s="35"/>
      <c r="D123" s="92"/>
      <c r="E123" s="35"/>
      <c r="F123" s="36"/>
      <c r="G123" s="37">
        <f t="shared" si="5"/>
        <v>0</v>
      </c>
    </row>
    <row r="124" spans="1:7" ht="22.5">
      <c r="A124" s="27" t="s">
        <v>268</v>
      </c>
      <c r="B124" s="84" t="s">
        <v>240</v>
      </c>
      <c r="C124" s="35"/>
      <c r="D124" s="92"/>
      <c r="E124" s="35"/>
      <c r="F124" s="36"/>
      <c r="G124" s="37">
        <f t="shared" si="5"/>
        <v>0</v>
      </c>
    </row>
    <row r="125" spans="1:7" ht="12" customHeight="1">
      <c r="A125" s="27" t="s">
        <v>269</v>
      </c>
      <c r="B125" s="84" t="s">
        <v>270</v>
      </c>
      <c r="C125" s="35"/>
      <c r="D125" s="92"/>
      <c r="E125" s="35"/>
      <c r="F125" s="36"/>
      <c r="G125" s="37">
        <f t="shared" si="5"/>
        <v>0</v>
      </c>
    </row>
    <row r="126" spans="1:7" ht="12" customHeight="1">
      <c r="A126" s="27" t="s">
        <v>271</v>
      </c>
      <c r="B126" s="84" t="s">
        <v>272</v>
      </c>
      <c r="C126" s="35"/>
      <c r="D126" s="92"/>
      <c r="E126" s="35"/>
      <c r="F126" s="36"/>
      <c r="G126" s="37">
        <f t="shared" si="5"/>
        <v>0</v>
      </c>
    </row>
    <row r="127" spans="1:7" ht="22.5">
      <c r="A127" s="27" t="s">
        <v>273</v>
      </c>
      <c r="B127" s="84" t="s">
        <v>246</v>
      </c>
      <c r="C127" s="35"/>
      <c r="D127" s="92"/>
      <c r="E127" s="35"/>
      <c r="F127" s="36"/>
      <c r="G127" s="37">
        <f t="shared" si="5"/>
        <v>0</v>
      </c>
    </row>
    <row r="128" spans="1:7" ht="12" customHeight="1">
      <c r="A128" s="27" t="s">
        <v>274</v>
      </c>
      <c r="B128" s="84" t="s">
        <v>275</v>
      </c>
      <c r="C128" s="35"/>
      <c r="D128" s="92"/>
      <c r="E128" s="35"/>
      <c r="F128" s="36"/>
      <c r="G128" s="37">
        <f t="shared" si="5"/>
        <v>0</v>
      </c>
    </row>
    <row r="129" spans="1:7" ht="22.5">
      <c r="A129" s="85" t="s">
        <v>276</v>
      </c>
      <c r="B129" s="84" t="s">
        <v>277</v>
      </c>
      <c r="C129" s="45">
        <v>3424</v>
      </c>
      <c r="D129" s="94"/>
      <c r="E129" s="41">
        <v>-70</v>
      </c>
      <c r="F129" s="95"/>
      <c r="G129" s="37">
        <f>C129+D129+E129</f>
        <v>3354</v>
      </c>
    </row>
    <row r="130" spans="1:7" ht="12" customHeight="1">
      <c r="A130" s="22" t="s">
        <v>82</v>
      </c>
      <c r="B130" s="23" t="s">
        <v>278</v>
      </c>
      <c r="C130" s="24">
        <f>+C95+C116</f>
        <v>594224</v>
      </c>
      <c r="D130" s="96">
        <f>+D95+D116</f>
        <v>439155</v>
      </c>
      <c r="E130" s="96">
        <f>+E95+E116</f>
        <v>152676</v>
      </c>
      <c r="F130" s="96">
        <f>+F95+F116</f>
        <v>31287</v>
      </c>
      <c r="G130" s="25">
        <f>+G95+G116</f>
        <v>1217342</v>
      </c>
    </row>
    <row r="131" spans="1:7" ht="12" customHeight="1">
      <c r="A131" s="22" t="s">
        <v>279</v>
      </c>
      <c r="B131" s="23" t="s">
        <v>280</v>
      </c>
      <c r="C131" s="24">
        <f>+C132+C133+C134</f>
        <v>0</v>
      </c>
      <c r="D131" s="96">
        <f>+D132+D133+D134</f>
        <v>0</v>
      </c>
      <c r="E131" s="24"/>
      <c r="F131" s="50"/>
      <c r="G131" s="25">
        <f>+G132+G133+G134</f>
        <v>0</v>
      </c>
    </row>
    <row r="132" spans="1:7" ht="12" customHeight="1">
      <c r="A132" s="27" t="s">
        <v>98</v>
      </c>
      <c r="B132" s="91" t="s">
        <v>281</v>
      </c>
      <c r="C132" s="35"/>
      <c r="D132" s="92"/>
      <c r="E132" s="30"/>
      <c r="F132" s="31"/>
      <c r="G132" s="32">
        <f>C132+D132</f>
        <v>0</v>
      </c>
    </row>
    <row r="133" spans="1:7" ht="12" customHeight="1">
      <c r="A133" s="27" t="s">
        <v>100</v>
      </c>
      <c r="B133" s="91" t="s">
        <v>282</v>
      </c>
      <c r="C133" s="35"/>
      <c r="D133" s="92"/>
      <c r="E133" s="35"/>
      <c r="F133" s="36"/>
      <c r="G133" s="37">
        <f>C133+D133</f>
        <v>0</v>
      </c>
    </row>
    <row r="134" spans="1:7" ht="12" customHeight="1">
      <c r="A134" s="85" t="s">
        <v>102</v>
      </c>
      <c r="B134" s="91" t="s">
        <v>283</v>
      </c>
      <c r="C134" s="35"/>
      <c r="D134" s="92"/>
      <c r="E134" s="41"/>
      <c r="F134" s="42"/>
      <c r="G134" s="43">
        <f>C134+D134</f>
        <v>0</v>
      </c>
    </row>
    <row r="135" spans="1:7" ht="12" customHeight="1">
      <c r="A135" s="22" t="s">
        <v>112</v>
      </c>
      <c r="B135" s="23" t="s">
        <v>284</v>
      </c>
      <c r="C135" s="24">
        <f>SUM(C136:C141)</f>
        <v>0</v>
      </c>
      <c r="D135" s="96">
        <f>SUM(D136:D141)</f>
        <v>0</v>
      </c>
      <c r="E135" s="24"/>
      <c r="F135" s="50"/>
      <c r="G135" s="25">
        <f>SUM(G136:G141)</f>
        <v>0</v>
      </c>
    </row>
    <row r="136" spans="1:7" ht="12" customHeight="1">
      <c r="A136" s="27" t="s">
        <v>114</v>
      </c>
      <c r="B136" s="97" t="s">
        <v>285</v>
      </c>
      <c r="C136" s="35"/>
      <c r="D136" s="92"/>
      <c r="E136" s="30"/>
      <c r="F136" s="31"/>
      <c r="G136" s="32">
        <f aca="true" t="shared" si="6" ref="G136:G141">C136+D136</f>
        <v>0</v>
      </c>
    </row>
    <row r="137" spans="1:7" ht="12" customHeight="1">
      <c r="A137" s="27" t="s">
        <v>116</v>
      </c>
      <c r="B137" s="97" t="s">
        <v>286</v>
      </c>
      <c r="C137" s="35"/>
      <c r="D137" s="92"/>
      <c r="E137" s="35"/>
      <c r="F137" s="36"/>
      <c r="G137" s="37">
        <f t="shared" si="6"/>
        <v>0</v>
      </c>
    </row>
    <row r="138" spans="1:7" ht="12" customHeight="1">
      <c r="A138" s="27" t="s">
        <v>118</v>
      </c>
      <c r="B138" s="97" t="s">
        <v>287</v>
      </c>
      <c r="C138" s="35"/>
      <c r="D138" s="92"/>
      <c r="E138" s="35"/>
      <c r="F138" s="36"/>
      <c r="G138" s="37">
        <f t="shared" si="6"/>
        <v>0</v>
      </c>
    </row>
    <row r="139" spans="1:7" ht="12" customHeight="1">
      <c r="A139" s="27" t="s">
        <v>120</v>
      </c>
      <c r="B139" s="97" t="s">
        <v>288</v>
      </c>
      <c r="C139" s="35"/>
      <c r="D139" s="92"/>
      <c r="E139" s="35"/>
      <c r="F139" s="36"/>
      <c r="G139" s="37">
        <f t="shared" si="6"/>
        <v>0</v>
      </c>
    </row>
    <row r="140" spans="1:7" ht="12" customHeight="1">
      <c r="A140" s="27" t="s">
        <v>122</v>
      </c>
      <c r="B140" s="97" t="s">
        <v>289</v>
      </c>
      <c r="C140" s="35"/>
      <c r="D140" s="92"/>
      <c r="E140" s="35"/>
      <c r="F140" s="36"/>
      <c r="G140" s="37">
        <f t="shared" si="6"/>
        <v>0</v>
      </c>
    </row>
    <row r="141" spans="1:7" ht="12" customHeight="1">
      <c r="A141" s="85" t="s">
        <v>124</v>
      </c>
      <c r="B141" s="97" t="s">
        <v>290</v>
      </c>
      <c r="C141" s="35"/>
      <c r="D141" s="92"/>
      <c r="E141" s="41"/>
      <c r="F141" s="42"/>
      <c r="G141" s="43">
        <f t="shared" si="6"/>
        <v>0</v>
      </c>
    </row>
    <row r="142" spans="1:7" ht="12" customHeight="1">
      <c r="A142" s="22" t="s">
        <v>136</v>
      </c>
      <c r="B142" s="23" t="s">
        <v>291</v>
      </c>
      <c r="C142" s="24">
        <f>+C143+C144+C145+C146</f>
        <v>0</v>
      </c>
      <c r="D142" s="96">
        <f>+D143+D144+D145+D146</f>
        <v>0</v>
      </c>
      <c r="E142" s="96">
        <f>+E143+E144+E145+E146</f>
        <v>14665</v>
      </c>
      <c r="F142" s="96">
        <f>+F143+F144+F145+F146</f>
        <v>0</v>
      </c>
      <c r="G142" s="96">
        <f>+G143+G144+G145+G146</f>
        <v>14665</v>
      </c>
    </row>
    <row r="143" spans="1:7" ht="12" customHeight="1">
      <c r="A143" s="27" t="s">
        <v>138</v>
      </c>
      <c r="B143" s="97" t="s">
        <v>292</v>
      </c>
      <c r="C143" s="35"/>
      <c r="D143" s="92"/>
      <c r="E143" s="30"/>
      <c r="F143" s="31"/>
      <c r="G143" s="32">
        <f>C143+D143</f>
        <v>0</v>
      </c>
    </row>
    <row r="144" spans="1:7" ht="12" customHeight="1">
      <c r="A144" s="27" t="s">
        <v>140</v>
      </c>
      <c r="B144" s="97" t="s">
        <v>293</v>
      </c>
      <c r="C144" s="35"/>
      <c r="D144" s="92"/>
      <c r="E144" s="35">
        <v>14665</v>
      </c>
      <c r="F144" s="36"/>
      <c r="G144" s="37">
        <f>C144+D144+E144</f>
        <v>14665</v>
      </c>
    </row>
    <row r="145" spans="1:7" ht="12" customHeight="1">
      <c r="A145" s="27" t="s">
        <v>142</v>
      </c>
      <c r="B145" s="97" t="s">
        <v>294</v>
      </c>
      <c r="C145" s="35"/>
      <c r="D145" s="92"/>
      <c r="E145" s="35"/>
      <c r="F145" s="36"/>
      <c r="G145" s="37">
        <f>C145+D145</f>
        <v>0</v>
      </c>
    </row>
    <row r="146" spans="1:7" ht="12" customHeight="1">
      <c r="A146" s="85" t="s">
        <v>144</v>
      </c>
      <c r="B146" s="98" t="s">
        <v>295</v>
      </c>
      <c r="C146" s="35"/>
      <c r="D146" s="92"/>
      <c r="E146" s="41"/>
      <c r="F146" s="42"/>
      <c r="G146" s="43">
        <f>C146+D146</f>
        <v>0</v>
      </c>
    </row>
    <row r="147" spans="1:7" ht="12" customHeight="1">
      <c r="A147" s="22" t="s">
        <v>296</v>
      </c>
      <c r="B147" s="23" t="s">
        <v>297</v>
      </c>
      <c r="C147" s="99">
        <f>SUM(C148:C152)</f>
        <v>0</v>
      </c>
      <c r="D147" s="100">
        <f>SUM(D148:D152)</f>
        <v>0</v>
      </c>
      <c r="E147" s="99"/>
      <c r="F147" s="101"/>
      <c r="G147" s="102">
        <f>SUM(G148:G152)</f>
        <v>0</v>
      </c>
    </row>
    <row r="148" spans="1:7" ht="12" customHeight="1">
      <c r="A148" s="27" t="s">
        <v>150</v>
      </c>
      <c r="B148" s="97" t="s">
        <v>298</v>
      </c>
      <c r="C148" s="35"/>
      <c r="D148" s="92"/>
      <c r="E148" s="30"/>
      <c r="F148" s="31"/>
      <c r="G148" s="32">
        <f aca="true" t="shared" si="7" ref="G148:G154">C148+D148</f>
        <v>0</v>
      </c>
    </row>
    <row r="149" spans="1:7" ht="12" customHeight="1">
      <c r="A149" s="27" t="s">
        <v>152</v>
      </c>
      <c r="B149" s="97" t="s">
        <v>299</v>
      </c>
      <c r="C149" s="35"/>
      <c r="D149" s="92"/>
      <c r="E149" s="35"/>
      <c r="F149" s="36"/>
      <c r="G149" s="37">
        <f t="shared" si="7"/>
        <v>0</v>
      </c>
    </row>
    <row r="150" spans="1:7" ht="12" customHeight="1">
      <c r="A150" s="27" t="s">
        <v>154</v>
      </c>
      <c r="B150" s="97" t="s">
        <v>300</v>
      </c>
      <c r="C150" s="35"/>
      <c r="D150" s="92"/>
      <c r="E150" s="35"/>
      <c r="F150" s="36"/>
      <c r="G150" s="37">
        <f t="shared" si="7"/>
        <v>0</v>
      </c>
    </row>
    <row r="151" spans="1:7" ht="22.5">
      <c r="A151" s="27" t="s">
        <v>156</v>
      </c>
      <c r="B151" s="97" t="s">
        <v>301</v>
      </c>
      <c r="C151" s="35"/>
      <c r="D151" s="92"/>
      <c r="E151" s="35"/>
      <c r="F151" s="36"/>
      <c r="G151" s="37">
        <f t="shared" si="7"/>
        <v>0</v>
      </c>
    </row>
    <row r="152" spans="1:7" ht="12" customHeight="1">
      <c r="A152" s="27" t="s">
        <v>302</v>
      </c>
      <c r="B152" s="97" t="s">
        <v>303</v>
      </c>
      <c r="C152" s="35"/>
      <c r="D152" s="92"/>
      <c r="E152" s="41"/>
      <c r="F152" s="42"/>
      <c r="G152" s="43">
        <f t="shared" si="7"/>
        <v>0</v>
      </c>
    </row>
    <row r="153" spans="1:7" ht="12" customHeight="1">
      <c r="A153" s="22" t="s">
        <v>158</v>
      </c>
      <c r="B153" s="23" t="s">
        <v>304</v>
      </c>
      <c r="C153" s="103"/>
      <c r="D153" s="104"/>
      <c r="E153" s="105"/>
      <c r="F153" s="105"/>
      <c r="G153" s="106">
        <f t="shared" si="7"/>
        <v>0</v>
      </c>
    </row>
    <row r="154" spans="1:7" ht="12" customHeight="1">
      <c r="A154" s="22" t="s">
        <v>305</v>
      </c>
      <c r="B154" s="23" t="s">
        <v>306</v>
      </c>
      <c r="C154" s="103"/>
      <c r="D154" s="104"/>
      <c r="E154" s="103"/>
      <c r="F154" s="107"/>
      <c r="G154" s="106">
        <f t="shared" si="7"/>
        <v>0</v>
      </c>
    </row>
    <row r="155" spans="1:11" ht="15" customHeight="1">
      <c r="A155" s="22" t="s">
        <v>307</v>
      </c>
      <c r="B155" s="23" t="s">
        <v>308</v>
      </c>
      <c r="C155" s="108">
        <f>+C131+C135+C142+C147+C153+C154</f>
        <v>0</v>
      </c>
      <c r="D155" s="109">
        <f>+D131+D135+D142+D147+D153+D154</f>
        <v>0</v>
      </c>
      <c r="E155" s="108">
        <f>+E131+E135+E142+E147+E153+E154</f>
        <v>14665</v>
      </c>
      <c r="F155" s="108">
        <f>+F131+F135+F142+F147+F153+F154</f>
        <v>0</v>
      </c>
      <c r="G155" s="110">
        <f>+G131+G135+G142+G147+G153+G154</f>
        <v>14665</v>
      </c>
      <c r="H155" s="111"/>
      <c r="I155" s="112"/>
      <c r="J155" s="112"/>
      <c r="K155" s="112"/>
    </row>
    <row r="156" spans="1:7" s="26" customFormat="1" ht="12.75" customHeight="1">
      <c r="A156" s="113" t="s">
        <v>309</v>
      </c>
      <c r="B156" s="114" t="s">
        <v>310</v>
      </c>
      <c r="C156" s="108">
        <f>+C130+C155</f>
        <v>594224</v>
      </c>
      <c r="D156" s="109">
        <f>+D130+D155</f>
        <v>439155</v>
      </c>
      <c r="E156" s="109">
        <f>+E130+E155</f>
        <v>167341</v>
      </c>
      <c r="F156" s="109">
        <f>+F130+F155</f>
        <v>31287</v>
      </c>
      <c r="G156" s="110">
        <f>+G130+G155</f>
        <v>1232007</v>
      </c>
    </row>
    <row r="157" ht="7.5" customHeight="1"/>
    <row r="158" spans="1:7" ht="15.75">
      <c r="A158" s="409" t="s">
        <v>311</v>
      </c>
      <c r="B158" s="409"/>
      <c r="C158" s="409"/>
      <c r="D158" s="409"/>
      <c r="E158" s="409"/>
      <c r="F158" s="409"/>
      <c r="G158" s="409"/>
    </row>
    <row r="159" spans="1:7" ht="15" customHeight="1">
      <c r="A159" s="410" t="s">
        <v>312</v>
      </c>
      <c r="B159" s="410"/>
      <c r="C159" s="115"/>
      <c r="G159" s="115" t="s">
        <v>40</v>
      </c>
    </row>
    <row r="160" spans="1:7" ht="25.5" customHeight="1">
      <c r="A160" s="22">
        <v>1</v>
      </c>
      <c r="B160" s="116" t="s">
        <v>313</v>
      </c>
      <c r="C160" s="50">
        <f>+C63-C130</f>
        <v>-107081</v>
      </c>
      <c r="D160" s="24">
        <f>+D63-D130</f>
        <v>0</v>
      </c>
      <c r="E160" s="24">
        <f>+E63-E130</f>
        <v>-147704</v>
      </c>
      <c r="F160" s="24">
        <f>+F63-F130</f>
        <v>20</v>
      </c>
      <c r="G160" s="25">
        <f>+G63-G130</f>
        <v>-254765</v>
      </c>
    </row>
    <row r="161" spans="1:7" ht="32.25" customHeight="1">
      <c r="A161" s="22" t="s">
        <v>68</v>
      </c>
      <c r="B161" s="116" t="s">
        <v>314</v>
      </c>
      <c r="C161" s="24">
        <f>+C87-C155</f>
        <v>98675</v>
      </c>
      <c r="D161" s="24">
        <f>+D87-D155</f>
        <v>0</v>
      </c>
      <c r="E161" s="24">
        <f>+E87-E155</f>
        <v>149734</v>
      </c>
      <c r="F161" s="24">
        <f>+F87-F155</f>
        <v>-1</v>
      </c>
      <c r="G161" s="25">
        <f>+G87-G155</f>
        <v>248408</v>
      </c>
    </row>
  </sheetData>
  <sheetProtection selectLockedCells="1" selectUnlockedCells="1"/>
  <mergeCells count="12">
    <mergeCell ref="A1:G1"/>
    <mergeCell ref="A2:B2"/>
    <mergeCell ref="A3:A4"/>
    <mergeCell ref="B3:B4"/>
    <mergeCell ref="C3:G3"/>
    <mergeCell ref="A158:G158"/>
    <mergeCell ref="A159:B159"/>
    <mergeCell ref="A90:G90"/>
    <mergeCell ref="A91:B91"/>
    <mergeCell ref="A92:A93"/>
    <mergeCell ref="B92:B93"/>
    <mergeCell ref="C92:G92"/>
  </mergeCells>
  <printOptions horizontalCentered="1"/>
  <pageMargins left="0.7875" right="0.7875" top="1.1354166666666665" bottom="0.8659722222222223" header="0.46597222222222223" footer="0.5118055555555555"/>
  <pageSetup horizontalDpi="300" verticalDpi="300" orientation="portrait" paperSize="9" scale="68"/>
  <headerFooter alignWithMargins="0">
    <oddHeader>&amp;C&amp;"Times New Roman CE,Félkövér"&amp;12Elek Város Önkormányzat
2016. ÉVI KÖLTSÉGVETÉS
KÖTELEZŐ FELADATAINAK MÓDOSÍTOTT MÉRLEGE&amp;R&amp;"Times New Roman CE,Félkövér dőlt"&amp;11 2. melléklet
"1.2. melléklet "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G161"/>
  <sheetViews>
    <sheetView zoomScale="96" zoomScaleNormal="96" workbookViewId="0" topLeftCell="A1">
      <selection activeCell="B43" sqref="B43"/>
    </sheetView>
  </sheetViews>
  <sheetFormatPr defaultColWidth="9.00390625" defaultRowHeight="12.75"/>
  <cols>
    <col min="1" max="1" width="12.875" style="0" customWidth="1"/>
    <col min="2" max="2" width="57.125" style="0" customWidth="1"/>
    <col min="3" max="16384" width="12.875" style="0" customWidth="1"/>
  </cols>
  <sheetData>
    <row r="1" spans="1:7" ht="12.75" customHeight="1">
      <c r="A1" s="411" t="s">
        <v>38</v>
      </c>
      <c r="B1" s="411"/>
      <c r="C1" s="411"/>
      <c r="D1" s="411"/>
      <c r="E1" s="411"/>
      <c r="F1" s="411"/>
      <c r="G1" s="411"/>
    </row>
    <row r="2" spans="1:7" ht="12.75" customHeight="1">
      <c r="A2" s="410" t="s">
        <v>39</v>
      </c>
      <c r="B2" s="410"/>
      <c r="C2" s="12"/>
      <c r="D2" s="11"/>
      <c r="E2" s="11"/>
      <c r="F2" s="11"/>
      <c r="G2" s="12" t="s">
        <v>40</v>
      </c>
    </row>
    <row r="3" spans="1:7" ht="12.75" customHeight="1">
      <c r="A3" s="413" t="s">
        <v>41</v>
      </c>
      <c r="B3" s="413" t="s">
        <v>42</v>
      </c>
      <c r="C3" s="416" t="str">
        <f>+CONCATENATE(LEFT(ÖSSZEFÜGGÉSEK!A6,4),". évi")</f>
        <v>2016. évi</v>
      </c>
      <c r="D3" s="416"/>
      <c r="E3" s="416"/>
      <c r="F3" s="416"/>
      <c r="G3" s="416"/>
    </row>
    <row r="4" spans="1:7" ht="41.25" customHeight="1">
      <c r="A4" s="413"/>
      <c r="B4" s="413"/>
      <c r="C4" s="14" t="s">
        <v>43</v>
      </c>
      <c r="D4" s="14" t="s">
        <v>315</v>
      </c>
      <c r="E4" s="14" t="s">
        <v>45</v>
      </c>
      <c r="F4" s="14" t="s">
        <v>46</v>
      </c>
      <c r="G4" s="15" t="str">
        <f>+CONCATENATE(LEFT(ÖSSZEFÜGGÉSEK!A6,4),".09.30.",CHAR(10),"Módosítás utáni")</f>
        <v>2016.09.30.
Módosítás utáni</v>
      </c>
    </row>
    <row r="5" spans="1:7" ht="12.75" customHeight="1">
      <c r="A5" s="16" t="s">
        <v>47</v>
      </c>
      <c r="B5" s="17" t="s">
        <v>48</v>
      </c>
      <c r="C5" s="17" t="s">
        <v>49</v>
      </c>
      <c r="D5" s="17" t="s">
        <v>50</v>
      </c>
      <c r="E5" s="119" t="s">
        <v>51</v>
      </c>
      <c r="F5" s="119" t="s">
        <v>52</v>
      </c>
      <c r="G5" s="20" t="s">
        <v>53</v>
      </c>
    </row>
    <row r="6" spans="1:7" ht="20.25" customHeight="1">
      <c r="A6" s="22" t="s">
        <v>54</v>
      </c>
      <c r="B6" s="23" t="s">
        <v>55</v>
      </c>
      <c r="C6" s="24">
        <f>+C7+C8+C9+C10+C11+C12</f>
        <v>0</v>
      </c>
      <c r="D6" s="24">
        <f>+D7+D8+D9+D10+D11+D12</f>
        <v>0</v>
      </c>
      <c r="E6" s="24">
        <f>+E7+E8+E9+E10+E11+E12</f>
        <v>0</v>
      </c>
      <c r="F6" s="50"/>
      <c r="G6" s="25">
        <f>+G7+G8+G9+G10+G11+G12</f>
        <v>0</v>
      </c>
    </row>
    <row r="7" spans="1:7" ht="12.75" customHeight="1">
      <c r="A7" s="27" t="s">
        <v>56</v>
      </c>
      <c r="B7" s="28" t="s">
        <v>57</v>
      </c>
      <c r="C7" s="29"/>
      <c r="D7" s="29"/>
      <c r="E7" s="30"/>
      <c r="F7" s="31"/>
      <c r="G7" s="32">
        <f aca="true" t="shared" si="0" ref="G7:G12">C7+D7</f>
        <v>0</v>
      </c>
    </row>
    <row r="8" spans="1:7" ht="12.75" customHeight="1">
      <c r="A8" s="33" t="s">
        <v>58</v>
      </c>
      <c r="B8" s="34" t="s">
        <v>59</v>
      </c>
      <c r="C8" s="35"/>
      <c r="D8" s="35"/>
      <c r="E8" s="35"/>
      <c r="F8" s="36"/>
      <c r="G8" s="37">
        <f t="shared" si="0"/>
        <v>0</v>
      </c>
    </row>
    <row r="9" spans="1:7" ht="12.75" customHeight="1">
      <c r="A9" s="33" t="s">
        <v>60</v>
      </c>
      <c r="B9" s="34" t="s">
        <v>61</v>
      </c>
      <c r="C9" s="35"/>
      <c r="D9" s="35"/>
      <c r="E9" s="35"/>
      <c r="F9" s="36"/>
      <c r="G9" s="37">
        <f t="shared" si="0"/>
        <v>0</v>
      </c>
    </row>
    <row r="10" spans="1:7" ht="12.75" customHeight="1">
      <c r="A10" s="33" t="s">
        <v>62</v>
      </c>
      <c r="B10" s="34" t="s">
        <v>63</v>
      </c>
      <c r="C10" s="35"/>
      <c r="D10" s="35"/>
      <c r="E10" s="35"/>
      <c r="F10" s="36"/>
      <c r="G10" s="37">
        <f t="shared" si="0"/>
        <v>0</v>
      </c>
    </row>
    <row r="11" spans="1:7" ht="12.75" customHeight="1">
      <c r="A11" s="33" t="s">
        <v>64</v>
      </c>
      <c r="B11" s="38" t="s">
        <v>65</v>
      </c>
      <c r="C11" s="35"/>
      <c r="D11" s="35"/>
      <c r="E11" s="35"/>
      <c r="F11" s="36"/>
      <c r="G11" s="37">
        <f t="shared" si="0"/>
        <v>0</v>
      </c>
    </row>
    <row r="12" spans="1:7" ht="12.75" customHeight="1">
      <c r="A12" s="39" t="s">
        <v>66</v>
      </c>
      <c r="B12" s="40" t="s">
        <v>67</v>
      </c>
      <c r="C12" s="35"/>
      <c r="D12" s="35"/>
      <c r="E12" s="41"/>
      <c r="F12" s="42"/>
      <c r="G12" s="43">
        <f t="shared" si="0"/>
        <v>0</v>
      </c>
    </row>
    <row r="13" spans="1:7" ht="19.5" customHeight="1">
      <c r="A13" s="22" t="s">
        <v>68</v>
      </c>
      <c r="B13" s="44" t="s">
        <v>69</v>
      </c>
      <c r="C13" s="24">
        <f>+C14+C15+C16+C17+C18</f>
        <v>0</v>
      </c>
      <c r="D13" s="24">
        <f>+D14+D15+D16+D17+D18</f>
        <v>0</v>
      </c>
      <c r="E13" s="24">
        <f>+E14+E15+E16+E17+E18</f>
        <v>0</v>
      </c>
      <c r="F13" s="50"/>
      <c r="G13" s="25">
        <f>+G14+G15+G16+G17+G18</f>
        <v>0</v>
      </c>
    </row>
    <row r="14" spans="1:7" ht="12.75" customHeight="1">
      <c r="A14" s="27" t="s">
        <v>70</v>
      </c>
      <c r="B14" s="28" t="s">
        <v>71</v>
      </c>
      <c r="C14" s="29"/>
      <c r="D14" s="29"/>
      <c r="E14" s="30"/>
      <c r="F14" s="31"/>
      <c r="G14" s="32">
        <f aca="true" t="shared" si="1" ref="G14:G19">C14+D14</f>
        <v>0</v>
      </c>
    </row>
    <row r="15" spans="1:7" ht="12.75" customHeight="1">
      <c r="A15" s="33" t="s">
        <v>72</v>
      </c>
      <c r="B15" s="34" t="s">
        <v>73</v>
      </c>
      <c r="C15" s="35"/>
      <c r="D15" s="35"/>
      <c r="E15" s="35"/>
      <c r="F15" s="36"/>
      <c r="G15" s="37">
        <f t="shared" si="1"/>
        <v>0</v>
      </c>
    </row>
    <row r="16" spans="1:7" ht="12.75" customHeight="1">
      <c r="A16" s="33" t="s">
        <v>74</v>
      </c>
      <c r="B16" s="34" t="s">
        <v>75</v>
      </c>
      <c r="C16" s="35"/>
      <c r="D16" s="35"/>
      <c r="E16" s="35"/>
      <c r="F16" s="36"/>
      <c r="G16" s="37">
        <f t="shared" si="1"/>
        <v>0</v>
      </c>
    </row>
    <row r="17" spans="1:7" ht="12.75" customHeight="1">
      <c r="A17" s="33" t="s">
        <v>76</v>
      </c>
      <c r="B17" s="34" t="s">
        <v>77</v>
      </c>
      <c r="C17" s="35"/>
      <c r="D17" s="35"/>
      <c r="E17" s="35"/>
      <c r="F17" s="36"/>
      <c r="G17" s="37">
        <f t="shared" si="1"/>
        <v>0</v>
      </c>
    </row>
    <row r="18" spans="1:7" ht="12.75" customHeight="1">
      <c r="A18" s="33" t="s">
        <v>78</v>
      </c>
      <c r="B18" s="34" t="s">
        <v>79</v>
      </c>
      <c r="C18" s="35"/>
      <c r="D18" s="35"/>
      <c r="E18" s="35"/>
      <c r="F18" s="36"/>
      <c r="G18" s="37">
        <f t="shared" si="1"/>
        <v>0</v>
      </c>
    </row>
    <row r="19" spans="1:7" ht="12.75" customHeight="1">
      <c r="A19" s="39" t="s">
        <v>80</v>
      </c>
      <c r="B19" s="40" t="s">
        <v>81</v>
      </c>
      <c r="C19" s="45"/>
      <c r="D19" s="45"/>
      <c r="E19" s="41"/>
      <c r="F19" s="42"/>
      <c r="G19" s="43">
        <f t="shared" si="1"/>
        <v>0</v>
      </c>
    </row>
    <row r="20" spans="1:7" ht="22.5" customHeight="1">
      <c r="A20" s="22" t="s">
        <v>82</v>
      </c>
      <c r="B20" s="23" t="s">
        <v>83</v>
      </c>
      <c r="C20" s="24">
        <f>+C21+C22+C23+C24+C25</f>
        <v>0</v>
      </c>
      <c r="D20" s="24">
        <f>+D21+D22+D23+D24+D25</f>
        <v>0</v>
      </c>
      <c r="E20" s="24"/>
      <c r="F20" s="50"/>
      <c r="G20" s="25">
        <f>+G21+G22+G23+G24+G25</f>
        <v>0</v>
      </c>
    </row>
    <row r="21" spans="1:7" ht="12.75" customHeight="1">
      <c r="A21" s="27" t="s">
        <v>84</v>
      </c>
      <c r="B21" s="28" t="s">
        <v>85</v>
      </c>
      <c r="C21" s="29"/>
      <c r="D21" s="29"/>
      <c r="E21" s="30"/>
      <c r="F21" s="31"/>
      <c r="G21" s="32">
        <f aca="true" t="shared" si="2" ref="G21:G26">C21+D21</f>
        <v>0</v>
      </c>
    </row>
    <row r="22" spans="1:7" ht="12.75" customHeight="1">
      <c r="A22" s="33" t="s">
        <v>86</v>
      </c>
      <c r="B22" s="34" t="s">
        <v>87</v>
      </c>
      <c r="C22" s="35"/>
      <c r="D22" s="35"/>
      <c r="E22" s="35"/>
      <c r="F22" s="36"/>
      <c r="G22" s="37">
        <f t="shared" si="2"/>
        <v>0</v>
      </c>
    </row>
    <row r="23" spans="1:7" ht="24.75" customHeight="1">
      <c r="A23" s="33" t="s">
        <v>88</v>
      </c>
      <c r="B23" s="34" t="s">
        <v>89</v>
      </c>
      <c r="C23" s="35"/>
      <c r="D23" s="35"/>
      <c r="E23" s="35"/>
      <c r="F23" s="36"/>
      <c r="G23" s="37">
        <f t="shared" si="2"/>
        <v>0</v>
      </c>
    </row>
    <row r="24" spans="1:7" ht="21.75" customHeight="1">
      <c r="A24" s="33" t="s">
        <v>90</v>
      </c>
      <c r="B24" s="34" t="s">
        <v>91</v>
      </c>
      <c r="C24" s="35"/>
      <c r="D24" s="35"/>
      <c r="E24" s="35"/>
      <c r="F24" s="36"/>
      <c r="G24" s="37">
        <f t="shared" si="2"/>
        <v>0</v>
      </c>
    </row>
    <row r="25" spans="1:7" ht="12.75" customHeight="1">
      <c r="A25" s="33" t="s">
        <v>92</v>
      </c>
      <c r="B25" s="34" t="s">
        <v>93</v>
      </c>
      <c r="C25" s="35"/>
      <c r="D25" s="35"/>
      <c r="E25" s="35"/>
      <c r="F25" s="36"/>
      <c r="G25" s="37">
        <f t="shared" si="2"/>
        <v>0</v>
      </c>
    </row>
    <row r="26" spans="1:7" ht="12.75" customHeight="1">
      <c r="A26" s="39" t="s">
        <v>94</v>
      </c>
      <c r="B26" s="46" t="s">
        <v>95</v>
      </c>
      <c r="C26" s="45"/>
      <c r="D26" s="45"/>
      <c r="E26" s="41"/>
      <c r="F26" s="42"/>
      <c r="G26" s="43">
        <f t="shared" si="2"/>
        <v>0</v>
      </c>
    </row>
    <row r="27" spans="1:7" ht="12.75" customHeight="1">
      <c r="A27" s="22" t="s">
        <v>96</v>
      </c>
      <c r="B27" s="23" t="s">
        <v>97</v>
      </c>
      <c r="C27" s="24">
        <f>+C28+C29+C30+C31+C32+C33+C34</f>
        <v>0</v>
      </c>
      <c r="D27" s="24">
        <f>+D28+D29+D30+D31+D32+D33+D34</f>
        <v>0</v>
      </c>
      <c r="E27" s="24"/>
      <c r="F27" s="50"/>
      <c r="G27" s="25">
        <f>+G28+G29+G30+G31+G32+G33+G34</f>
        <v>0</v>
      </c>
    </row>
    <row r="28" spans="1:7" ht="12.75" customHeight="1">
      <c r="A28" s="27" t="s">
        <v>98</v>
      </c>
      <c r="B28" s="28" t="s">
        <v>99</v>
      </c>
      <c r="C28" s="47"/>
      <c r="D28" s="47">
        <f>+D29+D30+D31</f>
        <v>0</v>
      </c>
      <c r="E28" s="48"/>
      <c r="F28" s="49"/>
      <c r="G28" s="32">
        <f aca="true" t="shared" si="3" ref="G28:G34">C28+D28</f>
        <v>0</v>
      </c>
    </row>
    <row r="29" spans="1:7" ht="12.75" customHeight="1">
      <c r="A29" s="33" t="s">
        <v>100</v>
      </c>
      <c r="B29" s="34" t="s">
        <v>101</v>
      </c>
      <c r="C29" s="35"/>
      <c r="D29" s="35"/>
      <c r="E29" s="35"/>
      <c r="F29" s="36"/>
      <c r="G29" s="37">
        <f t="shared" si="3"/>
        <v>0</v>
      </c>
    </row>
    <row r="30" spans="1:7" ht="12.75" customHeight="1">
      <c r="A30" s="33" t="s">
        <v>102</v>
      </c>
      <c r="B30" s="34" t="s">
        <v>103</v>
      </c>
      <c r="C30" s="35"/>
      <c r="D30" s="35"/>
      <c r="E30" s="35"/>
      <c r="F30" s="36"/>
      <c r="G30" s="37">
        <f t="shared" si="3"/>
        <v>0</v>
      </c>
    </row>
    <row r="31" spans="1:7" ht="12.75" customHeight="1">
      <c r="A31" s="33" t="s">
        <v>104</v>
      </c>
      <c r="B31" s="34" t="s">
        <v>105</v>
      </c>
      <c r="C31" s="35"/>
      <c r="D31" s="35"/>
      <c r="E31" s="35"/>
      <c r="F31" s="36"/>
      <c r="G31" s="37">
        <f t="shared" si="3"/>
        <v>0</v>
      </c>
    </row>
    <row r="32" spans="1:7" ht="12.75" customHeight="1">
      <c r="A32" s="33" t="s">
        <v>106</v>
      </c>
      <c r="B32" s="34" t="s">
        <v>107</v>
      </c>
      <c r="C32" s="35"/>
      <c r="D32" s="35"/>
      <c r="E32" s="35"/>
      <c r="F32" s="36"/>
      <c r="G32" s="37">
        <f t="shared" si="3"/>
        <v>0</v>
      </c>
    </row>
    <row r="33" spans="1:7" ht="12.75" customHeight="1">
      <c r="A33" s="33" t="s">
        <v>108</v>
      </c>
      <c r="B33" s="34" t="s">
        <v>109</v>
      </c>
      <c r="C33" s="35"/>
      <c r="D33" s="35"/>
      <c r="E33" s="35"/>
      <c r="F33" s="36"/>
      <c r="G33" s="37">
        <f t="shared" si="3"/>
        <v>0</v>
      </c>
    </row>
    <row r="34" spans="1:7" ht="12.75" customHeight="1">
      <c r="A34" s="39" t="s">
        <v>110</v>
      </c>
      <c r="B34" s="46" t="s">
        <v>111</v>
      </c>
      <c r="C34" s="45"/>
      <c r="D34" s="45"/>
      <c r="E34" s="41"/>
      <c r="F34" s="42"/>
      <c r="G34" s="43">
        <f t="shared" si="3"/>
        <v>0</v>
      </c>
    </row>
    <row r="35" spans="1:7" ht="12.75" customHeight="1">
      <c r="A35" s="22" t="s">
        <v>112</v>
      </c>
      <c r="B35" s="23" t="s">
        <v>113</v>
      </c>
      <c r="C35" s="24">
        <f>SUM(C36:C46)</f>
        <v>51127</v>
      </c>
      <c r="D35" s="24">
        <f>SUM(D36:D46)</f>
        <v>0</v>
      </c>
      <c r="E35" s="24">
        <f>SUM(E36:E46)</f>
        <v>0</v>
      </c>
      <c r="F35" s="24">
        <f>SUM(F36:F46)</f>
        <v>0</v>
      </c>
      <c r="G35" s="25">
        <f>SUM(G36:G46)</f>
        <v>51127</v>
      </c>
    </row>
    <row r="36" spans="1:7" ht="12.75" customHeight="1">
      <c r="A36" s="27" t="s">
        <v>114</v>
      </c>
      <c r="B36" s="28" t="s">
        <v>115</v>
      </c>
      <c r="C36" s="29">
        <v>29580</v>
      </c>
      <c r="D36" s="29"/>
      <c r="E36" s="30"/>
      <c r="F36" s="31"/>
      <c r="G36" s="32">
        <f aca="true" t="shared" si="4" ref="G36:G46">C36+D36</f>
        <v>29580</v>
      </c>
    </row>
    <row r="37" spans="1:7" ht="12.75" customHeight="1">
      <c r="A37" s="33" t="s">
        <v>116</v>
      </c>
      <c r="B37" s="34" t="s">
        <v>117</v>
      </c>
      <c r="C37" s="35">
        <v>2615</v>
      </c>
      <c r="D37" s="35"/>
      <c r="E37" s="35"/>
      <c r="F37" s="36"/>
      <c r="G37" s="37">
        <f t="shared" si="4"/>
        <v>2615</v>
      </c>
    </row>
    <row r="38" spans="1:7" ht="12.75" customHeight="1">
      <c r="A38" s="33" t="s">
        <v>118</v>
      </c>
      <c r="B38" s="34" t="s">
        <v>119</v>
      </c>
      <c r="C38" s="35"/>
      <c r="D38" s="35"/>
      <c r="E38" s="35"/>
      <c r="F38" s="36"/>
      <c r="G38" s="37">
        <f t="shared" si="4"/>
        <v>0</v>
      </c>
    </row>
    <row r="39" spans="1:7" ht="12.75" customHeight="1">
      <c r="A39" s="33" t="s">
        <v>120</v>
      </c>
      <c r="B39" s="34" t="s">
        <v>121</v>
      </c>
      <c r="C39" s="35">
        <v>9770</v>
      </c>
      <c r="D39" s="35"/>
      <c r="E39" s="35"/>
      <c r="F39" s="36"/>
      <c r="G39" s="37">
        <f t="shared" si="4"/>
        <v>9770</v>
      </c>
    </row>
    <row r="40" spans="1:7" ht="12.75" customHeight="1">
      <c r="A40" s="33" t="s">
        <v>122</v>
      </c>
      <c r="B40" s="34" t="s">
        <v>123</v>
      </c>
      <c r="C40" s="35"/>
      <c r="D40" s="35"/>
      <c r="E40" s="35"/>
      <c r="F40" s="36"/>
      <c r="G40" s="37">
        <f t="shared" si="4"/>
        <v>0</v>
      </c>
    </row>
    <row r="41" spans="1:7" ht="12.75" customHeight="1">
      <c r="A41" s="33" t="s">
        <v>124</v>
      </c>
      <c r="B41" s="34" t="s">
        <v>125</v>
      </c>
      <c r="C41" s="35">
        <v>9162</v>
      </c>
      <c r="D41" s="35"/>
      <c r="E41" s="35"/>
      <c r="F41" s="36"/>
      <c r="G41" s="37">
        <f t="shared" si="4"/>
        <v>9162</v>
      </c>
    </row>
    <row r="42" spans="1:7" ht="12.75" customHeight="1">
      <c r="A42" s="33" t="s">
        <v>126</v>
      </c>
      <c r="B42" s="34" t="s">
        <v>127</v>
      </c>
      <c r="C42" s="35"/>
      <c r="D42" s="35"/>
      <c r="E42" s="35"/>
      <c r="F42" s="36"/>
      <c r="G42" s="37">
        <f t="shared" si="4"/>
        <v>0</v>
      </c>
    </row>
    <row r="43" spans="1:7" ht="12.75" customHeight="1">
      <c r="A43" s="33" t="s">
        <v>128</v>
      </c>
      <c r="B43" s="34" t="s">
        <v>316</v>
      </c>
      <c r="C43" s="35"/>
      <c r="D43" s="35"/>
      <c r="E43" s="35"/>
      <c r="F43" s="36"/>
      <c r="G43" s="37">
        <f t="shared" si="4"/>
        <v>0</v>
      </c>
    </row>
    <row r="44" spans="1:7" ht="12.75" customHeight="1">
      <c r="A44" s="33" t="s">
        <v>130</v>
      </c>
      <c r="B44" s="34" t="s">
        <v>131</v>
      </c>
      <c r="C44" s="35"/>
      <c r="D44" s="35"/>
      <c r="E44" s="35"/>
      <c r="F44" s="36"/>
      <c r="G44" s="37">
        <f t="shared" si="4"/>
        <v>0</v>
      </c>
    </row>
    <row r="45" spans="1:7" ht="12.75" customHeight="1">
      <c r="A45" s="39" t="s">
        <v>132</v>
      </c>
      <c r="B45" s="46" t="s">
        <v>133</v>
      </c>
      <c r="C45" s="45"/>
      <c r="D45" s="45"/>
      <c r="E45" s="35"/>
      <c r="F45" s="36"/>
      <c r="G45" s="37">
        <f t="shared" si="4"/>
        <v>0</v>
      </c>
    </row>
    <row r="46" spans="1:7" ht="12.75" customHeight="1">
      <c r="A46" s="39" t="s">
        <v>134</v>
      </c>
      <c r="B46" s="40" t="s">
        <v>135</v>
      </c>
      <c r="C46" s="45"/>
      <c r="D46" s="45"/>
      <c r="E46" s="41"/>
      <c r="F46" s="42"/>
      <c r="G46" s="43">
        <f t="shared" si="4"/>
        <v>0</v>
      </c>
    </row>
    <row r="47" spans="1:7" ht="12.75" customHeight="1">
      <c r="A47" s="22" t="s">
        <v>136</v>
      </c>
      <c r="B47" s="23" t="s">
        <v>137</v>
      </c>
      <c r="C47" s="24">
        <f>SUM(C48:C52)</f>
        <v>0</v>
      </c>
      <c r="D47" s="24">
        <f>SUM(D48:D52)</f>
        <v>0</v>
      </c>
      <c r="E47" s="24">
        <f>SUM(E48:E52)</f>
        <v>0</v>
      </c>
      <c r="F47" s="24"/>
      <c r="G47" s="24">
        <f>SUM(G48:G52)</f>
        <v>0</v>
      </c>
    </row>
    <row r="48" spans="1:7" ht="12.75" customHeight="1">
      <c r="A48" s="27" t="s">
        <v>138</v>
      </c>
      <c r="B48" s="28" t="s">
        <v>139</v>
      </c>
      <c r="C48" s="29"/>
      <c r="D48" s="29"/>
      <c r="E48" s="30"/>
      <c r="F48" s="31"/>
      <c r="G48" s="32">
        <f>C48+D48</f>
        <v>0</v>
      </c>
    </row>
    <row r="49" spans="1:7" ht="12.75" customHeight="1">
      <c r="A49" s="33" t="s">
        <v>140</v>
      </c>
      <c r="B49" s="34" t="s">
        <v>141</v>
      </c>
      <c r="C49" s="35"/>
      <c r="D49" s="35"/>
      <c r="E49" s="35"/>
      <c r="F49" s="36"/>
      <c r="G49" s="37">
        <f>C49+D49</f>
        <v>0</v>
      </c>
    </row>
    <row r="50" spans="1:7" ht="12.75" customHeight="1">
      <c r="A50" s="33" t="s">
        <v>142</v>
      </c>
      <c r="B50" s="34" t="s">
        <v>143</v>
      </c>
      <c r="C50" s="35"/>
      <c r="D50" s="35"/>
      <c r="E50" s="35"/>
      <c r="F50" s="36"/>
      <c r="G50" s="37">
        <f>C50+D50+E50</f>
        <v>0</v>
      </c>
    </row>
    <row r="51" spans="1:7" ht="12.75" customHeight="1">
      <c r="A51" s="33" t="s">
        <v>144</v>
      </c>
      <c r="B51" s="34" t="s">
        <v>145</v>
      </c>
      <c r="C51" s="35"/>
      <c r="D51" s="35"/>
      <c r="E51" s="35"/>
      <c r="F51" s="36"/>
      <c r="G51" s="37">
        <f>C51+D51</f>
        <v>0</v>
      </c>
    </row>
    <row r="52" spans="1:7" ht="12.75" customHeight="1">
      <c r="A52" s="39" t="s">
        <v>146</v>
      </c>
      <c r="B52" s="40" t="s">
        <v>147</v>
      </c>
      <c r="C52" s="45"/>
      <c r="D52" s="45"/>
      <c r="E52" s="41"/>
      <c r="F52" s="42"/>
      <c r="G52" s="43">
        <f>C52+D52</f>
        <v>0</v>
      </c>
    </row>
    <row r="53" spans="1:7" ht="12.75" customHeight="1">
      <c r="A53" s="22" t="s">
        <v>148</v>
      </c>
      <c r="B53" s="23" t="s">
        <v>149</v>
      </c>
      <c r="C53" s="24">
        <f>SUM(C54:C56)</f>
        <v>0</v>
      </c>
      <c r="D53" s="24">
        <f>SUM(D54:D56)</f>
        <v>0</v>
      </c>
      <c r="E53" s="24"/>
      <c r="F53" s="50"/>
      <c r="G53" s="25">
        <f>SUM(G54:G56)</f>
        <v>0</v>
      </c>
    </row>
    <row r="54" spans="1:7" ht="12.75" customHeight="1">
      <c r="A54" s="27" t="s">
        <v>150</v>
      </c>
      <c r="B54" s="28" t="s">
        <v>151</v>
      </c>
      <c r="C54" s="29"/>
      <c r="D54" s="29"/>
      <c r="E54" s="30"/>
      <c r="F54" s="31"/>
      <c r="G54" s="32">
        <f>C54+D54</f>
        <v>0</v>
      </c>
    </row>
    <row r="55" spans="1:7" ht="18.75" customHeight="1">
      <c r="A55" s="33" t="s">
        <v>152</v>
      </c>
      <c r="B55" s="34" t="s">
        <v>153</v>
      </c>
      <c r="C55" s="35"/>
      <c r="D55" s="35"/>
      <c r="E55" s="35"/>
      <c r="F55" s="36"/>
      <c r="G55" s="37">
        <f>C55+D55</f>
        <v>0</v>
      </c>
    </row>
    <row r="56" spans="1:7" ht="12.75" customHeight="1">
      <c r="A56" s="33" t="s">
        <v>154</v>
      </c>
      <c r="B56" s="34" t="s">
        <v>155</v>
      </c>
      <c r="C56" s="35"/>
      <c r="D56" s="35"/>
      <c r="E56" s="35"/>
      <c r="F56" s="36"/>
      <c r="G56" s="37">
        <f>C56+D56</f>
        <v>0</v>
      </c>
    </row>
    <row r="57" spans="1:7" ht="12.75" customHeight="1">
      <c r="A57" s="39" t="s">
        <v>156</v>
      </c>
      <c r="B57" s="40" t="s">
        <v>157</v>
      </c>
      <c r="C57" s="45"/>
      <c r="D57" s="45"/>
      <c r="E57" s="41"/>
      <c r="F57" s="42"/>
      <c r="G57" s="43">
        <f>C57+D57</f>
        <v>0</v>
      </c>
    </row>
    <row r="58" spans="1:7" ht="12.75" customHeight="1">
      <c r="A58" s="22" t="s">
        <v>158</v>
      </c>
      <c r="B58" s="44" t="s">
        <v>159</v>
      </c>
      <c r="C58" s="24">
        <f>SUM(C59:C61)</f>
        <v>0</v>
      </c>
      <c r="D58" s="24">
        <f>SUM(D59:D61)</f>
        <v>0</v>
      </c>
      <c r="E58" s="24"/>
      <c r="F58" s="50"/>
      <c r="G58" s="25">
        <f>SUM(G59:G61)</f>
        <v>0</v>
      </c>
    </row>
    <row r="59" spans="1:7" ht="22.5">
      <c r="A59" s="27" t="s">
        <v>160</v>
      </c>
      <c r="B59" s="28" t="s">
        <v>161</v>
      </c>
      <c r="C59" s="35"/>
      <c r="D59" s="35"/>
      <c r="E59" s="30"/>
      <c r="F59" s="31"/>
      <c r="G59" s="32">
        <f>C59+D59</f>
        <v>0</v>
      </c>
    </row>
    <row r="60" spans="1:7" ht="22.5">
      <c r="A60" s="33" t="s">
        <v>162</v>
      </c>
      <c r="B60" s="34" t="s">
        <v>163</v>
      </c>
      <c r="C60" s="35"/>
      <c r="D60" s="35"/>
      <c r="E60" s="35"/>
      <c r="F60" s="36"/>
      <c r="G60" s="37">
        <f>C60+D60</f>
        <v>0</v>
      </c>
    </row>
    <row r="61" spans="1:7" ht="12.75" customHeight="1">
      <c r="A61" s="33" t="s">
        <v>164</v>
      </c>
      <c r="B61" s="34" t="s">
        <v>165</v>
      </c>
      <c r="C61" s="35"/>
      <c r="D61" s="35"/>
      <c r="E61" s="35"/>
      <c r="F61" s="36"/>
      <c r="G61" s="37">
        <f>C61+D61</f>
        <v>0</v>
      </c>
    </row>
    <row r="62" spans="1:7" ht="12.75" customHeight="1">
      <c r="A62" s="39" t="s">
        <v>166</v>
      </c>
      <c r="B62" s="40" t="s">
        <v>167</v>
      </c>
      <c r="C62" s="35"/>
      <c r="D62" s="35"/>
      <c r="E62" s="41"/>
      <c r="F62" s="42"/>
      <c r="G62" s="43">
        <f>C62+D62</f>
        <v>0</v>
      </c>
    </row>
    <row r="63" spans="1:7" ht="12.75" customHeight="1">
      <c r="A63" s="51" t="s">
        <v>168</v>
      </c>
      <c r="B63" s="23" t="s">
        <v>169</v>
      </c>
      <c r="C63" s="24">
        <f>+C6+C13+C20+C27+C35+C47+C53+C58</f>
        <v>51127</v>
      </c>
      <c r="D63" s="24">
        <f>+D6+D13+D20+D27+D35+D47+D53+D58</f>
        <v>0</v>
      </c>
      <c r="E63" s="24">
        <f>+E6+E13+E20+E27+E35+E47+E53+E58</f>
        <v>0</v>
      </c>
      <c r="F63" s="24">
        <f>+F6+F13+F20+F27+F35+F47+F53+F58</f>
        <v>0</v>
      </c>
      <c r="G63" s="25">
        <f>+G6+G13+G20+G27+G35+G47+G53+G58</f>
        <v>51127</v>
      </c>
    </row>
    <row r="64" spans="1:7" ht="12.75" customHeight="1">
      <c r="A64" s="52" t="s">
        <v>170</v>
      </c>
      <c r="B64" s="44" t="s">
        <v>171</v>
      </c>
      <c r="C64" s="24">
        <f>SUM(C65:C67)</f>
        <v>0</v>
      </c>
      <c r="D64" s="24">
        <f>SUM(D65:D67)</f>
        <v>0</v>
      </c>
      <c r="E64" s="24"/>
      <c r="F64" s="50"/>
      <c r="G64" s="25">
        <f>SUM(G65:G67)</f>
        <v>0</v>
      </c>
    </row>
    <row r="65" spans="1:7" ht="12.75" customHeight="1">
      <c r="A65" s="27" t="s">
        <v>172</v>
      </c>
      <c r="B65" s="28" t="s">
        <v>173</v>
      </c>
      <c r="C65" s="35"/>
      <c r="D65" s="35"/>
      <c r="E65" s="30"/>
      <c r="F65" s="31"/>
      <c r="G65" s="32">
        <f>C65+D65</f>
        <v>0</v>
      </c>
    </row>
    <row r="66" spans="1:7" ht="12.75" customHeight="1">
      <c r="A66" s="33" t="s">
        <v>174</v>
      </c>
      <c r="B66" s="34" t="s">
        <v>175</v>
      </c>
      <c r="C66" s="35"/>
      <c r="D66" s="35"/>
      <c r="E66" s="35"/>
      <c r="F66" s="36"/>
      <c r="G66" s="37">
        <f>C66+D66</f>
        <v>0</v>
      </c>
    </row>
    <row r="67" spans="1:7" ht="12.75" customHeight="1">
      <c r="A67" s="39" t="s">
        <v>176</v>
      </c>
      <c r="B67" s="53" t="s">
        <v>177</v>
      </c>
      <c r="C67" s="35"/>
      <c r="D67" s="35"/>
      <c r="E67" s="41"/>
      <c r="F67" s="42"/>
      <c r="G67" s="43">
        <f>C67+D67</f>
        <v>0</v>
      </c>
    </row>
    <row r="68" spans="1:7" ht="12.75" customHeight="1">
      <c r="A68" s="52" t="s">
        <v>178</v>
      </c>
      <c r="B68" s="44" t="s">
        <v>179</v>
      </c>
      <c r="C68" s="24">
        <f>SUM(C69:C72)</f>
        <v>0</v>
      </c>
      <c r="D68" s="24">
        <f>SUM(D69:D72)</f>
        <v>0</v>
      </c>
      <c r="E68" s="24"/>
      <c r="F68" s="50"/>
      <c r="G68" s="25">
        <f>SUM(G69:G72)</f>
        <v>0</v>
      </c>
    </row>
    <row r="69" spans="1:7" ht="12.75" customHeight="1">
      <c r="A69" s="27" t="s">
        <v>180</v>
      </c>
      <c r="B69" s="28" t="s">
        <v>181</v>
      </c>
      <c r="C69" s="35"/>
      <c r="D69" s="35"/>
      <c r="E69" s="30"/>
      <c r="F69" s="31"/>
      <c r="G69" s="32">
        <f>C69+D69</f>
        <v>0</v>
      </c>
    </row>
    <row r="70" spans="1:7" ht="12.75" customHeight="1">
      <c r="A70" s="33" t="s">
        <v>182</v>
      </c>
      <c r="B70" s="34" t="s">
        <v>183</v>
      </c>
      <c r="C70" s="35"/>
      <c r="D70" s="35"/>
      <c r="E70" s="35"/>
      <c r="F70" s="36"/>
      <c r="G70" s="37">
        <f>C70+D70</f>
        <v>0</v>
      </c>
    </row>
    <row r="71" spans="1:7" ht="12.75" customHeight="1">
      <c r="A71" s="33" t="s">
        <v>184</v>
      </c>
      <c r="B71" s="34" t="s">
        <v>185</v>
      </c>
      <c r="C71" s="35"/>
      <c r="D71" s="35"/>
      <c r="E71" s="35"/>
      <c r="F71" s="36"/>
      <c r="G71" s="37">
        <f>C71+D71</f>
        <v>0</v>
      </c>
    </row>
    <row r="72" spans="1:7" ht="12.75" customHeight="1">
      <c r="A72" s="39" t="s">
        <v>186</v>
      </c>
      <c r="B72" s="40" t="s">
        <v>187</v>
      </c>
      <c r="C72" s="35"/>
      <c r="D72" s="35"/>
      <c r="E72" s="41"/>
      <c r="F72" s="42"/>
      <c r="G72" s="43">
        <f>C72+D72</f>
        <v>0</v>
      </c>
    </row>
    <row r="73" spans="1:7" ht="12.75" customHeight="1">
      <c r="A73" s="52" t="s">
        <v>188</v>
      </c>
      <c r="B73" s="44" t="s">
        <v>189</v>
      </c>
      <c r="C73" s="24">
        <f>SUM(C74:C75)</f>
        <v>0</v>
      </c>
      <c r="D73" s="24">
        <f>SUM(D74:D75)</f>
        <v>0</v>
      </c>
      <c r="E73" s="24">
        <f>SUM(E74:E75)</f>
        <v>0</v>
      </c>
      <c r="F73" s="50"/>
      <c r="G73" s="25">
        <f>SUM(G74:G75)</f>
        <v>0</v>
      </c>
    </row>
    <row r="74" spans="1:7" ht="12.75" customHeight="1">
      <c r="A74" s="54" t="s">
        <v>190</v>
      </c>
      <c r="B74" s="55" t="s">
        <v>191</v>
      </c>
      <c r="C74" s="30"/>
      <c r="D74" s="30"/>
      <c r="E74" s="30"/>
      <c r="F74" s="31"/>
      <c r="G74" s="32">
        <f>C74+D74+E74</f>
        <v>0</v>
      </c>
    </row>
    <row r="75" spans="1:7" ht="12.75" customHeight="1">
      <c r="A75" s="56" t="s">
        <v>192</v>
      </c>
      <c r="B75" s="57" t="s">
        <v>193</v>
      </c>
      <c r="C75" s="41"/>
      <c r="D75" s="41"/>
      <c r="E75" s="41"/>
      <c r="F75" s="42"/>
      <c r="G75" s="43">
        <f>C75+D75</f>
        <v>0</v>
      </c>
    </row>
    <row r="76" spans="1:7" ht="12.75" customHeight="1">
      <c r="A76" s="52" t="s">
        <v>194</v>
      </c>
      <c r="B76" s="44" t="s">
        <v>195</v>
      </c>
      <c r="C76" s="24">
        <f>SUM(C77:C79)</f>
        <v>0</v>
      </c>
      <c r="D76" s="24">
        <f>SUM(D77:D79)</f>
        <v>0</v>
      </c>
      <c r="E76" s="24"/>
      <c r="F76" s="50"/>
      <c r="G76" s="25">
        <f>SUM(G77:G79)</f>
        <v>0</v>
      </c>
    </row>
    <row r="77" spans="1:7" ht="12.75" customHeight="1">
      <c r="A77" s="27" t="s">
        <v>196</v>
      </c>
      <c r="B77" s="28" t="s">
        <v>197</v>
      </c>
      <c r="C77" s="35"/>
      <c r="D77" s="35"/>
      <c r="E77" s="30"/>
      <c r="F77" s="31"/>
      <c r="G77" s="32">
        <f>C77+D77</f>
        <v>0</v>
      </c>
    </row>
    <row r="78" spans="1:7" ht="12.75" customHeight="1">
      <c r="A78" s="33" t="s">
        <v>198</v>
      </c>
      <c r="B78" s="34" t="s">
        <v>199</v>
      </c>
      <c r="C78" s="35"/>
      <c r="D78" s="35"/>
      <c r="E78" s="35"/>
      <c r="F78" s="36"/>
      <c r="G78" s="37">
        <f>C78+D78</f>
        <v>0</v>
      </c>
    </row>
    <row r="79" spans="1:7" ht="12.75" customHeight="1">
      <c r="A79" s="39" t="s">
        <v>200</v>
      </c>
      <c r="B79" s="40" t="s">
        <v>201</v>
      </c>
      <c r="C79" s="35"/>
      <c r="D79" s="35"/>
      <c r="E79" s="41"/>
      <c r="F79" s="42"/>
      <c r="G79" s="43">
        <f>C79+D79</f>
        <v>0</v>
      </c>
    </row>
    <row r="80" spans="1:7" ht="12.75" customHeight="1">
      <c r="A80" s="52" t="s">
        <v>202</v>
      </c>
      <c r="B80" s="44" t="s">
        <v>203</v>
      </c>
      <c r="C80" s="24">
        <f>SUM(C81:C84)</f>
        <v>0</v>
      </c>
      <c r="D80" s="24">
        <f>SUM(D81:D84)</f>
        <v>0</v>
      </c>
      <c r="E80" s="24"/>
      <c r="F80" s="50"/>
      <c r="G80" s="25">
        <f>SUM(G81:G84)</f>
        <v>0</v>
      </c>
    </row>
    <row r="81" spans="1:7" ht="12.75" customHeight="1">
      <c r="A81" s="58" t="s">
        <v>204</v>
      </c>
      <c r="B81" s="28" t="s">
        <v>205</v>
      </c>
      <c r="C81" s="35"/>
      <c r="D81" s="35"/>
      <c r="E81" s="30"/>
      <c r="F81" s="31"/>
      <c r="G81" s="32">
        <f aca="true" t="shared" si="5" ref="G81:G86">C81+D81</f>
        <v>0</v>
      </c>
    </row>
    <row r="82" spans="1:7" ht="12.75" customHeight="1">
      <c r="A82" s="59" t="s">
        <v>206</v>
      </c>
      <c r="B82" s="34" t="s">
        <v>207</v>
      </c>
      <c r="C82" s="35"/>
      <c r="D82" s="35"/>
      <c r="E82" s="35"/>
      <c r="F82" s="36"/>
      <c r="G82" s="37">
        <f t="shared" si="5"/>
        <v>0</v>
      </c>
    </row>
    <row r="83" spans="1:7" ht="12.75" customHeight="1">
      <c r="A83" s="59" t="s">
        <v>208</v>
      </c>
      <c r="B83" s="34" t="s">
        <v>209</v>
      </c>
      <c r="C83" s="35"/>
      <c r="D83" s="35"/>
      <c r="E83" s="35"/>
      <c r="F83" s="36"/>
      <c r="G83" s="37">
        <f t="shared" si="5"/>
        <v>0</v>
      </c>
    </row>
    <row r="84" spans="1:7" ht="12.75" customHeight="1">
      <c r="A84" s="60" t="s">
        <v>210</v>
      </c>
      <c r="B84" s="40" t="s">
        <v>211</v>
      </c>
      <c r="C84" s="35"/>
      <c r="D84" s="35"/>
      <c r="E84" s="41"/>
      <c r="F84" s="42"/>
      <c r="G84" s="43">
        <f t="shared" si="5"/>
        <v>0</v>
      </c>
    </row>
    <row r="85" spans="1:7" ht="12.75" customHeight="1">
      <c r="A85" s="52" t="s">
        <v>212</v>
      </c>
      <c r="B85" s="44" t="s">
        <v>213</v>
      </c>
      <c r="C85" s="61"/>
      <c r="D85" s="61"/>
      <c r="E85" s="61"/>
      <c r="F85" s="62"/>
      <c r="G85" s="25">
        <f t="shared" si="5"/>
        <v>0</v>
      </c>
    </row>
    <row r="86" spans="1:7" ht="12.75" customHeight="1">
      <c r="A86" s="52" t="s">
        <v>214</v>
      </c>
      <c r="B86" s="44" t="s">
        <v>215</v>
      </c>
      <c r="C86" s="61"/>
      <c r="D86" s="61"/>
      <c r="E86" s="61"/>
      <c r="F86" s="62"/>
      <c r="G86" s="25">
        <f t="shared" si="5"/>
        <v>0</v>
      </c>
    </row>
    <row r="87" spans="1:7" ht="12.75" customHeight="1">
      <c r="A87" s="52" t="s">
        <v>216</v>
      </c>
      <c r="B87" s="63" t="s">
        <v>217</v>
      </c>
      <c r="C87" s="24">
        <f>+C64+C68+C73+C76+C80+C86+C85</f>
        <v>0</v>
      </c>
      <c r="D87" s="24">
        <f>+D64+D68+D73+D76+D80+D86+D85</f>
        <v>0</v>
      </c>
      <c r="E87" s="24">
        <f>+E64+E68+E73+E76+E80+E86+E85</f>
        <v>0</v>
      </c>
      <c r="F87" s="50"/>
      <c r="G87" s="25">
        <f>+G64+G68+G73+G76+G80+G86+G85</f>
        <v>0</v>
      </c>
    </row>
    <row r="88" spans="1:7" ht="21.75">
      <c r="A88" s="64" t="s">
        <v>218</v>
      </c>
      <c r="B88" s="65" t="s">
        <v>219</v>
      </c>
      <c r="C88" s="24">
        <f>+C63+C87</f>
        <v>51127</v>
      </c>
      <c r="D88" s="24">
        <f>+D63+D87</f>
        <v>0</v>
      </c>
      <c r="E88" s="24">
        <f>+E63+E87</f>
        <v>0</v>
      </c>
      <c r="F88" s="24">
        <f>+F63+F87</f>
        <v>0</v>
      </c>
      <c r="G88" s="25">
        <f>+G63+G87</f>
        <v>51127</v>
      </c>
    </row>
    <row r="89" spans="1:7" ht="12.75" customHeight="1">
      <c r="A89" s="66"/>
      <c r="B89" s="67"/>
      <c r="C89" s="68"/>
      <c r="D89" s="26"/>
      <c r="E89" s="26"/>
      <c r="F89" s="26"/>
      <c r="G89" s="26"/>
    </row>
    <row r="90" spans="1:7" ht="12.75" customHeight="1">
      <c r="A90" s="411" t="s">
        <v>220</v>
      </c>
      <c r="B90" s="411"/>
      <c r="C90" s="411"/>
      <c r="D90" s="411"/>
      <c r="E90" s="411"/>
      <c r="F90" s="411"/>
      <c r="G90" s="411"/>
    </row>
    <row r="91" spans="1:7" ht="12.75" customHeight="1">
      <c r="A91" s="412" t="s">
        <v>221</v>
      </c>
      <c r="B91" s="412"/>
      <c r="C91" s="69"/>
      <c r="D91" s="70"/>
      <c r="E91" s="70"/>
      <c r="F91" s="70"/>
      <c r="G91" s="69" t="s">
        <v>40</v>
      </c>
    </row>
    <row r="92" spans="1:7" ht="12.75" customHeight="1">
      <c r="A92" s="413" t="s">
        <v>41</v>
      </c>
      <c r="B92" s="414" t="s">
        <v>222</v>
      </c>
      <c r="C92" s="416" t="str">
        <f>+CONCATENATE(LEFT(ÖSSZEFÜGGÉSEK!A6,4),". évi")</f>
        <v>2016. évi</v>
      </c>
      <c r="D92" s="416"/>
      <c r="E92" s="416"/>
      <c r="F92" s="416"/>
      <c r="G92" s="416"/>
    </row>
    <row r="93" spans="1:7" ht="36.75" customHeight="1">
      <c r="A93" s="413"/>
      <c r="B93" s="414"/>
      <c r="C93" s="14" t="s">
        <v>43</v>
      </c>
      <c r="D93" s="14" t="s">
        <v>315</v>
      </c>
      <c r="E93" s="14" t="s">
        <v>45</v>
      </c>
      <c r="F93" s="14" t="s">
        <v>46</v>
      </c>
      <c r="G93" s="15" t="str">
        <f>+CONCATENATE(LEFT(ÖSSZEFÜGGÉSEK!A95,4),"2016.09.30.",CHAR(10),"Módosítás utáni")</f>
        <v>2016.09.30.
Módosítás utáni</v>
      </c>
    </row>
    <row r="94" spans="1:7" ht="12.75" customHeight="1">
      <c r="A94" s="72" t="s">
        <v>47</v>
      </c>
      <c r="B94" s="73" t="s">
        <v>48</v>
      </c>
      <c r="C94" s="73" t="s">
        <v>49</v>
      </c>
      <c r="D94" s="73" t="s">
        <v>50</v>
      </c>
      <c r="E94" s="120" t="s">
        <v>51</v>
      </c>
      <c r="F94" s="120" t="s">
        <v>52</v>
      </c>
      <c r="G94" s="20" t="s">
        <v>53</v>
      </c>
    </row>
    <row r="95" spans="1:7" ht="12.75" customHeight="1">
      <c r="A95" s="122" t="s">
        <v>54</v>
      </c>
      <c r="B95" s="76" t="s">
        <v>223</v>
      </c>
      <c r="C95" s="77">
        <f>C96+C97+C98+C99+C100+C113</f>
        <v>42721</v>
      </c>
      <c r="D95" s="77">
        <f>D96+D97+D98+D99+D100+D113</f>
        <v>0</v>
      </c>
      <c r="E95" s="77">
        <f>E96+E97+E98+E99+E100+E113</f>
        <v>26</v>
      </c>
      <c r="F95" s="77">
        <f>F96+F97+F98+F99+F100+F113</f>
        <v>19</v>
      </c>
      <c r="G95" s="25">
        <f>G96+G97+G98+G99+G100+G113</f>
        <v>42766</v>
      </c>
    </row>
    <row r="96" spans="1:7" ht="12.75" customHeight="1">
      <c r="A96" s="54" t="s">
        <v>56</v>
      </c>
      <c r="B96" s="78" t="s">
        <v>224</v>
      </c>
      <c r="C96" s="30">
        <v>6354</v>
      </c>
      <c r="D96" s="30"/>
      <c r="E96" s="30">
        <v>20</v>
      </c>
      <c r="F96" s="31">
        <v>15</v>
      </c>
      <c r="G96" s="32">
        <f>C96+D96+E96+F96</f>
        <v>6389</v>
      </c>
    </row>
    <row r="97" spans="1:7" ht="12.75" customHeight="1">
      <c r="A97" s="33" t="s">
        <v>58</v>
      </c>
      <c r="B97" s="79" t="s">
        <v>225</v>
      </c>
      <c r="C97" s="35">
        <v>1745</v>
      </c>
      <c r="D97" s="35"/>
      <c r="E97" s="35">
        <v>6</v>
      </c>
      <c r="F97" s="36">
        <v>4</v>
      </c>
      <c r="G97" s="37">
        <f>C97+D97+E97+F97</f>
        <v>1755</v>
      </c>
    </row>
    <row r="98" spans="1:7" ht="12.75" customHeight="1">
      <c r="A98" s="33" t="s">
        <v>60</v>
      </c>
      <c r="B98" s="79" t="s">
        <v>226</v>
      </c>
      <c r="C98" s="35">
        <v>34622</v>
      </c>
      <c r="D98" s="35"/>
      <c r="E98" s="35"/>
      <c r="F98" s="36"/>
      <c r="G98" s="37">
        <f>C98+D98+E98</f>
        <v>34622</v>
      </c>
    </row>
    <row r="99" spans="1:7" ht="12.75" customHeight="1">
      <c r="A99" s="33" t="s">
        <v>62</v>
      </c>
      <c r="B99" s="79" t="s">
        <v>227</v>
      </c>
      <c r="C99" s="35"/>
      <c r="D99" s="35"/>
      <c r="E99" s="35"/>
      <c r="F99" s="36"/>
      <c r="G99" s="37">
        <f>C99+D99+E99</f>
        <v>0</v>
      </c>
    </row>
    <row r="100" spans="1:7" ht="12.75" customHeight="1">
      <c r="A100" s="33" t="s">
        <v>228</v>
      </c>
      <c r="B100" s="79" t="s">
        <v>229</v>
      </c>
      <c r="C100" s="35"/>
      <c r="D100" s="35"/>
      <c r="E100" s="35"/>
      <c r="F100" s="36"/>
      <c r="G100" s="37">
        <f>C100+D100+E100</f>
        <v>0</v>
      </c>
    </row>
    <row r="101" spans="1:7" ht="12.75" customHeight="1">
      <c r="A101" s="33" t="s">
        <v>66</v>
      </c>
      <c r="B101" s="79" t="s">
        <v>230</v>
      </c>
      <c r="C101" s="35"/>
      <c r="D101" s="35"/>
      <c r="E101" s="35"/>
      <c r="F101" s="36"/>
      <c r="G101" s="37">
        <f aca="true" t="shared" si="6" ref="G101:G106">C101+D101</f>
        <v>0</v>
      </c>
    </row>
    <row r="102" spans="1:7" ht="12.75" customHeight="1">
      <c r="A102" s="33" t="s">
        <v>231</v>
      </c>
      <c r="B102" s="84" t="s">
        <v>232</v>
      </c>
      <c r="C102" s="35"/>
      <c r="D102" s="35"/>
      <c r="E102" s="35"/>
      <c r="F102" s="36"/>
      <c r="G102" s="37">
        <f t="shared" si="6"/>
        <v>0</v>
      </c>
    </row>
    <row r="103" spans="1:7" ht="12.75" customHeight="1">
      <c r="A103" s="33" t="s">
        <v>233</v>
      </c>
      <c r="B103" s="84" t="s">
        <v>234</v>
      </c>
      <c r="C103" s="35"/>
      <c r="D103" s="35"/>
      <c r="E103" s="35"/>
      <c r="F103" s="36"/>
      <c r="G103" s="37">
        <f t="shared" si="6"/>
        <v>0</v>
      </c>
    </row>
    <row r="104" spans="1:7" ht="12.75" customHeight="1">
      <c r="A104" s="33" t="s">
        <v>235</v>
      </c>
      <c r="B104" s="83" t="s">
        <v>236</v>
      </c>
      <c r="C104" s="35"/>
      <c r="D104" s="35"/>
      <c r="E104" s="35"/>
      <c r="F104" s="36"/>
      <c r="G104" s="37">
        <f t="shared" si="6"/>
        <v>0</v>
      </c>
    </row>
    <row r="105" spans="1:7" ht="19.5" customHeight="1">
      <c r="A105" s="33" t="s">
        <v>237</v>
      </c>
      <c r="B105" s="84" t="s">
        <v>238</v>
      </c>
      <c r="C105" s="35"/>
      <c r="D105" s="35"/>
      <c r="E105" s="35"/>
      <c r="F105" s="36"/>
      <c r="G105" s="37">
        <f t="shared" si="6"/>
        <v>0</v>
      </c>
    </row>
    <row r="106" spans="1:7" ht="19.5" customHeight="1">
      <c r="A106" s="33" t="s">
        <v>239</v>
      </c>
      <c r="B106" s="84" t="s">
        <v>240</v>
      </c>
      <c r="C106" s="35"/>
      <c r="D106" s="35"/>
      <c r="E106" s="35"/>
      <c r="F106" s="36"/>
      <c r="G106" s="37">
        <f t="shared" si="6"/>
        <v>0</v>
      </c>
    </row>
    <row r="107" spans="1:7" ht="12.75" customHeight="1">
      <c r="A107" s="33" t="s">
        <v>241</v>
      </c>
      <c r="B107" s="83" t="s">
        <v>242</v>
      </c>
      <c r="C107" s="35"/>
      <c r="D107" s="35"/>
      <c r="E107" s="35"/>
      <c r="F107" s="36"/>
      <c r="G107" s="37">
        <f>C107+D107+E107</f>
        <v>0</v>
      </c>
    </row>
    <row r="108" spans="1:7" ht="12.75" customHeight="1">
      <c r="A108" s="33" t="s">
        <v>243</v>
      </c>
      <c r="B108" s="83" t="s">
        <v>244</v>
      </c>
      <c r="C108" s="35"/>
      <c r="D108" s="35"/>
      <c r="E108" s="35"/>
      <c r="F108" s="36"/>
      <c r="G108" s="37">
        <f>C108+D108</f>
        <v>0</v>
      </c>
    </row>
    <row r="109" spans="1:7" ht="18" customHeight="1">
      <c r="A109" s="33" t="s">
        <v>245</v>
      </c>
      <c r="B109" s="84" t="s">
        <v>246</v>
      </c>
      <c r="C109" s="35"/>
      <c r="D109" s="35"/>
      <c r="E109" s="35"/>
      <c r="F109" s="36"/>
      <c r="G109" s="37">
        <f>C109+D109</f>
        <v>0</v>
      </c>
    </row>
    <row r="110" spans="1:7" ht="12.75" customHeight="1">
      <c r="A110" s="33" t="s">
        <v>247</v>
      </c>
      <c r="B110" s="84" t="s">
        <v>248</v>
      </c>
      <c r="C110" s="35"/>
      <c r="D110" s="35"/>
      <c r="E110" s="35"/>
      <c r="F110" s="36"/>
      <c r="G110" s="37">
        <f>C110+D110</f>
        <v>0</v>
      </c>
    </row>
    <row r="111" spans="1:7" ht="12.75" customHeight="1">
      <c r="A111" s="33" t="s">
        <v>249</v>
      </c>
      <c r="B111" s="84" t="s">
        <v>250</v>
      </c>
      <c r="C111" s="35"/>
      <c r="D111" s="35"/>
      <c r="E111" s="35"/>
      <c r="F111" s="36"/>
      <c r="G111" s="37">
        <f>C111+D111</f>
        <v>0</v>
      </c>
    </row>
    <row r="112" spans="1:7" ht="12.75" customHeight="1">
      <c r="A112" s="33" t="s">
        <v>251</v>
      </c>
      <c r="B112" s="84" t="s">
        <v>252</v>
      </c>
      <c r="C112" s="35"/>
      <c r="D112" s="35"/>
      <c r="E112" s="35"/>
      <c r="F112" s="36"/>
      <c r="G112" s="37">
        <f>C112+D112+E112</f>
        <v>0</v>
      </c>
    </row>
    <row r="113" spans="1:7" ht="12.75" customHeight="1">
      <c r="A113" s="33" t="s">
        <v>253</v>
      </c>
      <c r="B113" s="79" t="s">
        <v>254</v>
      </c>
      <c r="C113" s="35">
        <f>SUM(C114:C115)</f>
        <v>0</v>
      </c>
      <c r="D113" s="35">
        <f>SUM(D114:D115)</f>
        <v>0</v>
      </c>
      <c r="E113" s="35">
        <f>SUM(E114:E115)</f>
        <v>0</v>
      </c>
      <c r="F113" s="36"/>
      <c r="G113" s="121">
        <f>SUM(G114:G115)</f>
        <v>0</v>
      </c>
    </row>
    <row r="114" spans="1:7" ht="12.75" customHeight="1">
      <c r="A114" s="33" t="s">
        <v>255</v>
      </c>
      <c r="B114" s="79" t="s">
        <v>256</v>
      </c>
      <c r="C114" s="35"/>
      <c r="D114" s="35"/>
      <c r="E114" s="35"/>
      <c r="F114" s="36"/>
      <c r="G114" s="37">
        <f>C114+D114+E114</f>
        <v>0</v>
      </c>
    </row>
    <row r="115" spans="1:7" ht="12.75" customHeight="1">
      <c r="A115" s="56" t="s">
        <v>257</v>
      </c>
      <c r="B115" s="86" t="s">
        <v>258</v>
      </c>
      <c r="C115" s="41"/>
      <c r="D115" s="41"/>
      <c r="E115" s="41"/>
      <c r="F115" s="42"/>
      <c r="G115" s="43">
        <f>C115+D115</f>
        <v>0</v>
      </c>
    </row>
    <row r="116" spans="1:7" ht="12.75" customHeight="1">
      <c r="A116" s="87" t="s">
        <v>68</v>
      </c>
      <c r="B116" s="88" t="s">
        <v>259</v>
      </c>
      <c r="C116" s="89">
        <f>+C117+C119+C121</f>
        <v>0</v>
      </c>
      <c r="D116" s="24">
        <f>+D117+D119+D121</f>
        <v>0</v>
      </c>
      <c r="E116" s="24">
        <f>+E117+E119+E121</f>
        <v>2004</v>
      </c>
      <c r="F116" s="24">
        <f>+F117+F119+F121</f>
        <v>0</v>
      </c>
      <c r="G116" s="25">
        <f>+G117+G119+G121</f>
        <v>2004</v>
      </c>
    </row>
    <row r="117" spans="1:7" ht="12.75" customHeight="1">
      <c r="A117" s="27" t="s">
        <v>70</v>
      </c>
      <c r="B117" s="79" t="s">
        <v>260</v>
      </c>
      <c r="C117" s="29"/>
      <c r="D117" s="90"/>
      <c r="E117" s="30"/>
      <c r="F117" s="31"/>
      <c r="G117" s="32">
        <f>C117+D117</f>
        <v>0</v>
      </c>
    </row>
    <row r="118" spans="1:7" ht="12.75" customHeight="1">
      <c r="A118" s="27" t="s">
        <v>72</v>
      </c>
      <c r="B118" s="91" t="s">
        <v>261</v>
      </c>
      <c r="C118" s="29"/>
      <c r="D118" s="90"/>
      <c r="E118" s="35"/>
      <c r="F118" s="36"/>
      <c r="G118" s="37">
        <f>C118+D118</f>
        <v>0</v>
      </c>
    </row>
    <row r="119" spans="1:7" ht="12.75" customHeight="1">
      <c r="A119" s="27" t="s">
        <v>74</v>
      </c>
      <c r="B119" s="91" t="s">
        <v>262</v>
      </c>
      <c r="C119" s="35"/>
      <c r="D119" s="92"/>
      <c r="E119" s="35">
        <v>2004</v>
      </c>
      <c r="F119" s="36"/>
      <c r="G119" s="37">
        <f>C119+D119+E119</f>
        <v>2004</v>
      </c>
    </row>
    <row r="120" spans="1:7" ht="12.75" customHeight="1">
      <c r="A120" s="27" t="s">
        <v>76</v>
      </c>
      <c r="B120" s="91" t="s">
        <v>263</v>
      </c>
      <c r="C120" s="35"/>
      <c r="D120" s="92"/>
      <c r="E120" s="35"/>
      <c r="F120" s="36"/>
      <c r="G120" s="37">
        <f aca="true" t="shared" si="7" ref="G120:G129">C120+D120</f>
        <v>0</v>
      </c>
    </row>
    <row r="121" spans="1:7" ht="12.75" customHeight="1">
      <c r="A121" s="27" t="s">
        <v>78</v>
      </c>
      <c r="B121" s="40" t="s">
        <v>264</v>
      </c>
      <c r="C121" s="35"/>
      <c r="D121" s="92"/>
      <c r="E121" s="35"/>
      <c r="F121" s="36"/>
      <c r="G121" s="37">
        <f t="shared" si="7"/>
        <v>0</v>
      </c>
    </row>
    <row r="122" spans="1:7" ht="12.75" customHeight="1">
      <c r="A122" s="27" t="s">
        <v>80</v>
      </c>
      <c r="B122" s="38" t="s">
        <v>265</v>
      </c>
      <c r="C122" s="35"/>
      <c r="D122" s="92"/>
      <c r="E122" s="35"/>
      <c r="F122" s="36"/>
      <c r="G122" s="37">
        <f t="shared" si="7"/>
        <v>0</v>
      </c>
    </row>
    <row r="123" spans="1:7" ht="18" customHeight="1">
      <c r="A123" s="27" t="s">
        <v>266</v>
      </c>
      <c r="B123" s="93" t="s">
        <v>267</v>
      </c>
      <c r="C123" s="35"/>
      <c r="D123" s="92"/>
      <c r="E123" s="35"/>
      <c r="F123" s="36"/>
      <c r="G123" s="37">
        <f t="shared" si="7"/>
        <v>0</v>
      </c>
    </row>
    <row r="124" spans="1:7" ht="18.75" customHeight="1">
      <c r="A124" s="27" t="s">
        <v>268</v>
      </c>
      <c r="B124" s="84" t="s">
        <v>240</v>
      </c>
      <c r="C124" s="35"/>
      <c r="D124" s="92"/>
      <c r="E124" s="35"/>
      <c r="F124" s="36"/>
      <c r="G124" s="37">
        <f t="shared" si="7"/>
        <v>0</v>
      </c>
    </row>
    <row r="125" spans="1:7" ht="12.75" customHeight="1">
      <c r="A125" s="27" t="s">
        <v>269</v>
      </c>
      <c r="B125" s="84" t="s">
        <v>270</v>
      </c>
      <c r="C125" s="35"/>
      <c r="D125" s="92"/>
      <c r="E125" s="35"/>
      <c r="F125" s="36"/>
      <c r="G125" s="37">
        <f t="shared" si="7"/>
        <v>0</v>
      </c>
    </row>
    <row r="126" spans="1:7" ht="12.75" customHeight="1">
      <c r="A126" s="27" t="s">
        <v>271</v>
      </c>
      <c r="B126" s="84" t="s">
        <v>272</v>
      </c>
      <c r="C126" s="35"/>
      <c r="D126" s="92"/>
      <c r="E126" s="35"/>
      <c r="F126" s="36"/>
      <c r="G126" s="37">
        <f t="shared" si="7"/>
        <v>0</v>
      </c>
    </row>
    <row r="127" spans="1:7" ht="19.5" customHeight="1">
      <c r="A127" s="27" t="s">
        <v>273</v>
      </c>
      <c r="B127" s="84" t="s">
        <v>246</v>
      </c>
      <c r="C127" s="35"/>
      <c r="D127" s="92"/>
      <c r="E127" s="35"/>
      <c r="F127" s="36"/>
      <c r="G127" s="37">
        <f t="shared" si="7"/>
        <v>0</v>
      </c>
    </row>
    <row r="128" spans="1:7" ht="12.75" customHeight="1">
      <c r="A128" s="27" t="s">
        <v>274</v>
      </c>
      <c r="B128" s="84" t="s">
        <v>275</v>
      </c>
      <c r="C128" s="35"/>
      <c r="D128" s="92"/>
      <c r="E128" s="35"/>
      <c r="F128" s="36"/>
      <c r="G128" s="37">
        <f t="shared" si="7"/>
        <v>0</v>
      </c>
    </row>
    <row r="129" spans="1:7" ht="18.75" customHeight="1">
      <c r="A129" s="85" t="s">
        <v>276</v>
      </c>
      <c r="B129" s="84" t="s">
        <v>277</v>
      </c>
      <c r="C129" s="45"/>
      <c r="D129" s="94"/>
      <c r="E129" s="41"/>
      <c r="F129" s="42"/>
      <c r="G129" s="43">
        <f t="shared" si="7"/>
        <v>0</v>
      </c>
    </row>
    <row r="130" spans="1:7" ht="12.75" customHeight="1">
      <c r="A130" s="22" t="s">
        <v>82</v>
      </c>
      <c r="B130" s="23" t="s">
        <v>278</v>
      </c>
      <c r="C130" s="24">
        <f>+C95+C116</f>
        <v>42721</v>
      </c>
      <c r="D130" s="96">
        <f>+D95+D116</f>
        <v>0</v>
      </c>
      <c r="E130" s="96">
        <f>+E95+E116</f>
        <v>2030</v>
      </c>
      <c r="F130" s="96">
        <f>+F95+F116</f>
        <v>19</v>
      </c>
      <c r="G130" s="25">
        <f>+G95+G116</f>
        <v>44770</v>
      </c>
    </row>
    <row r="131" spans="1:7" ht="12.75" customHeight="1">
      <c r="A131" s="22" t="s">
        <v>279</v>
      </c>
      <c r="B131" s="23" t="s">
        <v>280</v>
      </c>
      <c r="C131" s="24">
        <f>+C132+C133+C134</f>
        <v>0</v>
      </c>
      <c r="D131" s="96">
        <f>+D132+D133+D134</f>
        <v>0</v>
      </c>
      <c r="E131" s="24"/>
      <c r="F131" s="50"/>
      <c r="G131" s="25">
        <f>+G132+G133+G134</f>
        <v>0</v>
      </c>
    </row>
    <row r="132" spans="1:7" ht="12.75" customHeight="1">
      <c r="A132" s="27" t="s">
        <v>98</v>
      </c>
      <c r="B132" s="91" t="s">
        <v>281</v>
      </c>
      <c r="C132" s="35"/>
      <c r="D132" s="92"/>
      <c r="E132" s="30"/>
      <c r="F132" s="31"/>
      <c r="G132" s="32">
        <f>C132+D132</f>
        <v>0</v>
      </c>
    </row>
    <row r="133" spans="1:7" ht="12.75" customHeight="1">
      <c r="A133" s="27" t="s">
        <v>100</v>
      </c>
      <c r="B133" s="91" t="s">
        <v>282</v>
      </c>
      <c r="C133" s="35"/>
      <c r="D133" s="92"/>
      <c r="E133" s="35"/>
      <c r="F133" s="36"/>
      <c r="G133" s="37">
        <f>C133+D133</f>
        <v>0</v>
      </c>
    </row>
    <row r="134" spans="1:7" ht="12.75" customHeight="1">
      <c r="A134" s="85" t="s">
        <v>102</v>
      </c>
      <c r="B134" s="91" t="s">
        <v>283</v>
      </c>
      <c r="C134" s="35"/>
      <c r="D134" s="92"/>
      <c r="E134" s="41"/>
      <c r="F134" s="42"/>
      <c r="G134" s="43">
        <f>C134+D134</f>
        <v>0</v>
      </c>
    </row>
    <row r="135" spans="1:7" ht="12.75" customHeight="1">
      <c r="A135" s="22" t="s">
        <v>112</v>
      </c>
      <c r="B135" s="23" t="s">
        <v>284</v>
      </c>
      <c r="C135" s="24">
        <f>SUM(C136:C141)</f>
        <v>0</v>
      </c>
      <c r="D135" s="96">
        <f>SUM(D136:D141)</f>
        <v>0</v>
      </c>
      <c r="E135" s="24"/>
      <c r="F135" s="50"/>
      <c r="G135" s="25">
        <f>SUM(G136:G141)</f>
        <v>0</v>
      </c>
    </row>
    <row r="136" spans="1:7" ht="12.75" customHeight="1">
      <c r="A136" s="27" t="s">
        <v>114</v>
      </c>
      <c r="B136" s="97" t="s">
        <v>285</v>
      </c>
      <c r="C136" s="35"/>
      <c r="D136" s="92"/>
      <c r="E136" s="30"/>
      <c r="F136" s="31"/>
      <c r="G136" s="32">
        <f aca="true" t="shared" si="8" ref="G136:G141">C136+D136</f>
        <v>0</v>
      </c>
    </row>
    <row r="137" spans="1:7" ht="12.75" customHeight="1">
      <c r="A137" s="27" t="s">
        <v>116</v>
      </c>
      <c r="B137" s="97" t="s">
        <v>286</v>
      </c>
      <c r="C137" s="35"/>
      <c r="D137" s="92"/>
      <c r="E137" s="35"/>
      <c r="F137" s="36"/>
      <c r="G137" s="37">
        <f t="shared" si="8"/>
        <v>0</v>
      </c>
    </row>
    <row r="138" spans="1:7" ht="12.75" customHeight="1">
      <c r="A138" s="27" t="s">
        <v>118</v>
      </c>
      <c r="B138" s="97" t="s">
        <v>287</v>
      </c>
      <c r="C138" s="35"/>
      <c r="D138" s="92"/>
      <c r="E138" s="35"/>
      <c r="F138" s="36"/>
      <c r="G138" s="37">
        <f t="shared" si="8"/>
        <v>0</v>
      </c>
    </row>
    <row r="139" spans="1:7" ht="12.75" customHeight="1">
      <c r="A139" s="27" t="s">
        <v>120</v>
      </c>
      <c r="B139" s="97" t="s">
        <v>288</v>
      </c>
      <c r="C139" s="35"/>
      <c r="D139" s="92"/>
      <c r="E139" s="35"/>
      <c r="F139" s="36"/>
      <c r="G139" s="37">
        <f t="shared" si="8"/>
        <v>0</v>
      </c>
    </row>
    <row r="140" spans="1:7" ht="12.75" customHeight="1">
      <c r="A140" s="27" t="s">
        <v>122</v>
      </c>
      <c r="B140" s="97" t="s">
        <v>289</v>
      </c>
      <c r="C140" s="35"/>
      <c r="D140" s="92"/>
      <c r="E140" s="35"/>
      <c r="F140" s="36"/>
      <c r="G140" s="37">
        <f t="shared" si="8"/>
        <v>0</v>
      </c>
    </row>
    <row r="141" spans="1:7" ht="12.75" customHeight="1">
      <c r="A141" s="85" t="s">
        <v>124</v>
      </c>
      <c r="B141" s="97" t="s">
        <v>290</v>
      </c>
      <c r="C141" s="35"/>
      <c r="D141" s="92"/>
      <c r="E141" s="41"/>
      <c r="F141" s="42"/>
      <c r="G141" s="43">
        <f t="shared" si="8"/>
        <v>0</v>
      </c>
    </row>
    <row r="142" spans="1:7" ht="12.75" customHeight="1">
      <c r="A142" s="22" t="s">
        <v>136</v>
      </c>
      <c r="B142" s="23" t="s">
        <v>291</v>
      </c>
      <c r="C142" s="24">
        <f>+C143+C144+C145+C146</f>
        <v>0</v>
      </c>
      <c r="D142" s="96">
        <f>+D143+D144+D145+D146</f>
        <v>0</v>
      </c>
      <c r="E142" s="96">
        <f>+E143+E144+E145+E146</f>
        <v>0</v>
      </c>
      <c r="F142" s="96"/>
      <c r="G142" s="96">
        <f>+G143+G144+G145+G146</f>
        <v>0</v>
      </c>
    </row>
    <row r="143" spans="1:7" ht="12.75" customHeight="1">
      <c r="A143" s="27" t="s">
        <v>138</v>
      </c>
      <c r="B143" s="97" t="s">
        <v>292</v>
      </c>
      <c r="C143" s="35"/>
      <c r="D143" s="92"/>
      <c r="E143" s="30"/>
      <c r="F143" s="31"/>
      <c r="G143" s="32">
        <f>C143+D143</f>
        <v>0</v>
      </c>
    </row>
    <row r="144" spans="1:7" ht="12.75" customHeight="1">
      <c r="A144" s="27" t="s">
        <v>140</v>
      </c>
      <c r="B144" s="97" t="s">
        <v>293</v>
      </c>
      <c r="C144" s="35"/>
      <c r="D144" s="92"/>
      <c r="E144" s="35"/>
      <c r="F144" s="36"/>
      <c r="G144" s="37">
        <f>C144+D144+E144</f>
        <v>0</v>
      </c>
    </row>
    <row r="145" spans="1:7" ht="12.75" customHeight="1">
      <c r="A145" s="27" t="s">
        <v>142</v>
      </c>
      <c r="B145" s="97" t="s">
        <v>294</v>
      </c>
      <c r="C145" s="35"/>
      <c r="D145" s="92"/>
      <c r="E145" s="35"/>
      <c r="F145" s="36"/>
      <c r="G145" s="37">
        <f>C145+D145</f>
        <v>0</v>
      </c>
    </row>
    <row r="146" spans="1:7" ht="12.75" customHeight="1">
      <c r="A146" s="85" t="s">
        <v>144</v>
      </c>
      <c r="B146" s="98" t="s">
        <v>295</v>
      </c>
      <c r="C146" s="35"/>
      <c r="D146" s="92"/>
      <c r="E146" s="41"/>
      <c r="F146" s="42"/>
      <c r="G146" s="43">
        <f>C146+D146</f>
        <v>0</v>
      </c>
    </row>
    <row r="147" spans="1:7" ht="12.75" customHeight="1">
      <c r="A147" s="22" t="s">
        <v>296</v>
      </c>
      <c r="B147" s="23" t="s">
        <v>297</v>
      </c>
      <c r="C147" s="99">
        <f>SUM(C148:C152)</f>
        <v>0</v>
      </c>
      <c r="D147" s="100">
        <f>SUM(D148:D152)</f>
        <v>0</v>
      </c>
      <c r="E147" s="99"/>
      <c r="F147" s="101"/>
      <c r="G147" s="102">
        <f>SUM(G148:G152)</f>
        <v>0</v>
      </c>
    </row>
    <row r="148" spans="1:7" ht="12.75" customHeight="1">
      <c r="A148" s="27" t="s">
        <v>150</v>
      </c>
      <c r="B148" s="97" t="s">
        <v>298</v>
      </c>
      <c r="C148" s="35"/>
      <c r="D148" s="92"/>
      <c r="E148" s="30"/>
      <c r="F148" s="31"/>
      <c r="G148" s="32">
        <f aca="true" t="shared" si="9" ref="G148:G154">C148+D148</f>
        <v>0</v>
      </c>
    </row>
    <row r="149" spans="1:7" ht="12.75" customHeight="1">
      <c r="A149" s="27" t="s">
        <v>152</v>
      </c>
      <c r="B149" s="97" t="s">
        <v>299</v>
      </c>
      <c r="C149" s="35"/>
      <c r="D149" s="92"/>
      <c r="E149" s="35"/>
      <c r="F149" s="36"/>
      <c r="G149" s="37">
        <f t="shared" si="9"/>
        <v>0</v>
      </c>
    </row>
    <row r="150" spans="1:7" ht="12.75" customHeight="1">
      <c r="A150" s="27" t="s">
        <v>154</v>
      </c>
      <c r="B150" s="97" t="s">
        <v>300</v>
      </c>
      <c r="C150" s="35"/>
      <c r="D150" s="92"/>
      <c r="E150" s="35"/>
      <c r="F150" s="36"/>
      <c r="G150" s="37">
        <f t="shared" si="9"/>
        <v>0</v>
      </c>
    </row>
    <row r="151" spans="1:7" ht="12.75" customHeight="1">
      <c r="A151" s="27" t="s">
        <v>156</v>
      </c>
      <c r="B151" s="97" t="s">
        <v>301</v>
      </c>
      <c r="C151" s="35"/>
      <c r="D151" s="92"/>
      <c r="E151" s="35"/>
      <c r="F151" s="36"/>
      <c r="G151" s="37">
        <f t="shared" si="9"/>
        <v>0</v>
      </c>
    </row>
    <row r="152" spans="1:7" ht="12.75" customHeight="1">
      <c r="A152" s="27" t="s">
        <v>302</v>
      </c>
      <c r="B152" s="97" t="s">
        <v>303</v>
      </c>
      <c r="C152" s="35"/>
      <c r="D152" s="92"/>
      <c r="E152" s="41"/>
      <c r="F152" s="42"/>
      <c r="G152" s="43">
        <f t="shared" si="9"/>
        <v>0</v>
      </c>
    </row>
    <row r="153" spans="1:7" ht="12.75" customHeight="1">
      <c r="A153" s="22" t="s">
        <v>158</v>
      </c>
      <c r="B153" s="23" t="s">
        <v>304</v>
      </c>
      <c r="C153" s="103"/>
      <c r="D153" s="104"/>
      <c r="E153" s="105"/>
      <c r="F153" s="105"/>
      <c r="G153" s="106">
        <f t="shared" si="9"/>
        <v>0</v>
      </c>
    </row>
    <row r="154" spans="1:7" ht="12.75" customHeight="1">
      <c r="A154" s="22" t="s">
        <v>305</v>
      </c>
      <c r="B154" s="23" t="s">
        <v>306</v>
      </c>
      <c r="C154" s="103"/>
      <c r="D154" s="104"/>
      <c r="E154" s="103"/>
      <c r="F154" s="107"/>
      <c r="G154" s="106">
        <f t="shared" si="9"/>
        <v>0</v>
      </c>
    </row>
    <row r="155" spans="1:7" ht="12.75" customHeight="1">
      <c r="A155" s="22" t="s">
        <v>307</v>
      </c>
      <c r="B155" s="23" t="s">
        <v>308</v>
      </c>
      <c r="C155" s="108">
        <f>+C131+C135+C142+C147+C153+C154</f>
        <v>0</v>
      </c>
      <c r="D155" s="109">
        <f>+D131+D135+D142+D147+D153+D154</f>
        <v>0</v>
      </c>
      <c r="E155" s="108">
        <f>+E131+E135+E142+E147+E153+E154</f>
        <v>0</v>
      </c>
      <c r="F155" s="123"/>
      <c r="G155" s="110">
        <f>+G131+G135+G142+G147+G153+G154</f>
        <v>0</v>
      </c>
    </row>
    <row r="156" spans="1:7" ht="12.75" customHeight="1">
      <c r="A156" s="113" t="s">
        <v>309</v>
      </c>
      <c r="B156" s="114" t="s">
        <v>310</v>
      </c>
      <c r="C156" s="108">
        <f>+C130+C155</f>
        <v>42721</v>
      </c>
      <c r="D156" s="109">
        <f>+D130+D155</f>
        <v>0</v>
      </c>
      <c r="E156" s="109">
        <f>+E130+E155</f>
        <v>2030</v>
      </c>
      <c r="F156" s="109">
        <f>+F130+F155</f>
        <v>19</v>
      </c>
      <c r="G156" s="110">
        <f>+G130+G155</f>
        <v>44770</v>
      </c>
    </row>
    <row r="157" spans="1:7" ht="17.25" customHeight="1">
      <c r="A157" s="9"/>
      <c r="B157" s="9"/>
      <c r="C157" s="10"/>
      <c r="D157" s="11"/>
      <c r="E157" s="11"/>
      <c r="F157" s="11"/>
      <c r="G157" s="11"/>
    </row>
    <row r="158" spans="1:7" ht="17.25" customHeight="1">
      <c r="A158" s="409" t="s">
        <v>311</v>
      </c>
      <c r="B158" s="409"/>
      <c r="C158" s="409"/>
      <c r="D158" s="409"/>
      <c r="E158" s="409"/>
      <c r="F158" s="409"/>
      <c r="G158" s="409"/>
    </row>
    <row r="159" spans="1:7" ht="20.25" customHeight="1">
      <c r="A159" s="410" t="s">
        <v>312</v>
      </c>
      <c r="B159" s="410"/>
      <c r="C159" s="115"/>
      <c r="D159" s="11"/>
      <c r="E159" s="11"/>
      <c r="F159" s="11"/>
      <c r="G159" s="115" t="s">
        <v>40</v>
      </c>
    </row>
    <row r="160" spans="1:7" ht="27.75" customHeight="1">
      <c r="A160" s="22">
        <v>1</v>
      </c>
      <c r="B160" s="116" t="s">
        <v>313</v>
      </c>
      <c r="C160" s="50">
        <f>+C63-C130</f>
        <v>8406</v>
      </c>
      <c r="D160" s="24">
        <f>+D63-D130</f>
        <v>0</v>
      </c>
      <c r="E160" s="24">
        <f>+E63-E130</f>
        <v>-2030</v>
      </c>
      <c r="F160" s="24">
        <f>+F63-F130</f>
        <v>-19</v>
      </c>
      <c r="G160" s="25">
        <f>+G63-G130</f>
        <v>6357</v>
      </c>
    </row>
    <row r="161" spans="1:7" ht="27.75" customHeight="1">
      <c r="A161" s="22" t="s">
        <v>68</v>
      </c>
      <c r="B161" s="116" t="s">
        <v>314</v>
      </c>
      <c r="C161" s="24">
        <f>+C87-C155</f>
        <v>0</v>
      </c>
      <c r="D161" s="24">
        <f>+D87-D155</f>
        <v>0</v>
      </c>
      <c r="E161" s="24"/>
      <c r="F161" s="50"/>
      <c r="G161" s="25">
        <f>+G87-G155</f>
        <v>0</v>
      </c>
    </row>
  </sheetData>
  <sheetProtection selectLockedCells="1" selectUnlockedCells="1"/>
  <mergeCells count="12">
    <mergeCell ref="A1:G1"/>
    <mergeCell ref="A2:B2"/>
    <mergeCell ref="A3:A4"/>
    <mergeCell ref="B3:B4"/>
    <mergeCell ref="C3:G3"/>
    <mergeCell ref="A158:G158"/>
    <mergeCell ref="A159:B159"/>
    <mergeCell ref="A90:G90"/>
    <mergeCell ref="A91:B91"/>
    <mergeCell ref="A92:A93"/>
    <mergeCell ref="B92:B93"/>
    <mergeCell ref="C92:G92"/>
  </mergeCells>
  <printOptions horizontalCentered="1"/>
  <pageMargins left="0.6569444444444444" right="0.6458333333333334" top="0.9916666666666667" bottom="0.4125" header="0.39305555555555555" footer="0.5118055555555555"/>
  <pageSetup horizontalDpi="300" verticalDpi="300" orientation="portrait" paperSize="9" scale="70"/>
  <headerFooter alignWithMargins="0">
    <oddHeader>&amp;C&amp;"Times New Roman,Félkövér"&amp;12Elek Város Önkormányzat
2016. évi KÖLTSÉGVETÉS
ÖNKÉNT VÁLLALT FELADATAINAK MÓDOSÍTOTT MÉRLEGE&amp;R&amp;"Times New Roman,Normál"&amp;12 3. melléklet
"1.3. melléklet"</oddHeader>
  </headerFooter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zoomScale="96" zoomScaleNormal="96" workbookViewId="0" topLeftCell="C1">
      <selection activeCell="G31" sqref="G31"/>
    </sheetView>
  </sheetViews>
  <sheetFormatPr defaultColWidth="9.00390625" defaultRowHeight="12.75"/>
  <cols>
    <col min="1" max="1" width="6.875" style="124" customWidth="1"/>
    <col min="2" max="2" width="48.00390625" style="125" customWidth="1"/>
    <col min="3" max="4" width="15.50390625" style="124" customWidth="1"/>
    <col min="5" max="6" width="13.625" style="124" customWidth="1"/>
    <col min="7" max="7" width="15.50390625" style="124" customWidth="1"/>
    <col min="8" max="8" width="55.125" style="124" customWidth="1"/>
    <col min="9" max="10" width="15.50390625" style="124" customWidth="1"/>
    <col min="11" max="12" width="13.375" style="124" customWidth="1"/>
    <col min="13" max="13" width="15.50390625" style="124" customWidth="1"/>
    <col min="14" max="14" width="4.875" style="124" customWidth="1"/>
    <col min="15" max="16384" width="9.375" style="124" customWidth="1"/>
  </cols>
  <sheetData>
    <row r="1" spans="2:14" ht="39.75" customHeight="1">
      <c r="B1" s="418" t="s">
        <v>317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9" t="s">
        <v>318</v>
      </c>
    </row>
    <row r="2" spans="9:14" ht="13.5">
      <c r="I2" s="126"/>
      <c r="J2" s="126"/>
      <c r="K2" s="126"/>
      <c r="L2" s="126"/>
      <c r="M2" s="126" t="s">
        <v>319</v>
      </c>
      <c r="N2" s="419"/>
    </row>
    <row r="3" spans="1:14" ht="18" customHeight="1">
      <c r="A3" s="420" t="s">
        <v>41</v>
      </c>
      <c r="B3" s="421" t="s">
        <v>320</v>
      </c>
      <c r="C3" s="421"/>
      <c r="D3" s="421"/>
      <c r="E3" s="421"/>
      <c r="F3" s="421"/>
      <c r="G3" s="421"/>
      <c r="H3" s="420" t="s">
        <v>321</v>
      </c>
      <c r="I3" s="420"/>
      <c r="J3" s="420"/>
      <c r="K3" s="420"/>
      <c r="L3" s="420"/>
      <c r="M3" s="420"/>
      <c r="N3" s="419"/>
    </row>
    <row r="4" spans="1:14" s="130" customFormat="1" ht="35.25" customHeight="1">
      <c r="A4" s="420"/>
      <c r="B4" s="127" t="s">
        <v>322</v>
      </c>
      <c r="C4" s="128" t="str">
        <f>+CONCATENATE('1. sz.mell.'!C3," eredeti előirányzat")</f>
        <v>2016. évi eredeti előirányzat</v>
      </c>
      <c r="D4" s="129" t="str">
        <f>+CONCATENATE('1. sz.mell.'!C3," 1. sz. módosítás (±)")</f>
        <v>2016. évi 1. sz. módosítás (±)</v>
      </c>
      <c r="E4" s="129" t="str">
        <f>+CONCATENATE('1. sz.mell.'!D3," 2. sz. módosítás (±)")</f>
        <v> 2. sz. módosítás (±)</v>
      </c>
      <c r="F4" s="129" t="str">
        <f>+CONCATENATE('1. sz.mell.'!E3," 3. sz. módosítás (±)")</f>
        <v> 3. sz. módosítás (±)</v>
      </c>
      <c r="G4" s="15" t="str">
        <f>+CONCATENATE(LEFT(ÖSSZEFÜGGÉSEK!A6,4),".09.30.",CHAR(10),"Módosítás utáni")</f>
        <v>2016.09.30.
Módosítás utáni</v>
      </c>
      <c r="H4" s="127" t="s">
        <v>322</v>
      </c>
      <c r="I4" s="128" t="str">
        <f>+C4</f>
        <v>2016. évi eredeti előirányzat</v>
      </c>
      <c r="J4" s="128" t="str">
        <f>+D4</f>
        <v>2016. évi 1. sz. módosítás (±)</v>
      </c>
      <c r="K4" s="129" t="str">
        <f>+CONCATENATE('1. sz.mell.'!J3," 2. sz. módosítás (±)")</f>
        <v> 2. sz. módosítás (±)</v>
      </c>
      <c r="L4" s="129" t="str">
        <f>+CONCATENATE('1. sz.mell.'!K3," 3. sz. módosítás (±)")</f>
        <v> 3. sz. módosítás (±)</v>
      </c>
      <c r="M4" s="15" t="str">
        <f>+CONCATENATE(LEFT(ÖSSZEFÜGGÉSEK!F6,4),"2016.09.30.",CHAR(10),"Módosítás utáni")</f>
        <v>2016.09.30.
Módosítás utáni</v>
      </c>
      <c r="N4" s="419"/>
    </row>
    <row r="5" spans="1:14" s="137" customFormat="1" ht="12" customHeight="1">
      <c r="A5" s="131" t="s">
        <v>47</v>
      </c>
      <c r="B5" s="132" t="s">
        <v>48</v>
      </c>
      <c r="C5" s="133" t="s">
        <v>49</v>
      </c>
      <c r="D5" s="134" t="s">
        <v>50</v>
      </c>
      <c r="E5" s="134" t="s">
        <v>51</v>
      </c>
      <c r="F5" s="134" t="s">
        <v>52</v>
      </c>
      <c r="G5" s="134" t="s">
        <v>53</v>
      </c>
      <c r="H5" s="132" t="s">
        <v>323</v>
      </c>
      <c r="I5" s="133" t="s">
        <v>324</v>
      </c>
      <c r="J5" s="133" t="s">
        <v>325</v>
      </c>
      <c r="K5" s="133" t="s">
        <v>326</v>
      </c>
      <c r="L5" s="135" t="s">
        <v>327</v>
      </c>
      <c r="M5" s="136" t="s">
        <v>328</v>
      </c>
      <c r="N5" s="419"/>
    </row>
    <row r="6" spans="1:14" ht="12.75" customHeight="1">
      <c r="A6" s="138" t="s">
        <v>54</v>
      </c>
      <c r="B6" s="139" t="s">
        <v>329</v>
      </c>
      <c r="C6" s="140">
        <v>392936</v>
      </c>
      <c r="D6" s="140"/>
      <c r="E6" s="140">
        <v>4463</v>
      </c>
      <c r="F6" s="140">
        <v>5923</v>
      </c>
      <c r="G6" s="141">
        <f>C6+D6+E6+F6</f>
        <v>403322</v>
      </c>
      <c r="H6" s="142" t="s">
        <v>330</v>
      </c>
      <c r="I6" s="143">
        <v>276295</v>
      </c>
      <c r="J6" s="143">
        <v>276351</v>
      </c>
      <c r="K6" s="143">
        <v>4952</v>
      </c>
      <c r="L6" s="31">
        <v>7139</v>
      </c>
      <c r="M6" s="144">
        <f aca="true" t="shared" si="0" ref="M6:M11">I6+J6+K6+L6</f>
        <v>564737</v>
      </c>
      <c r="N6" s="419"/>
    </row>
    <row r="7" spans="1:14" ht="12.75" customHeight="1">
      <c r="A7" s="145" t="s">
        <v>68</v>
      </c>
      <c r="B7" s="146" t="s">
        <v>331</v>
      </c>
      <c r="C7" s="147">
        <v>311</v>
      </c>
      <c r="D7" s="147">
        <v>438187</v>
      </c>
      <c r="E7" s="147">
        <v>505</v>
      </c>
      <c r="F7" s="140">
        <v>11455</v>
      </c>
      <c r="G7" s="141">
        <f>C7+D7+E7+F7</f>
        <v>450458</v>
      </c>
      <c r="H7" s="146" t="s">
        <v>225</v>
      </c>
      <c r="I7" s="147">
        <v>64668</v>
      </c>
      <c r="J7" s="147">
        <v>37307</v>
      </c>
      <c r="K7" s="147">
        <v>1280</v>
      </c>
      <c r="L7" s="36">
        <v>1266</v>
      </c>
      <c r="M7" s="148">
        <f t="shared" si="0"/>
        <v>104521</v>
      </c>
      <c r="N7" s="419"/>
    </row>
    <row r="8" spans="1:14" ht="12.75" customHeight="1">
      <c r="A8" s="145" t="s">
        <v>82</v>
      </c>
      <c r="B8" s="146" t="s">
        <v>332</v>
      </c>
      <c r="C8" s="147"/>
      <c r="D8" s="147"/>
      <c r="E8" s="147"/>
      <c r="F8" s="140"/>
      <c r="G8" s="141">
        <f>C8+D8+E8</f>
        <v>0</v>
      </c>
      <c r="H8" s="146" t="s">
        <v>333</v>
      </c>
      <c r="I8" s="147">
        <v>245743</v>
      </c>
      <c r="J8" s="147">
        <v>64223</v>
      </c>
      <c r="K8" s="147">
        <v>17510</v>
      </c>
      <c r="L8" s="36">
        <v>3010</v>
      </c>
      <c r="M8" s="148">
        <f t="shared" si="0"/>
        <v>330486</v>
      </c>
      <c r="N8" s="419"/>
    </row>
    <row r="9" spans="1:14" ht="12.75" customHeight="1">
      <c r="A9" s="145" t="s">
        <v>279</v>
      </c>
      <c r="B9" s="146" t="s">
        <v>334</v>
      </c>
      <c r="C9" s="147">
        <v>44000</v>
      </c>
      <c r="D9" s="147"/>
      <c r="E9" s="147"/>
      <c r="F9" s="140"/>
      <c r="G9" s="141">
        <f>C9+D9+E9+F9</f>
        <v>44000</v>
      </c>
      <c r="H9" s="146" t="s">
        <v>227</v>
      </c>
      <c r="I9" s="147">
        <v>13950</v>
      </c>
      <c r="J9" s="147"/>
      <c r="K9" s="147">
        <v>126</v>
      </c>
      <c r="L9" s="36">
        <v>2308</v>
      </c>
      <c r="M9" s="148">
        <f t="shared" si="0"/>
        <v>16384</v>
      </c>
      <c r="N9" s="419"/>
    </row>
    <row r="10" spans="1:14" ht="12.75" customHeight="1">
      <c r="A10" s="145" t="s">
        <v>112</v>
      </c>
      <c r="B10" s="149" t="s">
        <v>335</v>
      </c>
      <c r="C10" s="147">
        <v>101023</v>
      </c>
      <c r="D10" s="147"/>
      <c r="E10" s="147"/>
      <c r="F10" s="140">
        <v>8282</v>
      </c>
      <c r="G10" s="141">
        <f>C10+D10+E10+F10</f>
        <v>109305</v>
      </c>
      <c r="H10" s="146" t="s">
        <v>229</v>
      </c>
      <c r="I10" s="147">
        <v>12230</v>
      </c>
      <c r="J10" s="147"/>
      <c r="K10" s="147">
        <v>9190</v>
      </c>
      <c r="L10" s="36">
        <v>6559</v>
      </c>
      <c r="M10" s="148">
        <f t="shared" si="0"/>
        <v>27979</v>
      </c>
      <c r="N10" s="419"/>
    </row>
    <row r="11" spans="1:14" ht="12.75" customHeight="1">
      <c r="A11" s="145" t="s">
        <v>136</v>
      </c>
      <c r="B11" s="146" t="s">
        <v>336</v>
      </c>
      <c r="C11" s="150"/>
      <c r="D11" s="150"/>
      <c r="E11" s="150"/>
      <c r="F11" s="151">
        <v>5647</v>
      </c>
      <c r="G11" s="141">
        <f>C11+D11+E11+F11</f>
        <v>5647</v>
      </c>
      <c r="H11" s="146" t="s">
        <v>254</v>
      </c>
      <c r="I11" s="147">
        <v>20000</v>
      </c>
      <c r="J11" s="147">
        <v>60306</v>
      </c>
      <c r="K11" s="147">
        <v>54941</v>
      </c>
      <c r="L11" s="147">
        <v>3594</v>
      </c>
      <c r="M11" s="148">
        <f t="shared" si="0"/>
        <v>138841</v>
      </c>
      <c r="N11" s="419"/>
    </row>
    <row r="12" spans="1:14" ht="12.75" customHeight="1">
      <c r="A12" s="145" t="s">
        <v>296</v>
      </c>
      <c r="B12" s="146" t="s">
        <v>337</v>
      </c>
      <c r="C12" s="147"/>
      <c r="D12" s="147"/>
      <c r="E12" s="147"/>
      <c r="F12" s="140"/>
      <c r="G12" s="141">
        <f aca="true" t="shared" si="1" ref="G12:G17">C12+D12+E12</f>
        <v>0</v>
      </c>
      <c r="H12" s="152"/>
      <c r="I12" s="147"/>
      <c r="J12" s="147"/>
      <c r="K12" s="147"/>
      <c r="L12" s="147"/>
      <c r="M12" s="148"/>
      <c r="N12" s="419"/>
    </row>
    <row r="13" spans="1:14" ht="12.75" customHeight="1">
      <c r="A13" s="145" t="s">
        <v>158</v>
      </c>
      <c r="B13" s="152"/>
      <c r="C13" s="147"/>
      <c r="D13" s="147"/>
      <c r="E13" s="147"/>
      <c r="F13" s="140"/>
      <c r="G13" s="141">
        <f t="shared" si="1"/>
        <v>0</v>
      </c>
      <c r="H13" s="152"/>
      <c r="I13" s="147"/>
      <c r="J13" s="147"/>
      <c r="K13" s="147"/>
      <c r="L13" s="147"/>
      <c r="M13" s="148"/>
      <c r="N13" s="419"/>
    </row>
    <row r="14" spans="1:14" ht="12.75" customHeight="1">
      <c r="A14" s="145" t="s">
        <v>305</v>
      </c>
      <c r="B14" s="153"/>
      <c r="C14" s="150"/>
      <c r="D14" s="150"/>
      <c r="E14" s="150"/>
      <c r="F14" s="151"/>
      <c r="G14" s="141">
        <f t="shared" si="1"/>
        <v>0</v>
      </c>
      <c r="H14" s="152"/>
      <c r="I14" s="147"/>
      <c r="J14" s="147"/>
      <c r="K14" s="147"/>
      <c r="L14" s="147"/>
      <c r="M14" s="148"/>
      <c r="N14" s="419"/>
    </row>
    <row r="15" spans="1:14" ht="12.75" customHeight="1">
      <c r="A15" s="145" t="s">
        <v>307</v>
      </c>
      <c r="B15" s="152"/>
      <c r="C15" s="147"/>
      <c r="D15" s="147"/>
      <c r="E15" s="147"/>
      <c r="F15" s="140"/>
      <c r="G15" s="141">
        <f t="shared" si="1"/>
        <v>0</v>
      </c>
      <c r="H15" s="152"/>
      <c r="I15" s="147"/>
      <c r="J15" s="147"/>
      <c r="K15" s="147"/>
      <c r="L15" s="147"/>
      <c r="M15" s="148"/>
      <c r="N15" s="419"/>
    </row>
    <row r="16" spans="1:14" ht="12.75" customHeight="1">
      <c r="A16" s="145" t="s">
        <v>309</v>
      </c>
      <c r="B16" s="152"/>
      <c r="C16" s="147"/>
      <c r="D16" s="147"/>
      <c r="E16" s="147"/>
      <c r="F16" s="140"/>
      <c r="G16" s="141">
        <f t="shared" si="1"/>
        <v>0</v>
      </c>
      <c r="H16" s="152"/>
      <c r="I16" s="147"/>
      <c r="J16" s="147"/>
      <c r="K16" s="147"/>
      <c r="L16" s="147"/>
      <c r="M16" s="148"/>
      <c r="N16" s="419"/>
    </row>
    <row r="17" spans="1:14" ht="12.75" customHeight="1">
      <c r="A17" s="145" t="s">
        <v>338</v>
      </c>
      <c r="B17" s="154"/>
      <c r="C17" s="155"/>
      <c r="D17" s="155"/>
      <c r="E17" s="155"/>
      <c r="F17" s="156"/>
      <c r="G17" s="141">
        <f t="shared" si="1"/>
        <v>0</v>
      </c>
      <c r="H17" s="157"/>
      <c r="I17" s="158"/>
      <c r="J17" s="158"/>
      <c r="K17" s="158"/>
      <c r="L17" s="158"/>
      <c r="M17" s="159"/>
      <c r="N17" s="419"/>
    </row>
    <row r="18" spans="1:14" ht="21">
      <c r="A18" s="160" t="s">
        <v>339</v>
      </c>
      <c r="B18" s="161" t="s">
        <v>340</v>
      </c>
      <c r="C18" s="162">
        <f>SUM(C6:C17)</f>
        <v>538270</v>
      </c>
      <c r="D18" s="162">
        <f>SUM(D6:D17)</f>
        <v>438187</v>
      </c>
      <c r="E18" s="162">
        <f>SUM(E6:E17)</f>
        <v>4968</v>
      </c>
      <c r="F18" s="162">
        <f>SUM(F6:F17)</f>
        <v>31307</v>
      </c>
      <c r="G18" s="162">
        <f>SUM(G6:G17)</f>
        <v>1012732</v>
      </c>
      <c r="H18" s="161" t="s">
        <v>341</v>
      </c>
      <c r="I18" s="162">
        <f>SUM(I6:I17)</f>
        <v>632886</v>
      </c>
      <c r="J18" s="162">
        <f>SUM(J6:J17)</f>
        <v>438187</v>
      </c>
      <c r="K18" s="162">
        <f>SUM(K6:K17)</f>
        <v>87999</v>
      </c>
      <c r="L18" s="162">
        <f>SUM(L6:L17)</f>
        <v>23876</v>
      </c>
      <c r="M18" s="163">
        <f>SUM(M6:M17)</f>
        <v>1182948</v>
      </c>
      <c r="N18" s="419"/>
    </row>
    <row r="19" spans="1:14" ht="12.75" customHeight="1">
      <c r="A19" s="164" t="s">
        <v>342</v>
      </c>
      <c r="B19" s="142" t="s">
        <v>343</v>
      </c>
      <c r="C19" s="165">
        <f>+C20+C21+C22+C23</f>
        <v>94616</v>
      </c>
      <c r="D19" s="165">
        <f>+D20+D21+D22+D23</f>
        <v>0</v>
      </c>
      <c r="E19" s="165">
        <f>+E20+E21+E22+E23</f>
        <v>164399</v>
      </c>
      <c r="F19" s="165">
        <f>+F20+F21+F22+F23</f>
        <v>-1</v>
      </c>
      <c r="G19" s="166">
        <f>+G20+G21+G22+G23+F23</f>
        <v>259014</v>
      </c>
      <c r="H19" s="142" t="s">
        <v>344</v>
      </c>
      <c r="I19" s="143"/>
      <c r="J19" s="143"/>
      <c r="K19" s="143"/>
      <c r="L19" s="143"/>
      <c r="M19" s="144"/>
      <c r="N19" s="419"/>
    </row>
    <row r="20" spans="1:14" ht="12.75" customHeight="1">
      <c r="A20" s="145" t="s">
        <v>345</v>
      </c>
      <c r="B20" s="146" t="s">
        <v>346</v>
      </c>
      <c r="C20" s="147">
        <v>94616</v>
      </c>
      <c r="D20" s="147"/>
      <c r="E20" s="147">
        <v>164399</v>
      </c>
      <c r="F20" s="147">
        <v>-1</v>
      </c>
      <c r="G20" s="148">
        <f>C20+D20+E20+F20</f>
        <v>259014</v>
      </c>
      <c r="H20" s="146" t="s">
        <v>347</v>
      </c>
      <c r="I20" s="147"/>
      <c r="J20" s="147"/>
      <c r="K20" s="147"/>
      <c r="L20" s="147"/>
      <c r="M20" s="148"/>
      <c r="N20" s="419"/>
    </row>
    <row r="21" spans="1:14" ht="12.75" customHeight="1">
      <c r="A21" s="145" t="s">
        <v>348</v>
      </c>
      <c r="B21" s="146" t="s">
        <v>349</v>
      </c>
      <c r="C21" s="147"/>
      <c r="D21" s="147"/>
      <c r="E21" s="147"/>
      <c r="F21" s="147"/>
      <c r="G21" s="148">
        <f>C21+D21</f>
        <v>0</v>
      </c>
      <c r="H21" s="146" t="s">
        <v>350</v>
      </c>
      <c r="I21" s="147"/>
      <c r="J21" s="147"/>
      <c r="K21" s="147"/>
      <c r="L21" s="147"/>
      <c r="M21" s="148"/>
      <c r="N21" s="419"/>
    </row>
    <row r="22" spans="1:14" ht="12.75" customHeight="1">
      <c r="A22" s="145" t="s">
        <v>351</v>
      </c>
      <c r="B22" s="146" t="s">
        <v>352</v>
      </c>
      <c r="C22" s="147"/>
      <c r="D22" s="147"/>
      <c r="E22" s="147"/>
      <c r="F22" s="147"/>
      <c r="G22" s="148">
        <f>C22+D22</f>
        <v>0</v>
      </c>
      <c r="H22" s="146" t="s">
        <v>353</v>
      </c>
      <c r="I22" s="147"/>
      <c r="J22" s="147"/>
      <c r="K22" s="147"/>
      <c r="L22" s="147"/>
      <c r="M22" s="148"/>
      <c r="N22" s="419"/>
    </row>
    <row r="23" spans="1:14" ht="12.75" customHeight="1">
      <c r="A23" s="145" t="s">
        <v>354</v>
      </c>
      <c r="B23" s="146" t="s">
        <v>355</v>
      </c>
      <c r="C23" s="147"/>
      <c r="D23" s="147"/>
      <c r="E23" s="147"/>
      <c r="F23" s="147"/>
      <c r="G23" s="148">
        <f>C23+D23</f>
        <v>0</v>
      </c>
      <c r="H23" s="146" t="s">
        <v>356</v>
      </c>
      <c r="I23" s="147"/>
      <c r="J23" s="147"/>
      <c r="K23" s="147"/>
      <c r="L23" s="147"/>
      <c r="M23" s="148"/>
      <c r="N23" s="419"/>
    </row>
    <row r="24" spans="1:14" ht="12.75" customHeight="1">
      <c r="A24" s="145" t="s">
        <v>357</v>
      </c>
      <c r="B24" s="146" t="s">
        <v>358</v>
      </c>
      <c r="C24" s="167">
        <f>+C25+C26</f>
        <v>0</v>
      </c>
      <c r="D24" s="167">
        <f>+D25+D26</f>
        <v>0</v>
      </c>
      <c r="E24" s="167"/>
      <c r="F24" s="167"/>
      <c r="G24" s="168">
        <f>+G25+G26</f>
        <v>0</v>
      </c>
      <c r="H24" s="146" t="s">
        <v>359</v>
      </c>
      <c r="I24" s="147"/>
      <c r="J24" s="147"/>
      <c r="K24" s="147"/>
      <c r="L24" s="147"/>
      <c r="M24" s="148"/>
      <c r="N24" s="419"/>
    </row>
    <row r="25" spans="1:14" ht="12.75" customHeight="1">
      <c r="A25" s="164" t="s">
        <v>360</v>
      </c>
      <c r="B25" s="146" t="s">
        <v>361</v>
      </c>
      <c r="C25" s="147"/>
      <c r="D25" s="147"/>
      <c r="E25" s="147"/>
      <c r="F25" s="147"/>
      <c r="G25" s="148">
        <f>C25+D25</f>
        <v>0</v>
      </c>
      <c r="H25" s="146" t="s">
        <v>294</v>
      </c>
      <c r="I25" s="147"/>
      <c r="J25" s="147"/>
      <c r="K25" s="147"/>
      <c r="L25" s="147"/>
      <c r="M25" s="148"/>
      <c r="N25" s="419"/>
    </row>
    <row r="26" spans="1:14" ht="12.75" customHeight="1">
      <c r="A26" s="145" t="s">
        <v>362</v>
      </c>
      <c r="B26" s="146" t="s">
        <v>363</v>
      </c>
      <c r="C26" s="147"/>
      <c r="D26" s="147"/>
      <c r="E26" s="147"/>
      <c r="F26" s="147"/>
      <c r="G26" s="148">
        <f>C26+D26</f>
        <v>0</v>
      </c>
      <c r="H26" s="146" t="s">
        <v>304</v>
      </c>
      <c r="I26" s="147"/>
      <c r="J26" s="147"/>
      <c r="K26" s="147"/>
      <c r="L26" s="147"/>
      <c r="M26" s="148"/>
      <c r="N26" s="419"/>
    </row>
    <row r="27" spans="1:14" ht="12.75" customHeight="1">
      <c r="A27" s="145" t="s">
        <v>364</v>
      </c>
      <c r="B27" s="146" t="s">
        <v>365</v>
      </c>
      <c r="C27" s="147"/>
      <c r="D27" s="147"/>
      <c r="E27" s="147"/>
      <c r="F27" s="147"/>
      <c r="G27" s="148">
        <f>C27+D27</f>
        <v>0</v>
      </c>
      <c r="H27" s="146" t="s">
        <v>306</v>
      </c>
      <c r="I27" s="147"/>
      <c r="J27" s="147"/>
      <c r="K27" s="147"/>
      <c r="L27" s="147"/>
      <c r="M27" s="148"/>
      <c r="N27" s="419"/>
    </row>
    <row r="28" spans="1:14" ht="22.5">
      <c r="A28" s="164" t="s">
        <v>366</v>
      </c>
      <c r="B28" s="169" t="s">
        <v>215</v>
      </c>
      <c r="C28" s="158"/>
      <c r="D28" s="158"/>
      <c r="E28" s="158"/>
      <c r="F28" s="158"/>
      <c r="G28" s="159">
        <f>C28+D28</f>
        <v>0</v>
      </c>
      <c r="H28" s="157" t="s">
        <v>293</v>
      </c>
      <c r="I28" s="158"/>
      <c r="J28" s="158"/>
      <c r="K28" s="158">
        <v>14665</v>
      </c>
      <c r="L28" s="158"/>
      <c r="M28" s="159">
        <f>I28+J28+K28+L28</f>
        <v>14665</v>
      </c>
      <c r="N28" s="419"/>
    </row>
    <row r="29" spans="1:14" ht="24" customHeight="1">
      <c r="A29" s="160" t="s">
        <v>367</v>
      </c>
      <c r="B29" s="161" t="s">
        <v>368</v>
      </c>
      <c r="C29" s="162">
        <f>+C19+C24+C27+C28</f>
        <v>94616</v>
      </c>
      <c r="D29" s="162">
        <f>+D19+D24+D27+D28</f>
        <v>0</v>
      </c>
      <c r="E29" s="162">
        <f>+E19+E24+E27+E28</f>
        <v>164399</v>
      </c>
      <c r="F29" s="162">
        <f>+F19+F24+F27+F28</f>
        <v>-1</v>
      </c>
      <c r="G29" s="170">
        <f>+G19+G24+G27+G28</f>
        <v>259014</v>
      </c>
      <c r="H29" s="161" t="s">
        <v>369</v>
      </c>
      <c r="I29" s="162">
        <f>SUM(I19:I28)</f>
        <v>0</v>
      </c>
      <c r="J29" s="162">
        <f>SUM(J19:J28)</f>
        <v>0</v>
      </c>
      <c r="K29" s="162">
        <f>SUM(K19:K28)</f>
        <v>14665</v>
      </c>
      <c r="L29" s="162">
        <f>SUM(L19:L28)</f>
        <v>0</v>
      </c>
      <c r="M29" s="171">
        <f>SUM(M19:M28)</f>
        <v>14665</v>
      </c>
      <c r="N29" s="419"/>
    </row>
    <row r="30" spans="1:14" ht="12.75">
      <c r="A30" s="160" t="s">
        <v>370</v>
      </c>
      <c r="B30" s="172" t="s">
        <v>371</v>
      </c>
      <c r="C30" s="173">
        <f>+C18+C29</f>
        <v>632886</v>
      </c>
      <c r="D30" s="173">
        <f>+D18+D29</f>
        <v>438187</v>
      </c>
      <c r="E30" s="173">
        <f>+E18+E29</f>
        <v>169367</v>
      </c>
      <c r="F30" s="173">
        <f>+F18+F29</f>
        <v>31306</v>
      </c>
      <c r="G30" s="174">
        <f>+G18+G29</f>
        <v>1271746</v>
      </c>
      <c r="H30" s="172" t="s">
        <v>372</v>
      </c>
      <c r="I30" s="173">
        <f>+I18+I29</f>
        <v>632886</v>
      </c>
      <c r="J30" s="173">
        <f>+J18+J29</f>
        <v>438187</v>
      </c>
      <c r="K30" s="173">
        <f>+K18+K29</f>
        <v>102664</v>
      </c>
      <c r="L30" s="173">
        <f>+L18+L29</f>
        <v>23876</v>
      </c>
      <c r="M30" s="174">
        <f>+M18+M29</f>
        <v>1197613</v>
      </c>
      <c r="N30" s="419"/>
    </row>
    <row r="31" spans="1:14" ht="12.75">
      <c r="A31" s="160" t="s">
        <v>373</v>
      </c>
      <c r="B31" s="172" t="s">
        <v>374</v>
      </c>
      <c r="C31" s="173">
        <f>IF(C18-I18&lt;0,I18-C18,"-")</f>
        <v>94616</v>
      </c>
      <c r="D31" s="173" t="str">
        <f>IF(D18-J18&lt;0,J18-D18,"-")</f>
        <v>-</v>
      </c>
      <c r="E31" s="173">
        <f>IF(E18-K18&lt;0,K18-E18,"-")</f>
        <v>83031</v>
      </c>
      <c r="F31" s="173" t="str">
        <f>IF(F18-L18&lt;0,L18-F18,"-")</f>
        <v>-</v>
      </c>
      <c r="G31" s="174">
        <f>IF(G18-M18&lt;0,M18-G18,"-")</f>
        <v>170216</v>
      </c>
      <c r="H31" s="172" t="s">
        <v>375</v>
      </c>
      <c r="I31" s="173" t="str">
        <f>IF(C18-I18&gt;0,C18-I18,"-")</f>
        <v>-</v>
      </c>
      <c r="J31" s="173" t="str">
        <f>IF(D18-J18&gt;0,D18-J18,"-")</f>
        <v>-</v>
      </c>
      <c r="K31" s="173" t="str">
        <f>IF(E18-K18&gt;0,E18-K18,"-")</f>
        <v>-</v>
      </c>
      <c r="L31" s="173">
        <f>IF(F18-L18&gt;0,F18-L18,"-")</f>
        <v>7431</v>
      </c>
      <c r="M31" s="174" t="str">
        <f>IF(G18-M18&gt;0,G18-M18,"-")</f>
        <v>-</v>
      </c>
      <c r="N31" s="419"/>
    </row>
    <row r="32" spans="1:14" ht="12.75">
      <c r="A32" s="160" t="s">
        <v>376</v>
      </c>
      <c r="B32" s="172" t="s">
        <v>377</v>
      </c>
      <c r="C32" s="173" t="str">
        <f>IF(C18+C29-I30&lt;0,I30-(C18+C29),"-")</f>
        <v>-</v>
      </c>
      <c r="D32" s="173" t="str">
        <f>IF(D18+D29-J30&lt;0,J30-(D18+D29),"-")</f>
        <v>-</v>
      </c>
      <c r="E32" s="173" t="str">
        <f>IF(E18+E29-K30&lt;0,K30-(E18+E29),"-")</f>
        <v>-</v>
      </c>
      <c r="F32" s="175"/>
      <c r="G32" s="174" t="str">
        <f>IF(G18+G29-M30&lt;0,M30-(G18+G29),"-")</f>
        <v>-</v>
      </c>
      <c r="H32" s="172" t="s">
        <v>378</v>
      </c>
      <c r="I32" s="173" t="str">
        <f>IF(C18+C29-I30&gt;0,C18+C29-I30,"-")</f>
        <v>-</v>
      </c>
      <c r="J32" s="173" t="str">
        <f>IF(D18+D29-J30&gt;0,D18+D29-J30,"-")</f>
        <v>-</v>
      </c>
      <c r="K32" s="173">
        <f>IF(E18+E29-K30&gt;0,E18+E29-K30,"-")</f>
        <v>66703</v>
      </c>
      <c r="L32" s="173">
        <f>IF(F18+F29-L30&gt;0,F18+F29-L30,"-")</f>
        <v>7430</v>
      </c>
      <c r="M32" s="174">
        <f>IF(G18+G29-M30&gt;0,G18+G29-M30,"-")</f>
        <v>74133</v>
      </c>
      <c r="N32" s="419"/>
    </row>
    <row r="33" spans="2:8" ht="18.75">
      <c r="B33" s="417"/>
      <c r="C33" s="417"/>
      <c r="D33" s="417"/>
      <c r="E33" s="417"/>
      <c r="F33" s="417"/>
      <c r="G33" s="417"/>
      <c r="H33" s="417"/>
    </row>
  </sheetData>
  <sheetProtection selectLockedCells="1" selectUnlockedCells="1"/>
  <mergeCells count="6">
    <mergeCell ref="B33:H33"/>
    <mergeCell ref="B1:M1"/>
    <mergeCell ref="N1:N32"/>
    <mergeCell ref="A3:A4"/>
    <mergeCell ref="B3:G3"/>
    <mergeCell ref="H3:M3"/>
  </mergeCells>
  <printOptions horizontalCentered="1"/>
  <pageMargins left="0.18125" right="0.18611111111111112" top="0.9055555555555554" bottom="0.5" header="0.6694444444444444" footer="0.5118055555555555"/>
  <pageSetup horizontalDpi="300" verticalDpi="300" orientation="landscape" paperSize="9" scale="6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zoomScale="96" zoomScaleNormal="96" workbookViewId="0" topLeftCell="C1">
      <selection activeCell="F32" sqref="F32"/>
    </sheetView>
  </sheetViews>
  <sheetFormatPr defaultColWidth="9.00390625" defaultRowHeight="12.75"/>
  <cols>
    <col min="1" max="1" width="6.875" style="124" customWidth="1"/>
    <col min="2" max="2" width="49.875" style="125" customWidth="1"/>
    <col min="3" max="4" width="15.50390625" style="124" customWidth="1"/>
    <col min="5" max="6" width="13.375" style="124" customWidth="1"/>
    <col min="7" max="7" width="15.50390625" style="124" customWidth="1"/>
    <col min="8" max="8" width="49.875" style="124" customWidth="1"/>
    <col min="9" max="10" width="15.50390625" style="124" customWidth="1"/>
    <col min="11" max="12" width="13.125" style="124" customWidth="1"/>
    <col min="13" max="13" width="15.50390625" style="124" customWidth="1"/>
    <col min="14" max="14" width="4.875" style="124" customWidth="1"/>
    <col min="15" max="16384" width="9.375" style="124" customWidth="1"/>
  </cols>
  <sheetData>
    <row r="1" spans="2:14" ht="33" customHeight="1">
      <c r="B1" s="418" t="s">
        <v>379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9" t="s">
        <v>380</v>
      </c>
    </row>
    <row r="2" spans="9:14" ht="13.5">
      <c r="I2" s="126"/>
      <c r="J2" s="126"/>
      <c r="K2" s="126"/>
      <c r="L2" s="126"/>
      <c r="M2" s="126" t="s">
        <v>319</v>
      </c>
      <c r="N2" s="419"/>
    </row>
    <row r="3" spans="1:14" ht="13.5" customHeight="1">
      <c r="A3" s="420" t="s">
        <v>41</v>
      </c>
      <c r="B3" s="421" t="s">
        <v>320</v>
      </c>
      <c r="C3" s="421"/>
      <c r="D3" s="421"/>
      <c r="E3" s="421"/>
      <c r="F3" s="421"/>
      <c r="G3" s="421"/>
      <c r="H3" s="420" t="s">
        <v>321</v>
      </c>
      <c r="I3" s="420"/>
      <c r="J3" s="420"/>
      <c r="K3" s="420"/>
      <c r="L3" s="420"/>
      <c r="M3" s="420"/>
      <c r="N3" s="419"/>
    </row>
    <row r="4" spans="1:14" s="130" customFormat="1" ht="24">
      <c r="A4" s="420"/>
      <c r="B4" s="127" t="s">
        <v>322</v>
      </c>
      <c r="C4" s="128" t="str">
        <f>+CONCATENATE('1. sz.mell.'!C3," eredeti előirányzat")</f>
        <v>2016. évi eredeti előirányzat</v>
      </c>
      <c r="D4" s="129" t="str">
        <f>+CONCATENATE('1. sz.mell.'!C3," 1. sz. módosítás (±)")</f>
        <v>2016. évi 1. sz. módosítás (±)</v>
      </c>
      <c r="E4" s="129" t="str">
        <f>+CONCATENATE('1. sz.mell.'!D3," 2. sz. módosítás (±)")</f>
        <v> 2. sz. módosítás (±)</v>
      </c>
      <c r="F4" s="129" t="str">
        <f>+CONCATENATE('1. sz.mell.'!E3," 3. sz. módosítás (±)")</f>
        <v> 3. sz. módosítás (±)</v>
      </c>
      <c r="G4" s="15" t="str">
        <f>+CONCATENATE(LEFT(ÖSSZEFÜGGÉSEK!A6,4),".09.30.",CHAR(10),"Módosítás utáni")</f>
        <v>2016.09.30.
Módosítás utáni</v>
      </c>
      <c r="H4" s="127" t="s">
        <v>322</v>
      </c>
      <c r="I4" s="128" t="str">
        <f>+C4</f>
        <v>2016. évi eredeti előirányzat</v>
      </c>
      <c r="J4" s="128" t="str">
        <f>+D4</f>
        <v>2016. évi 1. sz. módosítás (±)</v>
      </c>
      <c r="K4" s="129" t="str">
        <f>+CONCATENATE('1. sz.mell.'!J3," 2. sz. módosítás (±)")</f>
        <v> 2. sz. módosítás (±)</v>
      </c>
      <c r="L4" s="129" t="str">
        <f>+CONCATENATE('1. sz.mell.'!K3," 3. sz. módosítás (±)")</f>
        <v> 3. sz. módosítás (±)</v>
      </c>
      <c r="M4" s="176" t="str">
        <f>+G4</f>
        <v>2016.09.30.
Módosítás utáni</v>
      </c>
      <c r="N4" s="419"/>
    </row>
    <row r="5" spans="1:14" s="130" customFormat="1" ht="12.75">
      <c r="A5" s="131" t="s">
        <v>47</v>
      </c>
      <c r="B5" s="132" t="s">
        <v>48</v>
      </c>
      <c r="C5" s="133" t="s">
        <v>49</v>
      </c>
      <c r="D5" s="134" t="s">
        <v>50</v>
      </c>
      <c r="E5" s="134" t="s">
        <v>51</v>
      </c>
      <c r="F5" s="134" t="s">
        <v>52</v>
      </c>
      <c r="G5" s="134" t="s">
        <v>53</v>
      </c>
      <c r="H5" s="132" t="s">
        <v>323</v>
      </c>
      <c r="I5" s="133" t="s">
        <v>324</v>
      </c>
      <c r="J5" s="133" t="s">
        <v>325</v>
      </c>
      <c r="K5" s="133" t="s">
        <v>326</v>
      </c>
      <c r="L5" s="135"/>
      <c r="M5" s="136" t="s">
        <v>328</v>
      </c>
      <c r="N5" s="419"/>
    </row>
    <row r="6" spans="1:14" ht="12.75" customHeight="1">
      <c r="A6" s="138" t="s">
        <v>54</v>
      </c>
      <c r="B6" s="139" t="s">
        <v>381</v>
      </c>
      <c r="C6" s="140"/>
      <c r="D6" s="140">
        <v>968</v>
      </c>
      <c r="E6" s="140"/>
      <c r="F6" s="140"/>
      <c r="G6" s="141">
        <f>C6+D6+E6+F6</f>
        <v>968</v>
      </c>
      <c r="H6" s="177" t="s">
        <v>260</v>
      </c>
      <c r="I6" s="178">
        <v>635</v>
      </c>
      <c r="J6" s="178">
        <v>968</v>
      </c>
      <c r="K6" s="178">
        <v>17</v>
      </c>
      <c r="L6" s="178">
        <v>7988</v>
      </c>
      <c r="M6" s="179">
        <f>I6+J6+K6+L6</f>
        <v>9608</v>
      </c>
      <c r="N6" s="419"/>
    </row>
    <row r="7" spans="1:14" ht="12.75">
      <c r="A7" s="145" t="s">
        <v>68</v>
      </c>
      <c r="B7" s="146" t="s">
        <v>382</v>
      </c>
      <c r="C7" s="147"/>
      <c r="D7" s="147"/>
      <c r="E7" s="147"/>
      <c r="F7" s="140"/>
      <c r="G7" s="141">
        <f>C7+D7+E7</f>
        <v>0</v>
      </c>
      <c r="H7" s="180" t="s">
        <v>383</v>
      </c>
      <c r="I7" s="181"/>
      <c r="J7" s="181"/>
      <c r="K7" s="181"/>
      <c r="L7" s="181"/>
      <c r="M7" s="182"/>
      <c r="N7" s="419"/>
    </row>
    <row r="8" spans="1:14" ht="12.75" customHeight="1">
      <c r="A8" s="145" t="s">
        <v>82</v>
      </c>
      <c r="B8" s="146" t="s">
        <v>384</v>
      </c>
      <c r="C8" s="147"/>
      <c r="D8" s="147"/>
      <c r="E8" s="147">
        <v>4</v>
      </c>
      <c r="F8" s="140"/>
      <c r="G8" s="141">
        <f>C8+D8+E8+F8</f>
        <v>4</v>
      </c>
      <c r="H8" s="180" t="s">
        <v>262</v>
      </c>
      <c r="I8" s="181"/>
      <c r="J8" s="181"/>
      <c r="K8" s="181">
        <v>4146</v>
      </c>
      <c r="L8" s="181">
        <v>-558</v>
      </c>
      <c r="M8" s="182">
        <f>I8+J8+K8+L8</f>
        <v>3588</v>
      </c>
      <c r="N8" s="419"/>
    </row>
    <row r="9" spans="1:14" ht="12.75" customHeight="1">
      <c r="A9" s="145" t="s">
        <v>279</v>
      </c>
      <c r="B9" s="146" t="s">
        <v>385</v>
      </c>
      <c r="C9" s="147"/>
      <c r="D9" s="147"/>
      <c r="E9" s="147"/>
      <c r="F9" s="140"/>
      <c r="G9" s="141">
        <f aca="true" t="shared" si="0" ref="G9:G15">C9+D9+E9</f>
        <v>0</v>
      </c>
      <c r="H9" s="180" t="s">
        <v>386</v>
      </c>
      <c r="I9" s="181"/>
      <c r="J9" s="181"/>
      <c r="K9" s="181"/>
      <c r="L9" s="181"/>
      <c r="M9" s="182"/>
      <c r="N9" s="419"/>
    </row>
    <row r="10" spans="1:14" ht="12.75" customHeight="1">
      <c r="A10" s="145" t="s">
        <v>112</v>
      </c>
      <c r="B10" s="146" t="s">
        <v>387</v>
      </c>
      <c r="C10" s="147"/>
      <c r="D10" s="147"/>
      <c r="E10" s="147"/>
      <c r="F10" s="140"/>
      <c r="G10" s="141">
        <f t="shared" si="0"/>
        <v>0</v>
      </c>
      <c r="H10" s="180" t="s">
        <v>264</v>
      </c>
      <c r="I10" s="181">
        <v>3424</v>
      </c>
      <c r="J10" s="181"/>
      <c r="K10" s="181">
        <v>-70</v>
      </c>
      <c r="L10" s="181"/>
      <c r="M10" s="182">
        <f>I10+J10+K10+L10</f>
        <v>3354</v>
      </c>
      <c r="N10" s="419"/>
    </row>
    <row r="11" spans="1:14" ht="12.75" customHeight="1">
      <c r="A11" s="145" t="s">
        <v>136</v>
      </c>
      <c r="B11" s="146" t="s">
        <v>388</v>
      </c>
      <c r="C11" s="150"/>
      <c r="D11" s="150"/>
      <c r="E11" s="150"/>
      <c r="F11" s="151"/>
      <c r="G11" s="141">
        <f t="shared" si="0"/>
        <v>0</v>
      </c>
      <c r="H11" s="180"/>
      <c r="I11" s="181"/>
      <c r="J11" s="181"/>
      <c r="K11" s="181"/>
      <c r="L11" s="181"/>
      <c r="M11" s="182"/>
      <c r="N11" s="419"/>
    </row>
    <row r="12" spans="1:14" ht="12.75" customHeight="1">
      <c r="A12" s="145" t="s">
        <v>296</v>
      </c>
      <c r="B12" s="152"/>
      <c r="C12" s="147"/>
      <c r="D12" s="147"/>
      <c r="E12" s="147"/>
      <c r="F12" s="140"/>
      <c r="G12" s="141">
        <f t="shared" si="0"/>
        <v>0</v>
      </c>
      <c r="H12" s="180"/>
      <c r="I12" s="181"/>
      <c r="J12" s="181"/>
      <c r="K12" s="181"/>
      <c r="L12" s="181"/>
      <c r="M12" s="182"/>
      <c r="N12" s="419"/>
    </row>
    <row r="13" spans="1:14" ht="12.75" customHeight="1">
      <c r="A13" s="145" t="s">
        <v>158</v>
      </c>
      <c r="B13" s="152"/>
      <c r="C13" s="147"/>
      <c r="D13" s="147"/>
      <c r="E13" s="147"/>
      <c r="F13" s="140"/>
      <c r="G13" s="141">
        <f t="shared" si="0"/>
        <v>0</v>
      </c>
      <c r="H13" s="180"/>
      <c r="I13" s="181"/>
      <c r="J13" s="181"/>
      <c r="K13" s="181"/>
      <c r="L13" s="181"/>
      <c r="M13" s="182"/>
      <c r="N13" s="419"/>
    </row>
    <row r="14" spans="1:14" ht="12.75" customHeight="1">
      <c r="A14" s="145" t="s">
        <v>305</v>
      </c>
      <c r="B14" s="183"/>
      <c r="C14" s="150"/>
      <c r="D14" s="150"/>
      <c r="E14" s="150"/>
      <c r="F14" s="151"/>
      <c r="G14" s="141">
        <f t="shared" si="0"/>
        <v>0</v>
      </c>
      <c r="H14" s="180"/>
      <c r="I14" s="181"/>
      <c r="J14" s="181"/>
      <c r="K14" s="181"/>
      <c r="L14" s="181"/>
      <c r="M14" s="182"/>
      <c r="N14" s="419"/>
    </row>
    <row r="15" spans="1:14" ht="12.75">
      <c r="A15" s="145" t="s">
        <v>307</v>
      </c>
      <c r="B15" s="152"/>
      <c r="C15" s="150"/>
      <c r="D15" s="150"/>
      <c r="E15" s="150"/>
      <c r="F15" s="151"/>
      <c r="G15" s="141">
        <f t="shared" si="0"/>
        <v>0</v>
      </c>
      <c r="H15" s="180"/>
      <c r="I15" s="181"/>
      <c r="J15" s="181"/>
      <c r="K15" s="181"/>
      <c r="L15" s="181"/>
      <c r="M15" s="182"/>
      <c r="N15" s="419"/>
    </row>
    <row r="16" spans="1:14" ht="12.75" customHeight="1">
      <c r="A16" s="164" t="s">
        <v>309</v>
      </c>
      <c r="B16" s="184"/>
      <c r="C16" s="185"/>
      <c r="D16" s="185"/>
      <c r="E16" s="185"/>
      <c r="F16" s="185"/>
      <c r="G16" s="141"/>
      <c r="H16" s="186" t="s">
        <v>254</v>
      </c>
      <c r="I16" s="187"/>
      <c r="J16" s="187"/>
      <c r="K16" s="187">
        <v>62614</v>
      </c>
      <c r="L16" s="187"/>
      <c r="M16" s="188">
        <f>I16+J16+K16</f>
        <v>62614</v>
      </c>
      <c r="N16" s="419"/>
    </row>
    <row r="17" spans="1:14" ht="15.75" customHeight="1">
      <c r="A17" s="160" t="s">
        <v>338</v>
      </c>
      <c r="B17" s="161" t="s">
        <v>389</v>
      </c>
      <c r="C17" s="162">
        <f>+C6+C8+C9+C11+C12+C13+C14+C15+C16</f>
        <v>0</v>
      </c>
      <c r="D17" s="162">
        <f>+D6+D8+D9+D11+D12+D13+D14+D15+D16</f>
        <v>968</v>
      </c>
      <c r="E17" s="162">
        <f>+E6+E8+E9+E11+E12+E13+E14+E15+E16</f>
        <v>4</v>
      </c>
      <c r="F17" s="162"/>
      <c r="G17" s="162">
        <f>+G6+G8+G9+G11+G12+G13+G14+G15+G16</f>
        <v>972</v>
      </c>
      <c r="H17" s="161" t="s">
        <v>390</v>
      </c>
      <c r="I17" s="162">
        <f>+I6+I8+I10+I11+I12+I13+I14+I15+I16</f>
        <v>4059</v>
      </c>
      <c r="J17" s="162">
        <f>+J6+J8+J10+J11+J12+J13+J14+J15+J16</f>
        <v>968</v>
      </c>
      <c r="K17" s="162">
        <f>+K6+K8+K10+K11+K12+K13+K14+K15+K16</f>
        <v>66707</v>
      </c>
      <c r="L17" s="162">
        <f>+L6+L8+L10+L11+L12+L13+L14+L15+L16</f>
        <v>7430</v>
      </c>
      <c r="M17" s="163">
        <f>+M6+M8+M10+M11+M12+M13+M14+M15+M16</f>
        <v>79164</v>
      </c>
      <c r="N17" s="419"/>
    </row>
    <row r="18" spans="1:14" ht="12.75" customHeight="1">
      <c r="A18" s="138" t="s">
        <v>339</v>
      </c>
      <c r="B18" s="189" t="s">
        <v>391</v>
      </c>
      <c r="C18" s="190">
        <f>+C19+C20+C21+C22+C23</f>
        <v>4059</v>
      </c>
      <c r="D18" s="190">
        <f>+D19+D20+D21+D22+D23</f>
        <v>0</v>
      </c>
      <c r="E18" s="190">
        <f>+E19+E20+E21+E22+E23</f>
        <v>0</v>
      </c>
      <c r="F18" s="190">
        <f>+F19+F20+F21+F22+F23</f>
        <v>0</v>
      </c>
      <c r="G18" s="190">
        <f>+G19+G20+G21+G22+G23</f>
        <v>4059</v>
      </c>
      <c r="H18" s="142" t="s">
        <v>344</v>
      </c>
      <c r="I18" s="143"/>
      <c r="J18" s="143"/>
      <c r="K18" s="143"/>
      <c r="L18" s="143"/>
      <c r="M18" s="144"/>
      <c r="N18" s="419"/>
    </row>
    <row r="19" spans="1:14" ht="12.75" customHeight="1">
      <c r="A19" s="145" t="s">
        <v>342</v>
      </c>
      <c r="B19" s="191" t="s">
        <v>392</v>
      </c>
      <c r="C19" s="147">
        <v>4059</v>
      </c>
      <c r="D19" s="147"/>
      <c r="E19" s="147"/>
      <c r="F19" s="147"/>
      <c r="G19" s="192">
        <f>C19+D19</f>
        <v>4059</v>
      </c>
      <c r="H19" s="146" t="s">
        <v>393</v>
      </c>
      <c r="I19" s="147"/>
      <c r="J19" s="147"/>
      <c r="K19" s="147"/>
      <c r="L19" s="147"/>
      <c r="M19" s="148"/>
      <c r="N19" s="419"/>
    </row>
    <row r="20" spans="1:14" ht="12.75" customHeight="1">
      <c r="A20" s="138" t="s">
        <v>345</v>
      </c>
      <c r="B20" s="191" t="s">
        <v>394</v>
      </c>
      <c r="C20" s="147"/>
      <c r="D20" s="147"/>
      <c r="E20" s="147"/>
      <c r="F20" s="147"/>
      <c r="G20" s="192">
        <f>C20+D20</f>
        <v>0</v>
      </c>
      <c r="H20" s="146" t="s">
        <v>350</v>
      </c>
      <c r="I20" s="147"/>
      <c r="J20" s="147"/>
      <c r="K20" s="147"/>
      <c r="L20" s="147"/>
      <c r="M20" s="148"/>
      <c r="N20" s="419"/>
    </row>
    <row r="21" spans="1:14" ht="12.75" customHeight="1">
      <c r="A21" s="145" t="s">
        <v>348</v>
      </c>
      <c r="B21" s="191" t="s">
        <v>395</v>
      </c>
      <c r="C21" s="147"/>
      <c r="D21" s="147"/>
      <c r="E21" s="147"/>
      <c r="F21" s="147"/>
      <c r="G21" s="192">
        <f>C21+D21</f>
        <v>0</v>
      </c>
      <c r="H21" s="146" t="s">
        <v>353</v>
      </c>
      <c r="I21" s="147"/>
      <c r="J21" s="147"/>
      <c r="K21" s="147"/>
      <c r="L21" s="147"/>
      <c r="M21" s="148"/>
      <c r="N21" s="419"/>
    </row>
    <row r="22" spans="1:14" ht="12.75" customHeight="1">
      <c r="A22" s="138" t="s">
        <v>351</v>
      </c>
      <c r="B22" s="191" t="s">
        <v>396</v>
      </c>
      <c r="C22" s="147"/>
      <c r="D22" s="147"/>
      <c r="E22" s="147"/>
      <c r="F22" s="147"/>
      <c r="G22" s="192">
        <f>C22+D22</f>
        <v>0</v>
      </c>
      <c r="H22" s="146" t="s">
        <v>356</v>
      </c>
      <c r="I22" s="147"/>
      <c r="J22" s="147"/>
      <c r="K22" s="147"/>
      <c r="L22" s="147"/>
      <c r="M22" s="148"/>
      <c r="N22" s="419"/>
    </row>
    <row r="23" spans="1:14" ht="12.75" customHeight="1">
      <c r="A23" s="145" t="s">
        <v>354</v>
      </c>
      <c r="B23" s="193" t="s">
        <v>397</v>
      </c>
      <c r="C23" s="147"/>
      <c r="D23" s="147"/>
      <c r="E23" s="147"/>
      <c r="F23" s="147"/>
      <c r="G23" s="192">
        <f>C23+D23</f>
        <v>0</v>
      </c>
      <c r="H23" s="146" t="s">
        <v>398</v>
      </c>
      <c r="I23" s="147"/>
      <c r="J23" s="147"/>
      <c r="K23" s="147"/>
      <c r="L23" s="147"/>
      <c r="M23" s="148"/>
      <c r="N23" s="419"/>
    </row>
    <row r="24" spans="1:14" ht="12.75" customHeight="1">
      <c r="A24" s="138" t="s">
        <v>357</v>
      </c>
      <c r="B24" s="194" t="s">
        <v>399</v>
      </c>
      <c r="C24" s="167">
        <f>+C25+C26+C27+C28+C29</f>
        <v>0</v>
      </c>
      <c r="D24" s="167">
        <f>+D25+D26+D27+D28+D29</f>
        <v>0</v>
      </c>
      <c r="E24" s="167"/>
      <c r="F24" s="167"/>
      <c r="G24" s="167">
        <f>+G25+G26+G27+G28+G29</f>
        <v>0</v>
      </c>
      <c r="H24" s="146" t="s">
        <v>400</v>
      </c>
      <c r="I24" s="147"/>
      <c r="J24" s="147"/>
      <c r="K24" s="147"/>
      <c r="L24" s="147"/>
      <c r="M24" s="148"/>
      <c r="N24" s="419"/>
    </row>
    <row r="25" spans="1:14" ht="12.75" customHeight="1">
      <c r="A25" s="145" t="s">
        <v>360</v>
      </c>
      <c r="B25" s="193" t="s">
        <v>401</v>
      </c>
      <c r="C25" s="147"/>
      <c r="D25" s="147"/>
      <c r="E25" s="147"/>
      <c r="F25" s="147"/>
      <c r="G25" s="192">
        <f>C25+D25</f>
        <v>0</v>
      </c>
      <c r="H25" s="146" t="s">
        <v>295</v>
      </c>
      <c r="I25" s="147"/>
      <c r="J25" s="147"/>
      <c r="K25" s="147"/>
      <c r="L25" s="147"/>
      <c r="M25" s="148"/>
      <c r="N25" s="419"/>
    </row>
    <row r="26" spans="1:14" ht="12.75" customHeight="1">
      <c r="A26" s="138" t="s">
        <v>362</v>
      </c>
      <c r="B26" s="193" t="s">
        <v>402</v>
      </c>
      <c r="C26" s="147"/>
      <c r="D26" s="147"/>
      <c r="E26" s="147"/>
      <c r="F26" s="147"/>
      <c r="G26" s="192">
        <f>C26+D26</f>
        <v>0</v>
      </c>
      <c r="H26" s="152"/>
      <c r="I26" s="147"/>
      <c r="J26" s="147"/>
      <c r="K26" s="147"/>
      <c r="L26" s="147"/>
      <c r="M26" s="148"/>
      <c r="N26" s="419"/>
    </row>
    <row r="27" spans="1:14" ht="12.75" customHeight="1">
      <c r="A27" s="145" t="s">
        <v>364</v>
      </c>
      <c r="B27" s="191" t="s">
        <v>403</v>
      </c>
      <c r="C27" s="147"/>
      <c r="D27" s="147"/>
      <c r="E27" s="147"/>
      <c r="F27" s="147"/>
      <c r="G27" s="192">
        <f>C27+D27</f>
        <v>0</v>
      </c>
      <c r="H27" s="152"/>
      <c r="I27" s="147"/>
      <c r="J27" s="147"/>
      <c r="K27" s="147"/>
      <c r="L27" s="147"/>
      <c r="M27" s="148"/>
      <c r="N27" s="419"/>
    </row>
    <row r="28" spans="1:14" ht="12.75" customHeight="1">
      <c r="A28" s="138" t="s">
        <v>366</v>
      </c>
      <c r="B28" s="195" t="s">
        <v>404</v>
      </c>
      <c r="C28" s="147"/>
      <c r="D28" s="147"/>
      <c r="E28" s="147"/>
      <c r="F28" s="147"/>
      <c r="G28" s="192">
        <f>C28+D28</f>
        <v>0</v>
      </c>
      <c r="H28" s="152"/>
      <c r="I28" s="147"/>
      <c r="J28" s="147"/>
      <c r="K28" s="147"/>
      <c r="L28" s="147"/>
      <c r="M28" s="148"/>
      <c r="N28" s="419"/>
    </row>
    <row r="29" spans="1:14" ht="12.75" customHeight="1">
      <c r="A29" s="145" t="s">
        <v>367</v>
      </c>
      <c r="B29" s="196" t="s">
        <v>405</v>
      </c>
      <c r="C29" s="147"/>
      <c r="D29" s="147"/>
      <c r="E29" s="147"/>
      <c r="F29" s="147"/>
      <c r="G29" s="192">
        <f>C29+D29</f>
        <v>0</v>
      </c>
      <c r="H29" s="157"/>
      <c r="I29" s="158"/>
      <c r="J29" s="158"/>
      <c r="K29" s="158"/>
      <c r="L29" s="158"/>
      <c r="M29" s="159"/>
      <c r="N29" s="419"/>
    </row>
    <row r="30" spans="1:14" ht="21.75" customHeight="1">
      <c r="A30" s="160" t="s">
        <v>370</v>
      </c>
      <c r="B30" s="161" t="s">
        <v>406</v>
      </c>
      <c r="C30" s="162">
        <f>+C18+C24</f>
        <v>4059</v>
      </c>
      <c r="D30" s="162">
        <f>+D18+D24</f>
        <v>0</v>
      </c>
      <c r="E30" s="162">
        <f>+E18+E24</f>
        <v>0</v>
      </c>
      <c r="F30" s="162">
        <f>+F18+F24</f>
        <v>0</v>
      </c>
      <c r="G30" s="162">
        <f>+G18+G24</f>
        <v>4059</v>
      </c>
      <c r="H30" s="161" t="s">
        <v>407</v>
      </c>
      <c r="I30" s="162">
        <f>SUM(I18:I29)</f>
        <v>0</v>
      </c>
      <c r="J30" s="162">
        <f>SUM(J18:J29)</f>
        <v>0</v>
      </c>
      <c r="K30" s="162"/>
      <c r="L30" s="162"/>
      <c r="M30" s="171">
        <f>SUM(M18:M29)</f>
        <v>0</v>
      </c>
      <c r="N30" s="419"/>
    </row>
    <row r="31" spans="1:14" ht="12.75">
      <c r="A31" s="160" t="s">
        <v>373</v>
      </c>
      <c r="B31" s="172" t="s">
        <v>408</v>
      </c>
      <c r="C31" s="173">
        <f>+C17+C30</f>
        <v>4059</v>
      </c>
      <c r="D31" s="173">
        <f>+D17+D30</f>
        <v>968</v>
      </c>
      <c r="E31" s="173">
        <f>+E17+E30</f>
        <v>4</v>
      </c>
      <c r="F31" s="173">
        <f>+F17+F30</f>
        <v>0</v>
      </c>
      <c r="G31" s="174">
        <f>+G17+G30</f>
        <v>5031</v>
      </c>
      <c r="H31" s="172" t="s">
        <v>409</v>
      </c>
      <c r="I31" s="173">
        <f>+I17+I30</f>
        <v>4059</v>
      </c>
      <c r="J31" s="173">
        <f>+J17+J30</f>
        <v>968</v>
      </c>
      <c r="K31" s="173">
        <f>+K17+K30</f>
        <v>66707</v>
      </c>
      <c r="L31" s="173">
        <f>+L17+L30</f>
        <v>7430</v>
      </c>
      <c r="M31" s="174">
        <f>+M17+M30</f>
        <v>79164</v>
      </c>
      <c r="N31" s="419"/>
    </row>
    <row r="32" spans="1:14" ht="12.75">
      <c r="A32" s="160" t="s">
        <v>376</v>
      </c>
      <c r="B32" s="172" t="s">
        <v>374</v>
      </c>
      <c r="C32" s="173">
        <f>IF(C17-I17&lt;0,I17-C17,"-")</f>
        <v>4059</v>
      </c>
      <c r="D32" s="173" t="str">
        <f>IF(D17-J17&lt;0,J17-D17,"-")</f>
        <v>-</v>
      </c>
      <c r="E32" s="173">
        <f>IF(E17-K17&lt;0,K17-E17,"-")</f>
        <v>66703</v>
      </c>
      <c r="F32" s="173">
        <f>IF(F17-L17&lt;0,L17-F17,"-")</f>
        <v>7430</v>
      </c>
      <c r="G32" s="174">
        <f>IF(G17-M17&lt;0,M17-G17,"-")</f>
        <v>78192</v>
      </c>
      <c r="H32" s="172" t="s">
        <v>375</v>
      </c>
      <c r="I32" s="173" t="str">
        <f>IF(C17-I17&gt;0,C17-I17,"-")</f>
        <v>-</v>
      </c>
      <c r="J32" s="173" t="str">
        <f>IF(D17-J17&gt;0,D17-J17,"-")</f>
        <v>-</v>
      </c>
      <c r="K32" s="173" t="str">
        <f>IF(E17-K17&gt;0,E17-K17,"-")</f>
        <v>-</v>
      </c>
      <c r="L32" s="173" t="str">
        <f>IF(F17-L17&gt;0,F17-L17,"-")</f>
        <v>-</v>
      </c>
      <c r="M32" s="197" t="str">
        <f>IF(G17-M17&gt;0,G17-M17,"-")</f>
        <v>-</v>
      </c>
      <c r="N32" s="419"/>
    </row>
    <row r="33" spans="1:14" ht="12.75">
      <c r="A33" s="160" t="s">
        <v>410</v>
      </c>
      <c r="B33" s="172" t="s">
        <v>377</v>
      </c>
      <c r="C33" s="173" t="str">
        <f>IF(C17+C30-I26&lt;0,I26-(C17+C30),"-")</f>
        <v>-</v>
      </c>
      <c r="D33" s="173" t="str">
        <f>IF(D17+D30-J26&lt;0,J26-(D17+D30),"-")</f>
        <v>-</v>
      </c>
      <c r="E33" s="173">
        <f>IF(E17+E30-K31&lt;0,K31-(E17+E30),"-")</f>
        <v>66703</v>
      </c>
      <c r="F33" s="173">
        <f>IF(F17+F30-L31&lt;0,L31-(F17+F30),"-")</f>
        <v>7430</v>
      </c>
      <c r="G33" s="174">
        <f>IF(G17+G30-M31&lt;0,M31-(G17+G30),"-")</f>
        <v>74133</v>
      </c>
      <c r="H33" s="172" t="s">
        <v>378</v>
      </c>
      <c r="I33" s="173" t="str">
        <f>IF(C17+C30-I31&gt;0,C17+C30-I26,"-")</f>
        <v>-</v>
      </c>
      <c r="J33" s="173" t="str">
        <f>IF(D17+D30-J31&gt;0,D17+D30-J26,"-")</f>
        <v>-</v>
      </c>
      <c r="K33" s="173" t="str">
        <f>IF(E17+E30-K31&gt;0,E17+E30-K26,"-")</f>
        <v>-</v>
      </c>
      <c r="L33" s="173" t="str">
        <f>IF(F17+F30-L31&gt;0,F17+F30-L26,"-")</f>
        <v>-</v>
      </c>
      <c r="M33" s="173" t="str">
        <f>IF(G17+G30-M31&gt;0,G17+G30-M26,"-")</f>
        <v>-</v>
      </c>
      <c r="N33" s="419"/>
    </row>
  </sheetData>
  <sheetProtection selectLockedCells="1" selectUnlockedCells="1"/>
  <mergeCells count="5">
    <mergeCell ref="B1:M1"/>
    <mergeCell ref="N1:N33"/>
    <mergeCell ref="A3:A4"/>
    <mergeCell ref="B3:G3"/>
    <mergeCell ref="H3:M3"/>
  </mergeCells>
  <printOptions horizontalCentered="1"/>
  <pageMargins left="0.19722222222222222" right="0.11944444444444445" top="0.4722222222222222" bottom="0.7875" header="0.5118055555555555" footer="0.5118055555555555"/>
  <pageSetup horizontalDpi="300" verticalDpi="3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411</v>
      </c>
      <c r="B1" s="2"/>
      <c r="C1" s="2"/>
      <c r="D1" s="2"/>
      <c r="E1" s="198" t="s">
        <v>412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99"/>
      <c r="C3" s="3"/>
      <c r="D3" s="200"/>
      <c r="E3" s="199"/>
    </row>
    <row r="4" spans="1:5" ht="15.75">
      <c r="A4" s="4" t="str">
        <f>+ÖSSZEFÜGGÉSEK!A6</f>
        <v>2016. évi eredeti előirányzat BEVÉTELEK</v>
      </c>
      <c r="B4" s="201"/>
      <c r="C4" s="5"/>
      <c r="D4" s="200"/>
      <c r="E4" s="199"/>
    </row>
    <row r="5" spans="1:5" ht="12.75">
      <c r="A5" s="3"/>
      <c r="B5" s="199"/>
      <c r="C5" s="3"/>
      <c r="D5" s="200"/>
      <c r="E5" s="199"/>
    </row>
    <row r="6" spans="1:5" ht="12.75">
      <c r="A6" s="3" t="s">
        <v>2</v>
      </c>
      <c r="B6" s="199">
        <f>+'1. sz.mell.'!C63</f>
        <v>538270</v>
      </c>
      <c r="C6" s="3" t="s">
        <v>3</v>
      </c>
      <c r="D6" s="200">
        <f>+'4.sz.mell  '!C18+'5.sz.mell  '!C17</f>
        <v>538270</v>
      </c>
      <c r="E6" s="199">
        <f>+B6-D6</f>
        <v>0</v>
      </c>
    </row>
    <row r="7" spans="1:5" ht="12.75">
      <c r="A7" s="3" t="s">
        <v>413</v>
      </c>
      <c r="B7" s="199">
        <f>+'1. sz.mell.'!C87</f>
        <v>98675</v>
      </c>
      <c r="C7" s="3" t="s">
        <v>5</v>
      </c>
      <c r="D7" s="200">
        <f>+'4.sz.mell  '!C29+'5.sz.mell  '!C30</f>
        <v>98675</v>
      </c>
      <c r="E7" s="199">
        <f>+B7-D7</f>
        <v>0</v>
      </c>
    </row>
    <row r="8" spans="1:5" ht="12.75">
      <c r="A8" s="3" t="s">
        <v>414</v>
      </c>
      <c r="B8" s="199">
        <f>+'1. sz.mell.'!C88</f>
        <v>636945</v>
      </c>
      <c r="C8" s="3" t="s">
        <v>7</v>
      </c>
      <c r="D8" s="200">
        <f>+'4.sz.mell  '!C30+'5.sz.mell  '!C31</f>
        <v>636945</v>
      </c>
      <c r="E8" s="199">
        <f>+B8-D8</f>
        <v>0</v>
      </c>
    </row>
    <row r="9" spans="1:5" ht="12.75">
      <c r="A9" s="3"/>
      <c r="B9" s="199"/>
      <c r="C9" s="3"/>
      <c r="D9" s="200"/>
      <c r="E9" s="199"/>
    </row>
    <row r="10" spans="1:5" ht="15.75">
      <c r="A10" s="4" t="str">
        <f>+ÖSSZEFÜGGÉSEK!A13</f>
        <v>2016. évi előirányzat módosítások BEVÉTELEK</v>
      </c>
      <c r="B10" s="201"/>
      <c r="C10" s="5"/>
      <c r="D10" s="200"/>
      <c r="E10" s="199"/>
    </row>
    <row r="11" spans="1:5" ht="12.75">
      <c r="A11" s="3"/>
      <c r="B11" s="199"/>
      <c r="C11" s="3"/>
      <c r="D11" s="200"/>
      <c r="E11" s="199"/>
    </row>
    <row r="12" spans="1:5" ht="12.75">
      <c r="A12" s="3" t="s">
        <v>8</v>
      </c>
      <c r="B12" s="199">
        <f>+'1. sz.mell.'!D63</f>
        <v>439155</v>
      </c>
      <c r="C12" s="3" t="s">
        <v>9</v>
      </c>
      <c r="D12" s="200">
        <f>+'4.sz.mell  '!D18+'5.sz.mell  '!D17</f>
        <v>439155</v>
      </c>
      <c r="E12" s="199">
        <f>+B12-D12</f>
        <v>0</v>
      </c>
    </row>
    <row r="13" spans="1:5" ht="12.75">
      <c r="A13" s="3" t="s">
        <v>10</v>
      </c>
      <c r="B13" s="199">
        <f>+'1. sz.mell.'!D87</f>
        <v>0</v>
      </c>
      <c r="C13" s="3" t="s">
        <v>11</v>
      </c>
      <c r="D13" s="200">
        <f>+'4.sz.mell  '!D29+'5.sz.mell  '!D30</f>
        <v>0</v>
      </c>
      <c r="E13" s="199">
        <f>+B13-D13</f>
        <v>0</v>
      </c>
    </row>
    <row r="14" spans="1:5" ht="12.75">
      <c r="A14" s="3" t="s">
        <v>12</v>
      </c>
      <c r="B14" s="199">
        <f>+'1. sz.mell.'!D88</f>
        <v>439155</v>
      </c>
      <c r="C14" s="3" t="s">
        <v>13</v>
      </c>
      <c r="D14" s="200">
        <f>+'4.sz.mell  '!D30+'5.sz.mell  '!D31</f>
        <v>439155</v>
      </c>
      <c r="E14" s="199">
        <f>+B14-D14</f>
        <v>0</v>
      </c>
    </row>
    <row r="15" spans="1:5" ht="12.75">
      <c r="A15" s="3"/>
      <c r="B15" s="199"/>
      <c r="C15" s="3"/>
      <c r="D15" s="200"/>
      <c r="E15" s="199"/>
    </row>
    <row r="16" spans="1:5" ht="14.25">
      <c r="A16" s="202" t="str">
        <f>+ÖSSZEFÜGGÉSEK!A19</f>
        <v>2016. módosítás utáni módosított előrirányzatok BEVÉTELEK</v>
      </c>
      <c r="B16" s="203"/>
      <c r="C16" s="5"/>
      <c r="D16" s="200"/>
      <c r="E16" s="199"/>
    </row>
    <row r="17" spans="1:5" ht="12.75">
      <c r="A17" s="3"/>
      <c r="B17" s="199"/>
      <c r="C17" s="3"/>
      <c r="D17" s="200"/>
      <c r="E17" s="199"/>
    </row>
    <row r="18" spans="1:5" ht="12.75">
      <c r="A18" s="3" t="s">
        <v>14</v>
      </c>
      <c r="B18" s="199">
        <f>+'1. sz.mell.'!G63</f>
        <v>1013704</v>
      </c>
      <c r="C18" s="3" t="s">
        <v>15</v>
      </c>
      <c r="D18" s="200">
        <f>+'4.sz.mell  '!G18+'5.sz.mell  '!G17</f>
        <v>1013704</v>
      </c>
      <c r="E18" s="199">
        <f>+B18-D18</f>
        <v>0</v>
      </c>
    </row>
    <row r="19" spans="1:5" ht="12.75">
      <c r="A19" s="3" t="s">
        <v>16</v>
      </c>
      <c r="B19" s="199">
        <f>+'1. sz.mell.'!G87</f>
        <v>263073</v>
      </c>
      <c r="C19" s="3" t="s">
        <v>17</v>
      </c>
      <c r="D19" s="200">
        <f>+'4.sz.mell  '!G29+'5.sz.mell  '!G30</f>
        <v>263073</v>
      </c>
      <c r="E19" s="199">
        <f>+B19-D19</f>
        <v>0</v>
      </c>
    </row>
    <row r="20" spans="1:5" ht="12.75">
      <c r="A20" s="3" t="s">
        <v>18</v>
      </c>
      <c r="B20" s="199">
        <f>+'1. sz.mell.'!G88</f>
        <v>1276777</v>
      </c>
      <c r="C20" s="3" t="s">
        <v>19</v>
      </c>
      <c r="D20" s="200">
        <f>+'4.sz.mell  '!G30+'5.sz.mell  '!G31</f>
        <v>1276777</v>
      </c>
      <c r="E20" s="199">
        <f>+B20-D20</f>
        <v>0</v>
      </c>
    </row>
    <row r="21" spans="1:5" ht="12.75">
      <c r="A21" s="3"/>
      <c r="B21" s="199"/>
      <c r="C21" s="3"/>
      <c r="D21" s="200"/>
      <c r="E21" s="199"/>
    </row>
    <row r="22" spans="1:5" ht="15.75">
      <c r="A22" s="4" t="str">
        <f>+ÖSSZEFÜGGÉSEK!A25</f>
        <v>2016. évi eredeti előirányzat KIADÁSOK</v>
      </c>
      <c r="B22" s="201"/>
      <c r="C22" s="5"/>
      <c r="D22" s="200"/>
      <c r="E22" s="199"/>
    </row>
    <row r="23" spans="1:5" ht="12.75">
      <c r="A23" s="3"/>
      <c r="B23" s="199"/>
      <c r="C23" s="3"/>
      <c r="D23" s="200"/>
      <c r="E23" s="199"/>
    </row>
    <row r="24" spans="1:5" ht="12.75">
      <c r="A24" s="3" t="s">
        <v>415</v>
      </c>
      <c r="B24" s="199">
        <f>+'1. sz.mell.'!C130</f>
        <v>636945</v>
      </c>
      <c r="C24" s="3" t="s">
        <v>21</v>
      </c>
      <c r="D24" s="200">
        <f>+'4.sz.mell  '!I18+'5.sz.mell  '!I17</f>
        <v>636945</v>
      </c>
      <c r="E24" s="199">
        <f>+B24-D24</f>
        <v>0</v>
      </c>
    </row>
    <row r="25" spans="1:5" ht="12.75">
      <c r="A25" s="3" t="s">
        <v>22</v>
      </c>
      <c r="B25" s="199">
        <f>+'1. sz.mell.'!C155</f>
        <v>0</v>
      </c>
      <c r="C25" s="3" t="s">
        <v>23</v>
      </c>
      <c r="D25" s="200">
        <f>+'4.sz.mell  '!I29+'5.sz.mell  '!I30</f>
        <v>0</v>
      </c>
      <c r="E25" s="199">
        <f>+B25-D25</f>
        <v>0</v>
      </c>
    </row>
    <row r="26" spans="1:5" ht="12.75">
      <c r="A26" s="3" t="s">
        <v>24</v>
      </c>
      <c r="B26" s="199">
        <f>+'1. sz.mell.'!C156</f>
        <v>636945</v>
      </c>
      <c r="C26" s="3" t="s">
        <v>25</v>
      </c>
      <c r="D26" s="200">
        <f>+'4.sz.mell  '!I30+'5.sz.mell  '!I31</f>
        <v>636945</v>
      </c>
      <c r="E26" s="199">
        <f>+B26-D26</f>
        <v>0</v>
      </c>
    </row>
    <row r="27" spans="1:5" ht="12.75">
      <c r="A27" s="3"/>
      <c r="B27" s="199"/>
      <c r="C27" s="3"/>
      <c r="D27" s="200"/>
      <c r="E27" s="199"/>
    </row>
    <row r="28" spans="1:5" ht="15.75">
      <c r="A28" s="4" t="str">
        <f>+ÖSSZEFÜGGÉSEK!A31</f>
        <v>2016. évi előirányzat módosítások KIADÁSOK</v>
      </c>
      <c r="B28" s="201"/>
      <c r="C28" s="5"/>
      <c r="D28" s="200"/>
      <c r="E28" s="199"/>
    </row>
    <row r="29" spans="1:5" ht="12.75">
      <c r="A29" s="3"/>
      <c r="B29" s="199"/>
      <c r="C29" s="3"/>
      <c r="D29" s="200"/>
      <c r="E29" s="199"/>
    </row>
    <row r="30" spans="1:5" ht="12.75">
      <c r="A30" s="3" t="s">
        <v>26</v>
      </c>
      <c r="B30" s="199">
        <f>+'1. sz.mell.'!D130</f>
        <v>439155</v>
      </c>
      <c r="C30" s="3" t="s">
        <v>27</v>
      </c>
      <c r="D30" s="200">
        <f>+'4.sz.mell  '!J18+'5.sz.mell  '!J17</f>
        <v>439155</v>
      </c>
      <c r="E30" s="199">
        <f>+B30-D30</f>
        <v>0</v>
      </c>
    </row>
    <row r="31" spans="1:5" ht="12.75">
      <c r="A31" s="3" t="s">
        <v>28</v>
      </c>
      <c r="B31" s="199">
        <f>+'1. sz.mell.'!D155</f>
        <v>0</v>
      </c>
      <c r="C31" s="3" t="s">
        <v>29</v>
      </c>
      <c r="D31" s="200">
        <f>+'4.sz.mell  '!J29+'5.sz.mell  '!J30</f>
        <v>0</v>
      </c>
      <c r="E31" s="199">
        <f>+B31-D31</f>
        <v>0</v>
      </c>
    </row>
    <row r="32" spans="1:5" ht="12.75">
      <c r="A32" s="3" t="s">
        <v>30</v>
      </c>
      <c r="B32" s="199">
        <f>+'1. sz.mell.'!D156</f>
        <v>439155</v>
      </c>
      <c r="C32" s="3" t="s">
        <v>31</v>
      </c>
      <c r="D32" s="200">
        <f>+'4.sz.mell  '!J30+'5.sz.mell  '!J31</f>
        <v>439155</v>
      </c>
      <c r="E32" s="199">
        <f>+B32-D32</f>
        <v>0</v>
      </c>
    </row>
    <row r="33" spans="1:5" ht="12.75">
      <c r="A33" s="3"/>
      <c r="B33" s="199"/>
      <c r="C33" s="3"/>
      <c r="D33" s="200"/>
      <c r="E33" s="199"/>
    </row>
    <row r="34" spans="1:5" ht="15.75">
      <c r="A34" s="8" t="str">
        <f>+ÖSSZEFÜGGÉSEK!A37</f>
        <v>2016. módosítás utáni módosított előirányzatok KIADÁSOK</v>
      </c>
      <c r="B34" s="201"/>
      <c r="C34" s="5"/>
      <c r="D34" s="200"/>
      <c r="E34" s="199"/>
    </row>
    <row r="35" spans="1:5" ht="12.75">
      <c r="A35" s="3"/>
      <c r="B35" s="199"/>
      <c r="C35" s="3"/>
      <c r="D35" s="200"/>
      <c r="E35" s="199"/>
    </row>
    <row r="36" spans="1:5" ht="12.75">
      <c r="A36" s="3" t="s">
        <v>32</v>
      </c>
      <c r="B36" s="199">
        <f>+'1. sz.mell.'!G130</f>
        <v>1262112</v>
      </c>
      <c r="C36" s="3" t="s">
        <v>33</v>
      </c>
      <c r="D36" s="200">
        <f>+'4.sz.mell  '!M18+'5.sz.mell  '!M17</f>
        <v>1262112</v>
      </c>
      <c r="E36" s="199">
        <f>+B36-D36</f>
        <v>0</v>
      </c>
    </row>
    <row r="37" spans="1:5" ht="12.75">
      <c r="A37" s="3" t="s">
        <v>34</v>
      </c>
      <c r="B37" s="199">
        <f>+'1. sz.mell.'!G155</f>
        <v>14665</v>
      </c>
      <c r="C37" s="3" t="s">
        <v>35</v>
      </c>
      <c r="D37" s="200">
        <f>+'4.sz.mell  '!M29+'5.sz.mell  '!M30</f>
        <v>14665</v>
      </c>
      <c r="E37" s="199">
        <f>+B37-D37</f>
        <v>0</v>
      </c>
    </row>
    <row r="38" spans="1:5" ht="12.75">
      <c r="A38" s="3" t="s">
        <v>416</v>
      </c>
      <c r="B38" s="199">
        <f>+'1. sz.mell.'!G156</f>
        <v>1276777</v>
      </c>
      <c r="C38" s="3" t="s">
        <v>37</v>
      </c>
      <c r="D38" s="200">
        <f>+'4.sz.mell  '!M30+'5.sz.mell  '!M31</f>
        <v>1276777</v>
      </c>
      <c r="E38" s="199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23"/>
  <sheetViews>
    <sheetView zoomScale="96" zoomScaleNormal="96" workbookViewId="0" topLeftCell="A1">
      <selection activeCell="D33" sqref="D33"/>
    </sheetView>
  </sheetViews>
  <sheetFormatPr defaultColWidth="9.00390625" defaultRowHeight="12.75"/>
  <cols>
    <col min="1" max="1" width="47.125" style="204" customWidth="1"/>
    <col min="2" max="2" width="14.50390625" style="205" customWidth="1"/>
    <col min="3" max="3" width="14.625" style="205" customWidth="1"/>
    <col min="4" max="4" width="15.875" style="205" customWidth="1"/>
    <col min="5" max="5" width="17.50390625" style="205" customWidth="1"/>
    <col min="6" max="6" width="15.50390625" style="205" customWidth="1"/>
    <col min="7" max="8" width="12.625" style="205" customWidth="1"/>
    <col min="9" max="9" width="17.00390625" style="124" customWidth="1"/>
    <col min="10" max="11" width="12.875" style="205" customWidth="1"/>
    <col min="12" max="12" width="13.875" style="205" customWidth="1"/>
    <col min="13" max="16384" width="9.375" style="205" customWidth="1"/>
  </cols>
  <sheetData>
    <row r="1" spans="1:9" ht="25.5" customHeight="1">
      <c r="A1" s="422" t="s">
        <v>417</v>
      </c>
      <c r="B1" s="422"/>
      <c r="C1" s="422"/>
      <c r="D1" s="422"/>
      <c r="E1" s="422"/>
      <c r="F1" s="422"/>
      <c r="G1" s="422"/>
      <c r="H1" s="422"/>
      <c r="I1" s="422"/>
    </row>
    <row r="2" spans="1:9" ht="22.5" customHeight="1">
      <c r="A2" s="125"/>
      <c r="B2" s="124"/>
      <c r="C2" s="124"/>
      <c r="D2" s="124"/>
      <c r="E2" s="124"/>
      <c r="F2" s="124"/>
      <c r="G2" s="124"/>
      <c r="H2" s="124"/>
      <c r="I2" s="206" t="s">
        <v>319</v>
      </c>
    </row>
    <row r="3" spans="1:9" s="208" customFormat="1" ht="44.25" customHeight="1">
      <c r="A3" s="127" t="s">
        <v>418</v>
      </c>
      <c r="B3" s="128" t="s">
        <v>419</v>
      </c>
      <c r="C3" s="128" t="s">
        <v>420</v>
      </c>
      <c r="D3" s="128" t="str">
        <f>+CONCATENATE("Felhasználás   ",LEFT(ÖSSZEFÜGGÉSEK!A6,4)-1,". XII. 31-ig")</f>
        <v>Felhasználás   2015. XII. 31-ig</v>
      </c>
      <c r="E3" s="128" t="str">
        <f>+CONCATENATE(LEFT(ÖSSZEFÜGGÉSEK!A6,4),". évi",CHAR(10),"eredeti előirányzat")</f>
        <v>2016. évi
eredeti előirányzat</v>
      </c>
      <c r="F3" s="128" t="str">
        <f>+CONCATENATE("1. sz. módosítás",CHAR(10),LEFT(ÖSSZEFÜGGÉSEK!A6,4),".
(±)")</f>
        <v>1. sz. módosítás
2016.
(±)</v>
      </c>
      <c r="G3" s="13" t="s">
        <v>45</v>
      </c>
      <c r="H3" s="13" t="s">
        <v>421</v>
      </c>
      <c r="I3" s="207" t="str">
        <f>+CONCATENATE(LEFT(ÖSSZEFÜGGÉSEK!C5,4),"2016.09.30.",CHAR(10),"Módosítás utáni")</f>
        <v>2016.09.30.
Módosítás utáni</v>
      </c>
    </row>
    <row r="4" spans="1:9" s="124" customFormat="1" ht="12" customHeight="1">
      <c r="A4" s="209" t="s">
        <v>47</v>
      </c>
      <c r="B4" s="210" t="s">
        <v>48</v>
      </c>
      <c r="C4" s="210" t="s">
        <v>49</v>
      </c>
      <c r="D4" s="210" t="s">
        <v>50</v>
      </c>
      <c r="E4" s="210" t="s">
        <v>51</v>
      </c>
      <c r="F4" s="210" t="s">
        <v>52</v>
      </c>
      <c r="G4" s="210" t="s">
        <v>422</v>
      </c>
      <c r="H4" s="211" t="s">
        <v>323</v>
      </c>
      <c r="I4" s="212" t="s">
        <v>423</v>
      </c>
    </row>
    <row r="5" spans="1:9" ht="15.75" customHeight="1">
      <c r="A5" s="213" t="s">
        <v>424</v>
      </c>
      <c r="B5" s="214">
        <v>635</v>
      </c>
      <c r="C5" s="215"/>
      <c r="D5" s="214"/>
      <c r="E5" s="214">
        <v>635</v>
      </c>
      <c r="F5" s="214"/>
      <c r="G5" s="214"/>
      <c r="H5" s="216"/>
      <c r="I5" s="217">
        <f aca="true" t="shared" si="0" ref="I5:I11">E5+F5+G5+H5</f>
        <v>635</v>
      </c>
    </row>
    <row r="6" spans="1:9" ht="15.75" customHeight="1">
      <c r="A6" s="218" t="s">
        <v>425</v>
      </c>
      <c r="B6" s="214"/>
      <c r="C6" s="215"/>
      <c r="D6" s="214"/>
      <c r="E6" s="214"/>
      <c r="F6" s="214">
        <v>968</v>
      </c>
      <c r="G6" s="214"/>
      <c r="H6" s="216"/>
      <c r="I6" s="217">
        <f t="shared" si="0"/>
        <v>968</v>
      </c>
    </row>
    <row r="7" spans="1:9" ht="15.75" customHeight="1">
      <c r="A7" s="213" t="s">
        <v>426</v>
      </c>
      <c r="B7" s="214"/>
      <c r="C7" s="215"/>
      <c r="D7" s="214"/>
      <c r="E7" s="214"/>
      <c r="F7" s="214"/>
      <c r="G7" s="214">
        <v>17</v>
      </c>
      <c r="H7" s="216">
        <v>25</v>
      </c>
      <c r="I7" s="217">
        <f t="shared" si="0"/>
        <v>42</v>
      </c>
    </row>
    <row r="8" spans="1:9" ht="21.75" customHeight="1">
      <c r="A8" s="219" t="s">
        <v>427</v>
      </c>
      <c r="B8" s="214"/>
      <c r="C8" s="215"/>
      <c r="D8" s="214"/>
      <c r="E8" s="214"/>
      <c r="F8" s="214"/>
      <c r="G8" s="214"/>
      <c r="H8" s="216">
        <v>36</v>
      </c>
      <c r="I8" s="217">
        <f t="shared" si="0"/>
        <v>36</v>
      </c>
    </row>
    <row r="9" spans="1:9" ht="15.75" customHeight="1">
      <c r="A9" s="213" t="s">
        <v>428</v>
      </c>
      <c r="B9" s="214"/>
      <c r="C9" s="215"/>
      <c r="D9" s="214"/>
      <c r="E9" s="214"/>
      <c r="F9" s="214"/>
      <c r="G9" s="214"/>
      <c r="H9" s="216">
        <v>7424</v>
      </c>
      <c r="I9" s="217">
        <f t="shared" si="0"/>
        <v>7424</v>
      </c>
    </row>
    <row r="10" spans="1:9" ht="15.75" customHeight="1">
      <c r="A10" s="219" t="s">
        <v>429</v>
      </c>
      <c r="B10" s="214"/>
      <c r="C10" s="215"/>
      <c r="D10" s="214"/>
      <c r="E10" s="214"/>
      <c r="F10" s="214"/>
      <c r="G10" s="214"/>
      <c r="H10" s="216">
        <v>122</v>
      </c>
      <c r="I10" s="217">
        <f t="shared" si="0"/>
        <v>122</v>
      </c>
    </row>
    <row r="11" spans="1:9" ht="15.75" customHeight="1">
      <c r="A11" s="213" t="s">
        <v>430</v>
      </c>
      <c r="B11" s="214"/>
      <c r="C11" s="215"/>
      <c r="D11" s="214"/>
      <c r="E11" s="214"/>
      <c r="F11" s="214"/>
      <c r="G11" s="214"/>
      <c r="H11" s="216">
        <v>381</v>
      </c>
      <c r="I11" s="217">
        <f t="shared" si="0"/>
        <v>381</v>
      </c>
    </row>
    <row r="12" spans="1:9" ht="15.75" customHeight="1">
      <c r="A12" s="213"/>
      <c r="B12" s="214"/>
      <c r="C12" s="215"/>
      <c r="D12" s="214"/>
      <c r="E12" s="214"/>
      <c r="F12" s="214"/>
      <c r="G12" s="214"/>
      <c r="H12" s="216"/>
      <c r="I12" s="217"/>
    </row>
    <row r="13" spans="1:9" ht="15.75" customHeight="1">
      <c r="A13" s="213"/>
      <c r="B13" s="214"/>
      <c r="C13" s="215"/>
      <c r="D13" s="214"/>
      <c r="E13" s="214"/>
      <c r="F13" s="214"/>
      <c r="G13" s="214"/>
      <c r="H13" s="216"/>
      <c r="I13" s="217"/>
    </row>
    <row r="14" spans="1:9" ht="15.75" customHeight="1">
      <c r="A14" s="213"/>
      <c r="B14" s="214"/>
      <c r="C14" s="215"/>
      <c r="D14" s="214"/>
      <c r="E14" s="214"/>
      <c r="F14" s="214"/>
      <c r="G14" s="214"/>
      <c r="H14" s="216"/>
      <c r="I14" s="217"/>
    </row>
    <row r="15" spans="1:9" ht="15.75" customHeight="1">
      <c r="A15" s="213"/>
      <c r="B15" s="214"/>
      <c r="C15" s="215"/>
      <c r="D15" s="214"/>
      <c r="E15" s="214"/>
      <c r="F15" s="214"/>
      <c r="G15" s="214"/>
      <c r="H15" s="216"/>
      <c r="I15" s="217"/>
    </row>
    <row r="16" spans="1:9" ht="15.75" customHeight="1">
      <c r="A16" s="213"/>
      <c r="B16" s="214"/>
      <c r="C16" s="215"/>
      <c r="D16" s="214"/>
      <c r="E16" s="214"/>
      <c r="F16" s="214"/>
      <c r="G16" s="214"/>
      <c r="H16" s="216"/>
      <c r="I16" s="217"/>
    </row>
    <row r="17" spans="1:9" ht="15.75" customHeight="1">
      <c r="A17" s="213"/>
      <c r="B17" s="214"/>
      <c r="C17" s="215"/>
      <c r="D17" s="214"/>
      <c r="E17" s="214"/>
      <c r="F17" s="214"/>
      <c r="G17" s="214"/>
      <c r="H17" s="216"/>
      <c r="I17" s="217"/>
    </row>
    <row r="18" spans="1:9" ht="15.75" customHeight="1">
      <c r="A18" s="213"/>
      <c r="B18" s="214"/>
      <c r="C18" s="215"/>
      <c r="D18" s="214"/>
      <c r="E18" s="214"/>
      <c r="F18" s="214"/>
      <c r="G18" s="214"/>
      <c r="H18" s="216"/>
      <c r="I18" s="217"/>
    </row>
    <row r="19" spans="1:9" ht="15.75" customHeight="1">
      <c r="A19" s="213"/>
      <c r="B19" s="214"/>
      <c r="C19" s="215"/>
      <c r="D19" s="214"/>
      <c r="E19" s="214"/>
      <c r="F19" s="214"/>
      <c r="G19" s="214"/>
      <c r="H19" s="216"/>
      <c r="I19" s="217"/>
    </row>
    <row r="20" spans="1:9" ht="15.75" customHeight="1">
      <c r="A20" s="213"/>
      <c r="B20" s="214"/>
      <c r="C20" s="215"/>
      <c r="D20" s="214"/>
      <c r="E20" s="214"/>
      <c r="F20" s="214"/>
      <c r="G20" s="214"/>
      <c r="H20" s="216"/>
      <c r="I20" s="217"/>
    </row>
    <row r="21" spans="1:9" ht="15.75" customHeight="1">
      <c r="A21" s="213"/>
      <c r="B21" s="214"/>
      <c r="C21" s="215"/>
      <c r="D21" s="214"/>
      <c r="E21" s="214"/>
      <c r="F21" s="214"/>
      <c r="G21" s="214"/>
      <c r="H21" s="216"/>
      <c r="I21" s="217"/>
    </row>
    <row r="22" spans="1:9" ht="15.75" customHeight="1">
      <c r="A22" s="154"/>
      <c r="B22" s="220"/>
      <c r="C22" s="221"/>
      <c r="D22" s="220"/>
      <c r="E22" s="220"/>
      <c r="F22" s="220"/>
      <c r="G22" s="220"/>
      <c r="H22" s="222"/>
      <c r="I22" s="223"/>
    </row>
    <row r="23" spans="1:11" s="229" customFormat="1" ht="18" customHeight="1">
      <c r="A23" s="224" t="s">
        <v>431</v>
      </c>
      <c r="B23" s="225">
        <f>SUM(B5:B22)</f>
        <v>635</v>
      </c>
      <c r="C23" s="226"/>
      <c r="D23" s="225">
        <f aca="true" t="shared" si="1" ref="D23:I23">SUM(D5:D22)</f>
        <v>0</v>
      </c>
      <c r="E23" s="225">
        <f t="shared" si="1"/>
        <v>635</v>
      </c>
      <c r="F23" s="225">
        <f t="shared" si="1"/>
        <v>968</v>
      </c>
      <c r="G23" s="225">
        <f t="shared" si="1"/>
        <v>17</v>
      </c>
      <c r="H23" s="225">
        <f t="shared" si="1"/>
        <v>7988</v>
      </c>
      <c r="I23" s="227">
        <f t="shared" si="1"/>
        <v>9608</v>
      </c>
      <c r="J23" s="228"/>
      <c r="K23" s="228"/>
    </row>
  </sheetData>
  <sheetProtection selectLockedCells="1" selectUnlockedCells="1"/>
  <mergeCells count="1">
    <mergeCell ref="A1:I1"/>
  </mergeCells>
  <printOptions horizontalCentered="1"/>
  <pageMargins left="0.5" right="0.6520833333333333" top="1.1694444444444443" bottom="0.9840277777777777" header="0.7875" footer="0.5118055555555555"/>
  <pageSetup horizontalDpi="300" verticalDpi="300" orientation="landscape" paperSize="9" scale="86"/>
  <headerFooter alignWithMargins="0">
    <oddHeader>&amp;R&amp;"Times New Roman CE,Félkövér dőlt"&amp;11 6. melléklet 
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6" zoomScaleNormal="96" workbookViewId="0" topLeftCell="A1">
      <selection activeCell="I14" sqref="I14"/>
    </sheetView>
  </sheetViews>
  <sheetFormatPr defaultColWidth="9.00390625" defaultRowHeight="12.75"/>
  <cols>
    <col min="1" max="1" width="42.125" style="0" customWidth="1"/>
    <col min="3" max="3" width="14.50390625" style="0" customWidth="1"/>
    <col min="4" max="4" width="12.875" style="0" customWidth="1"/>
    <col min="5" max="5" width="11.625" style="0" customWidth="1"/>
    <col min="6" max="8" width="11.375" style="0" customWidth="1"/>
    <col min="9" max="9" width="14.50390625" style="0" customWidth="1"/>
  </cols>
  <sheetData>
    <row r="1" spans="1:9" ht="12.75" customHeight="1">
      <c r="A1" s="422" t="s">
        <v>432</v>
      </c>
      <c r="B1" s="422"/>
      <c r="C1" s="422"/>
      <c r="D1" s="422"/>
      <c r="E1" s="422"/>
      <c r="F1" s="422"/>
      <c r="G1" s="422"/>
      <c r="H1" s="422"/>
      <c r="I1" s="422"/>
    </row>
    <row r="2" spans="1:9" ht="27">
      <c r="A2" s="125"/>
      <c r="B2" s="124"/>
      <c r="C2" s="124"/>
      <c r="D2" s="124"/>
      <c r="E2" s="124"/>
      <c r="F2" s="124"/>
      <c r="G2" s="124"/>
      <c r="H2" s="124"/>
      <c r="I2" s="230" t="s">
        <v>319</v>
      </c>
    </row>
    <row r="3" spans="1:9" ht="48">
      <c r="A3" s="127" t="s">
        <v>433</v>
      </c>
      <c r="B3" s="128" t="s">
        <v>419</v>
      </c>
      <c r="C3" s="128" t="s">
        <v>420</v>
      </c>
      <c r="D3" s="128" t="str">
        <f>+'[1]3.sz.mell.'!D3</f>
        <v>Felhasználás   2015. XII. 31-ig</v>
      </c>
      <c r="E3" s="128" t="str">
        <f>+CONCATENATE(LEFT(ÖSSZEFÜGGÉSEK!A6,4),". évi",CHAR(10),"eredeti előirányzat")</f>
        <v>2016. évi
eredeti előirányzat</v>
      </c>
      <c r="F3" s="128" t="str">
        <f>+CONCATENATE("1. sz. módosítás",CHAR(10),LEFT(ÖSSZEFÜGGÉSEK!A6,4),".
(±)")</f>
        <v>1. sz. módosítás
2016.
(±)</v>
      </c>
      <c r="G3" s="13" t="s">
        <v>45</v>
      </c>
      <c r="H3" s="13" t="s">
        <v>46</v>
      </c>
      <c r="I3" s="231" t="str">
        <f>+CONCATENATE(LEFT(ÖSSZEFÜGGÉSEK!C5,4),"2016.09.30.",CHAR(10),"Módosítás utáni")</f>
        <v>2016.09.30.
Módosítás utáni</v>
      </c>
    </row>
    <row r="4" spans="1:9" ht="12.75">
      <c r="A4" s="209" t="s">
        <v>47</v>
      </c>
      <c r="B4" s="210" t="s">
        <v>48</v>
      </c>
      <c r="C4" s="210" t="s">
        <v>49</v>
      </c>
      <c r="D4" s="210" t="s">
        <v>50</v>
      </c>
      <c r="E4" s="210" t="s">
        <v>51</v>
      </c>
      <c r="F4" s="210" t="s">
        <v>52</v>
      </c>
      <c r="G4" s="211" t="s">
        <v>422</v>
      </c>
      <c r="H4" s="211" t="s">
        <v>323</v>
      </c>
      <c r="I4" s="212" t="s">
        <v>423</v>
      </c>
    </row>
    <row r="5" spans="1:9" ht="12.75">
      <c r="A5" s="232" t="s">
        <v>434</v>
      </c>
      <c r="B5" s="233"/>
      <c r="C5" s="234" t="s">
        <v>435</v>
      </c>
      <c r="D5" s="233"/>
      <c r="E5" s="233"/>
      <c r="F5" s="233"/>
      <c r="G5" s="233">
        <v>1765</v>
      </c>
      <c r="H5" s="235">
        <v>-1765</v>
      </c>
      <c r="I5" s="236">
        <f aca="true" t="shared" si="0" ref="I5:I24">SUM(E5:H5)</f>
        <v>0</v>
      </c>
    </row>
    <row r="6" spans="1:9" ht="23.25" customHeight="1">
      <c r="A6" s="232" t="s">
        <v>436</v>
      </c>
      <c r="B6" s="233"/>
      <c r="C6" s="234" t="s">
        <v>435</v>
      </c>
      <c r="D6" s="233"/>
      <c r="E6" s="233"/>
      <c r="F6" s="233"/>
      <c r="G6" s="233">
        <v>40</v>
      </c>
      <c r="H6" s="235"/>
      <c r="I6" s="236">
        <f t="shared" si="0"/>
        <v>40</v>
      </c>
    </row>
    <row r="7" spans="1:9" ht="12.75">
      <c r="A7" s="232" t="s">
        <v>437</v>
      </c>
      <c r="B7" s="233"/>
      <c r="C7" s="234" t="s">
        <v>435</v>
      </c>
      <c r="D7" s="233"/>
      <c r="E7" s="233"/>
      <c r="F7" s="233"/>
      <c r="G7" s="233">
        <v>407</v>
      </c>
      <c r="H7" s="235"/>
      <c r="I7" s="236">
        <f t="shared" si="0"/>
        <v>407</v>
      </c>
    </row>
    <row r="8" spans="1:9" ht="12.75">
      <c r="A8" s="232" t="s">
        <v>438</v>
      </c>
      <c r="B8" s="233"/>
      <c r="C8" s="234" t="s">
        <v>435</v>
      </c>
      <c r="D8" s="233"/>
      <c r="E8" s="233"/>
      <c r="F8" s="233"/>
      <c r="G8" s="233">
        <v>60</v>
      </c>
      <c r="H8" s="235"/>
      <c r="I8" s="236">
        <f t="shared" si="0"/>
        <v>60</v>
      </c>
    </row>
    <row r="9" spans="1:9" ht="12.75">
      <c r="A9" s="232" t="s">
        <v>439</v>
      </c>
      <c r="B9" s="233"/>
      <c r="C9" s="234" t="s">
        <v>435</v>
      </c>
      <c r="D9" s="233"/>
      <c r="E9" s="233"/>
      <c r="F9" s="233"/>
      <c r="G9" s="233">
        <v>1497</v>
      </c>
      <c r="H9" s="235"/>
      <c r="I9" s="236">
        <f t="shared" si="0"/>
        <v>1497</v>
      </c>
    </row>
    <row r="10" spans="1:9" ht="12.75">
      <c r="A10" s="232" t="s">
        <v>440</v>
      </c>
      <c r="B10" s="233"/>
      <c r="C10" s="234" t="s">
        <v>435</v>
      </c>
      <c r="D10" s="233"/>
      <c r="E10" s="233"/>
      <c r="F10" s="233"/>
      <c r="G10" s="233">
        <v>377</v>
      </c>
      <c r="H10" s="235"/>
      <c r="I10" s="236">
        <f t="shared" si="0"/>
        <v>377</v>
      </c>
    </row>
    <row r="11" spans="1:9" ht="12.75">
      <c r="A11" s="232" t="s">
        <v>441</v>
      </c>
      <c r="B11" s="233"/>
      <c r="C11" s="234" t="s">
        <v>435</v>
      </c>
      <c r="D11" s="233"/>
      <c r="E11" s="233"/>
      <c r="F11" s="233"/>
      <c r="G11" s="235"/>
      <c r="H11" s="235">
        <v>835</v>
      </c>
      <c r="I11" s="236">
        <f t="shared" si="0"/>
        <v>835</v>
      </c>
    </row>
    <row r="12" spans="1:9" ht="12.75">
      <c r="A12" s="232" t="s">
        <v>442</v>
      </c>
      <c r="B12" s="233"/>
      <c r="C12" s="234" t="s">
        <v>435</v>
      </c>
      <c r="D12" s="233"/>
      <c r="E12" s="233"/>
      <c r="F12" s="233"/>
      <c r="G12" s="235"/>
      <c r="H12" s="235">
        <v>293</v>
      </c>
      <c r="I12" s="236">
        <f t="shared" si="0"/>
        <v>293</v>
      </c>
    </row>
    <row r="13" spans="1:9" ht="12.75">
      <c r="A13" s="232" t="s">
        <v>443</v>
      </c>
      <c r="B13" s="233"/>
      <c r="C13" s="234" t="s">
        <v>435</v>
      </c>
      <c r="D13" s="233"/>
      <c r="E13" s="233"/>
      <c r="F13" s="233"/>
      <c r="G13" s="235"/>
      <c r="H13" s="235">
        <v>79</v>
      </c>
      <c r="I13" s="236">
        <f t="shared" si="0"/>
        <v>79</v>
      </c>
    </row>
    <row r="14" spans="1:9" ht="12.75">
      <c r="A14" s="232"/>
      <c r="B14" s="233"/>
      <c r="C14" s="234"/>
      <c r="D14" s="233"/>
      <c r="E14" s="233"/>
      <c r="F14" s="233"/>
      <c r="G14" s="235"/>
      <c r="H14" s="235"/>
      <c r="I14" s="236">
        <f t="shared" si="0"/>
        <v>0</v>
      </c>
    </row>
    <row r="15" spans="1:9" ht="12.75">
      <c r="A15" s="232"/>
      <c r="B15" s="233"/>
      <c r="C15" s="234"/>
      <c r="D15" s="233"/>
      <c r="E15" s="233"/>
      <c r="F15" s="233"/>
      <c r="G15" s="235"/>
      <c r="H15" s="235"/>
      <c r="I15" s="236">
        <f t="shared" si="0"/>
        <v>0</v>
      </c>
    </row>
    <row r="16" spans="1:9" ht="12.75">
      <c r="A16" s="232"/>
      <c r="B16" s="233"/>
      <c r="C16" s="234"/>
      <c r="D16" s="233"/>
      <c r="E16" s="233"/>
      <c r="F16" s="233"/>
      <c r="G16" s="235"/>
      <c r="H16" s="235"/>
      <c r="I16" s="236">
        <f t="shared" si="0"/>
        <v>0</v>
      </c>
    </row>
    <row r="17" spans="1:9" ht="12.75">
      <c r="A17" s="232"/>
      <c r="B17" s="233"/>
      <c r="C17" s="234"/>
      <c r="D17" s="233"/>
      <c r="E17" s="233"/>
      <c r="F17" s="233"/>
      <c r="G17" s="235"/>
      <c r="H17" s="235"/>
      <c r="I17" s="236">
        <f t="shared" si="0"/>
        <v>0</v>
      </c>
    </row>
    <row r="18" spans="1:9" ht="12.75">
      <c r="A18" s="232"/>
      <c r="B18" s="233"/>
      <c r="C18" s="234"/>
      <c r="D18" s="233"/>
      <c r="E18" s="233"/>
      <c r="F18" s="233"/>
      <c r="G18" s="235"/>
      <c r="H18" s="235"/>
      <c r="I18" s="236">
        <f t="shared" si="0"/>
        <v>0</v>
      </c>
    </row>
    <row r="19" spans="1:9" ht="12.75">
      <c r="A19" s="232"/>
      <c r="B19" s="233"/>
      <c r="C19" s="234"/>
      <c r="D19" s="233"/>
      <c r="E19" s="233"/>
      <c r="F19" s="233"/>
      <c r="G19" s="235"/>
      <c r="H19" s="235"/>
      <c r="I19" s="236">
        <f t="shared" si="0"/>
        <v>0</v>
      </c>
    </row>
    <row r="20" spans="1:9" ht="12.75">
      <c r="A20" s="232"/>
      <c r="B20" s="233"/>
      <c r="C20" s="234"/>
      <c r="D20" s="233"/>
      <c r="E20" s="233"/>
      <c r="F20" s="233"/>
      <c r="G20" s="235"/>
      <c r="H20" s="235"/>
      <c r="I20" s="236">
        <f t="shared" si="0"/>
        <v>0</v>
      </c>
    </row>
    <row r="21" spans="1:9" ht="12.75">
      <c r="A21" s="232"/>
      <c r="B21" s="233"/>
      <c r="C21" s="234"/>
      <c r="D21" s="233"/>
      <c r="E21" s="233"/>
      <c r="F21" s="233"/>
      <c r="G21" s="235"/>
      <c r="H21" s="235"/>
      <c r="I21" s="236">
        <f t="shared" si="0"/>
        <v>0</v>
      </c>
    </row>
    <row r="22" spans="1:9" ht="12.75">
      <c r="A22" s="232"/>
      <c r="B22" s="233"/>
      <c r="C22" s="234"/>
      <c r="D22" s="233"/>
      <c r="E22" s="233"/>
      <c r="F22" s="233"/>
      <c r="G22" s="235"/>
      <c r="H22" s="235"/>
      <c r="I22" s="236">
        <f t="shared" si="0"/>
        <v>0</v>
      </c>
    </row>
    <row r="23" spans="1:9" ht="12.75">
      <c r="A23" s="232"/>
      <c r="B23" s="233"/>
      <c r="C23" s="234"/>
      <c r="D23" s="233"/>
      <c r="E23" s="233"/>
      <c r="F23" s="233"/>
      <c r="G23" s="235"/>
      <c r="H23" s="235"/>
      <c r="I23" s="236">
        <f t="shared" si="0"/>
        <v>0</v>
      </c>
    </row>
    <row r="24" spans="1:9" ht="12.75">
      <c r="A24" s="237"/>
      <c r="B24" s="238"/>
      <c r="C24" s="239"/>
      <c r="D24" s="238"/>
      <c r="E24" s="238"/>
      <c r="F24" s="238"/>
      <c r="G24" s="240"/>
      <c r="H24" s="240"/>
      <c r="I24" s="236">
        <f t="shared" si="0"/>
        <v>0</v>
      </c>
    </row>
    <row r="25" spans="1:9" ht="12.75">
      <c r="A25" s="224" t="s">
        <v>431</v>
      </c>
      <c r="B25" s="241">
        <f>SUM(B5:B24)</f>
        <v>0</v>
      </c>
      <c r="C25" s="242"/>
      <c r="D25" s="241">
        <f>SUM(D5:D24)</f>
        <v>0</v>
      </c>
      <c r="E25" s="241"/>
      <c r="F25" s="241">
        <f>SUM(F5:F24)</f>
        <v>0</v>
      </c>
      <c r="G25" s="243">
        <f>SUM(G5:G24)</f>
        <v>4146</v>
      </c>
      <c r="H25" s="243">
        <f>SUM(H5:H24)</f>
        <v>-558</v>
      </c>
      <c r="I25" s="243">
        <f>SUM(I5:I24)</f>
        <v>3588</v>
      </c>
    </row>
  </sheetData>
  <sheetProtection selectLockedCells="1" selectUnlockedCells="1"/>
  <mergeCells count="1">
    <mergeCell ref="A1:I1"/>
  </mergeCells>
  <printOptions/>
  <pageMargins left="0.7" right="0.7" top="1.0833333333333333" bottom="0.75" header="0.75" footer="0.5118055555555555"/>
  <pageSetup horizontalDpi="300" verticalDpi="300" orientation="landscape" paperSize="9"/>
  <headerFooter alignWithMargins="0">
    <oddHeader>&amp;R&amp;"Times New Roman,Normál"&amp;12 7. melléklet
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dcterms:created xsi:type="dcterms:W3CDTF">2016-11-30T10:38:26Z</dcterms:created>
  <dcterms:modified xsi:type="dcterms:W3CDTF">2016-11-30T10:38:26Z</dcterms:modified>
  <cp:category/>
  <cp:version/>
  <cp:contentType/>
  <cp:contentStatus/>
</cp:coreProperties>
</file>