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firstSheet="10" activeTab="14"/>
  </bookViews>
  <sheets>
    <sheet name="1.sz.Címrend" sheetId="1" r:id="rId1"/>
    <sheet name="2.sz.Összevont mérleg" sheetId="2" r:id="rId2"/>
    <sheet name="3.működési bev kiad" sheetId="3" r:id="rId3"/>
    <sheet name="4. felh bev és kiad" sheetId="4" r:id="rId4"/>
    <sheet name="5 köh bev" sheetId="5" r:id="rId5"/>
    <sheet name="6 köh kiad" sheetId="6" r:id="rId6"/>
    <sheet name="7.sz.Támogatások" sheetId="7" r:id="rId7"/>
    <sheet name="8,.sz.cofog" sheetId="8" r:id="rId8"/>
    <sheet name="9.sz.céltart" sheetId="9" r:id="rId9"/>
    <sheet name="10 beruházás" sheetId="10" r:id="rId10"/>
    <sheet name="11 felújítás" sheetId="11" r:id="rId11"/>
    <sheet name="12 Maradvány kimutatás" sheetId="12" r:id="rId12"/>
    <sheet name="13. vagyonmérleg" sheetId="13" r:id="rId13"/>
    <sheet name="14. létszám" sheetId="14" r:id="rId14"/>
    <sheet name="15. adósság áll. " sheetId="15" r:id="rId15"/>
  </sheets>
  <externalReferences>
    <externalReference r:id="rId18"/>
  </externalReferences>
  <definedNames>
    <definedName name="_xlnm.Print_Area" localSheetId="8">'9.sz.céltart'!$A$1:$G$3</definedName>
  </definedNames>
  <calcPr fullCalcOnLoad="1"/>
</workbook>
</file>

<file path=xl/sharedStrings.xml><?xml version="1.0" encoding="utf-8"?>
<sst xmlns="http://schemas.openxmlformats.org/spreadsheetml/2006/main" count="852" uniqueCount="581">
  <si>
    <t>Felújítások</t>
  </si>
  <si>
    <t>I. Működési költségvetés</t>
  </si>
  <si>
    <t xml:space="preserve">Helyi adók </t>
  </si>
  <si>
    <t>II. Támogatások</t>
  </si>
  <si>
    <t>Önkormányzat támogatásai</t>
  </si>
  <si>
    <t>Önkormányzat költségvetési támogatása</t>
  </si>
  <si>
    <t>Tárgyi eszközök, immateriális javak értékesítése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</si>
  <si>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</si>
  <si>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</si>
  <si>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</si>
  <si>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</si>
  <si>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</si>
  <si>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</si>
  <si>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II. Felhalmozási költségvetés</t>
  </si>
  <si>
    <t>KÖLTSÉGVETÉSI KIADÁS ÖSSZESEN:</t>
  </si>
  <si>
    <t>III. Finanszírozási célú kiadás</t>
  </si>
  <si>
    <t>KIADÁS ÖSSZESEN</t>
  </si>
  <si>
    <t>Cím</t>
  </si>
  <si>
    <t>Alcím</t>
  </si>
  <si>
    <t>ezer Ft-ban</t>
  </si>
  <si>
    <t>Sor-szám</t>
  </si>
  <si>
    <t>Megnevezés</t>
  </si>
  <si>
    <t>Dologi kiadás</t>
  </si>
  <si>
    <t>Működési tartalék</t>
  </si>
  <si>
    <t>Sor- szám</t>
  </si>
  <si>
    <t>az önkormányzat önállóan működő és gazdálkodó költségvetési szervei</t>
  </si>
  <si>
    <t>az önkormányzat önállóan működő költségvetési szervei</t>
  </si>
  <si>
    <t>Eredeti előirányzat</t>
  </si>
  <si>
    <t>Teljesítés %-a</t>
  </si>
  <si>
    <t>A</t>
  </si>
  <si>
    <t>B</t>
  </si>
  <si>
    <t>C</t>
  </si>
  <si>
    <t>G</t>
  </si>
  <si>
    <t>Beruházások</t>
  </si>
  <si>
    <t>Sorszám</t>
  </si>
  <si>
    <t>nem költségvetési szervi formában mükődő egysége</t>
  </si>
  <si>
    <t>Működési célú költségvetési tám. és kieg.tám</t>
  </si>
  <si>
    <t>Működési bevétel</t>
  </si>
  <si>
    <t>Készletértékesítés</t>
  </si>
  <si>
    <t>Szolgáltatás ellenértéke</t>
  </si>
  <si>
    <t>Tulajdonosi bevételek</t>
  </si>
  <si>
    <t>Kiszámlázott általános forg.adó</t>
  </si>
  <si>
    <t>Kamatbevételek</t>
  </si>
  <si>
    <t>Biztosító által fizetett kártérítés</t>
  </si>
  <si>
    <t>Egyéb működési bveételek</t>
  </si>
  <si>
    <t>Közterület használati díj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</si>
  <si>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</si>
  <si>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</si>
  <si>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</si>
  <si>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</si>
  <si>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</si>
  <si>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</si>
  <si>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</si>
  <si>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</si>
  <si>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</si>
  <si>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</si>
  <si>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</si>
  <si>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</si>
  <si>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</si>
  <si>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</si>
  <si>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</si>
  <si>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</si>
  <si>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</si>
  <si>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</si>
  <si>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</si>
  <si>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</si>
  <si>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</si>
  <si>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</si>
  <si>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</si>
  <si>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</si>
  <si>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</si>
  <si>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</si>
  <si>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</si>
  <si>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</si>
  <si>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2015.évi állami támogatás megelőlegezés</t>
  </si>
  <si>
    <t>Ellátási díjak</t>
  </si>
  <si>
    <t>Személyi juttatás</t>
  </si>
  <si>
    <t>Munkaadót terhelő járulékok és szociális hozzájárulási adó</t>
  </si>
  <si>
    <t>Egyéb működési célú kiadások</t>
  </si>
  <si>
    <t>Ellátottak pénzbeni juttatása</t>
  </si>
  <si>
    <t>Államháztartáson belüli megelőlegezés visszafizetése</t>
  </si>
  <si>
    <t>Központi, irányító szervi támogatás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</si>
  <si>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</si>
  <si>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</si>
  <si>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</si>
  <si>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</si>
  <si>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</si>
  <si>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</si>
  <si>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</si>
  <si>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Község városgazd.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</si>
  <si>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</si>
  <si>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</si>
  <si>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</si>
  <si>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</si>
  <si>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</si>
  <si>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</si>
  <si>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</si>
  <si>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</si>
  <si>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E</t>
  </si>
  <si>
    <t xml:space="preserve">F </t>
  </si>
  <si>
    <t>2016. évi tervezett módosítás 2016.12.31.</t>
  </si>
  <si>
    <t>2016. évi várható teljesítés</t>
  </si>
  <si>
    <t>2017/2016.  évi módoított ei/ tervezett ei %-a</t>
  </si>
  <si>
    <t>törvény szerinti illetmény</t>
  </si>
  <si>
    <t>szabadság megváltás</t>
  </si>
  <si>
    <t>cafetéria</t>
  </si>
  <si>
    <t>közlekedési költség</t>
  </si>
  <si>
    <t>jubileumi jutalom</t>
  </si>
  <si>
    <t>jutalom</t>
  </si>
  <si>
    <t>foglalkoztatott egyéb szem.jutt. (pl szemüveg biztosítás, betegszabadság, helyettesítés, valamint 4/2013. Korm.rend. 15. mellékelete szerint)</t>
  </si>
  <si>
    <t>külső személyi juttatás</t>
  </si>
  <si>
    <t>készletbeszerzés</t>
  </si>
  <si>
    <t>kommunikációs szolgáltatás</t>
  </si>
  <si>
    <t>szolgáltatatás kiadás</t>
  </si>
  <si>
    <t>különféle befizetés , egyéb dolodi kiadás (ÁFA)</t>
  </si>
  <si>
    <t>Közvetített szolgáltatások bevételei</t>
  </si>
  <si>
    <t xml:space="preserve"> Egyéb felhalmozási célú központi támogatás</t>
  </si>
  <si>
    <t>KÖH  maradványa</t>
  </si>
  <si>
    <t>készenlét, helyettesítés</t>
  </si>
  <si>
    <t>Böhönye  Község Önkormányzat Címrendje</t>
  </si>
  <si>
    <t>Böhönye Község Önkormányzata</t>
  </si>
  <si>
    <t xml:space="preserve">Böhönyei Közös Önkormányzati Hivatal </t>
  </si>
  <si>
    <t>Község Város gazdálkodás ( Kommunális csoport)</t>
  </si>
  <si>
    <t>Könyvtár Művelődési ház</t>
  </si>
  <si>
    <t xml:space="preserve">                                                                                              </t>
  </si>
  <si>
    <t xml:space="preserve">Böhönye Község Önkormányzatának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</si>
  <si>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</si>
  <si>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</si>
  <si>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</si>
  <si>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</si>
  <si>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</si>
  <si>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</si>
  <si>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</si>
  <si>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</si>
  <si>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</si>
  <si>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</si>
  <si>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</si>
  <si>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</si>
  <si>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</si>
  <si>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</si>
  <si>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</si>
  <si>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</si>
  <si>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</si>
  <si>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</si>
  <si>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</si>
  <si>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</si>
  <si>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</si>
  <si>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</si>
  <si>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</si>
  <si>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</si>
  <si>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</si>
  <si>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</si>
  <si>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</si>
  <si>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</si>
  <si>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</si>
  <si>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</si>
  <si>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</si>
  <si>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</si>
  <si>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</si>
  <si>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</si>
  <si>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</si>
  <si>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</si>
  <si>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</si>
  <si>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</si>
  <si>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</si>
  <si>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</si>
  <si>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</si>
  <si>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</si>
  <si>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</si>
  <si>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</si>
  <si>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</si>
  <si>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</si>
  <si>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</si>
  <si>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</si>
  <si>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</si>
  <si>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</si>
  <si>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</si>
  <si>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</si>
  <si>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</si>
  <si>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</si>
  <si>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</si>
  <si>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</si>
  <si>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</si>
  <si>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</si>
  <si>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</si>
  <si>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</si>
  <si>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</si>
  <si>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</si>
  <si>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</si>
  <si>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</si>
  <si>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</si>
  <si>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</si>
  <si>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</si>
  <si>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</si>
  <si>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</si>
  <si>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</si>
  <si>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</si>
  <si>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</si>
  <si>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</si>
  <si>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</si>
  <si>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</si>
  <si>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</si>
  <si>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</si>
  <si>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</si>
  <si>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</si>
  <si>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</si>
  <si>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</si>
  <si>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</si>
  <si>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</si>
  <si>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</si>
  <si>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</si>
  <si>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</si>
  <si>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</si>
  <si>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</si>
  <si>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5. Céltartalék</t>
  </si>
  <si>
    <t>6. Vízi közmű fejl önerő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</si>
  <si>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</si>
  <si>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</si>
  <si>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</si>
  <si>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</si>
  <si>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III. Böhönyei Közös Önkormányzati Hivatal intézményfinanszírozása</t>
  </si>
  <si>
    <t>Működési kiadások összesen</t>
  </si>
  <si>
    <t>42583-7378-17096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</si>
  <si>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</si>
  <si>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</si>
  <si>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</si>
  <si>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</si>
  <si>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</si>
  <si>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</si>
  <si>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</si>
  <si>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</si>
  <si>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</si>
  <si>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</si>
  <si>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</si>
  <si>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</si>
  <si>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</si>
  <si>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</si>
  <si>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</si>
  <si>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</si>
  <si>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</si>
  <si>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</si>
  <si>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</si>
  <si>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</si>
  <si>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</si>
  <si>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</si>
  <si>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</si>
  <si>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</si>
  <si>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</si>
  <si>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</si>
  <si>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</si>
  <si>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</si>
  <si>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</si>
  <si>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</si>
  <si>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</si>
  <si>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</si>
  <si>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</si>
  <si>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</si>
  <si>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</si>
  <si>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>Böhönye Község Önkormányzatának összevont bevételei  és kiadásai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</si>
  <si>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</si>
  <si>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</si>
  <si>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</si>
  <si>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</si>
  <si>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</si>
  <si>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</si>
  <si>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</si>
  <si>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</si>
  <si>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</si>
  <si>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</si>
  <si>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</si>
  <si>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</si>
  <si>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</si>
  <si>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</si>
  <si>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</si>
  <si>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</si>
  <si>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</si>
  <si>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</si>
  <si>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</si>
  <si>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</si>
  <si>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</si>
  <si>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</si>
  <si>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</si>
  <si>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</si>
  <si>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>5.1. Működési célú támogatások</t>
  </si>
  <si>
    <t xml:space="preserve">5.2. Elvonások és befizetések </t>
  </si>
  <si>
    <t>5.3. Általános tartalék</t>
  </si>
  <si>
    <t>5.4. Működési célú tartalék</t>
  </si>
  <si>
    <t>5.5 Céltartalék</t>
  </si>
  <si>
    <t>5.6 Vizi közmű fejl.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</si>
  <si>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</si>
  <si>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</si>
  <si>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</si>
  <si>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</si>
  <si>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</si>
  <si>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</si>
  <si>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</si>
  <si>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</si>
  <si>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</si>
  <si>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</si>
  <si>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 xml:space="preserve">Böhönye Község Önkormányzata </t>
  </si>
  <si>
    <t>Működési célú támogatások, pénzeszközátadások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</si>
  <si>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</si>
  <si>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</si>
  <si>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</si>
  <si>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</si>
  <si>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</si>
  <si>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</si>
  <si>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</si>
  <si>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</si>
  <si>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</si>
  <si>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</si>
  <si>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Böhönye és Környéke Önkormányzati Társulása</t>
  </si>
  <si>
    <t>Marcali Többcélú Kistérségi Társulás</t>
  </si>
  <si>
    <t>Kaposmenti Társulás, Katasztrófa véd.</t>
  </si>
  <si>
    <t>DRV ZRT</t>
  </si>
  <si>
    <t>Egyéb működési célú 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</si>
  <si>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</si>
  <si>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</si>
  <si>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</si>
  <si>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</si>
  <si>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</si>
  <si>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</si>
  <si>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</si>
  <si>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</si>
  <si>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</si>
  <si>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</si>
  <si>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</si>
  <si>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</si>
  <si>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</si>
  <si>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</si>
  <si>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</si>
  <si>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</si>
  <si>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</si>
  <si>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</si>
  <si>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</si>
  <si>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</si>
  <si>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</si>
  <si>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</si>
  <si>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</si>
  <si>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</si>
  <si>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</si>
  <si>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</si>
  <si>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</si>
  <si>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</si>
  <si>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</si>
  <si>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</si>
  <si>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</si>
  <si>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</si>
  <si>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</si>
  <si>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</si>
  <si>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</si>
  <si>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</si>
  <si>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</si>
  <si>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</si>
  <si>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</si>
  <si>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</si>
  <si>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</si>
  <si>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</si>
  <si>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</si>
  <si>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</si>
  <si>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</si>
  <si>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</si>
  <si>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</si>
  <si>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</si>
  <si>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</si>
  <si>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</si>
  <si>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</si>
  <si>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</si>
  <si>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</si>
  <si>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</si>
  <si>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</si>
  <si>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 xml:space="preserve">Az önkormányzat felújítási tervei, melyekre céltartalékot képzett ezek  </t>
  </si>
  <si>
    <t>Beruházási cél megnevezés</t>
  </si>
  <si>
    <t>Jövőbeni fejlesztések önereje pl. vízműfejl, buszváró építés, útfelújítás</t>
  </si>
  <si>
    <t>Szennyvíz beruházás</t>
  </si>
  <si>
    <t>Bem utca</t>
  </si>
  <si>
    <t>Illés utca</t>
  </si>
  <si>
    <t>Kerítés temetőnél</t>
  </si>
  <si>
    <t>Civilek Háza fűtés</t>
  </si>
  <si>
    <t>Széchenyi utca</t>
  </si>
  <si>
    <t>Járda felújítás</t>
  </si>
  <si>
    <t>Szennyvíz ( pályázatban nem számolható ÁFA )</t>
  </si>
  <si>
    <t>Szolgálati lakás</t>
  </si>
  <si>
    <t>Piac-tervkészítés</t>
  </si>
  <si>
    <t>Piac-telek beszerzés</t>
  </si>
  <si>
    <t>Fásítás</t>
  </si>
  <si>
    <t>Buszmegállók</t>
  </si>
  <si>
    <t>Összesen:</t>
  </si>
  <si>
    <t xml:space="preserve">ezer Ft-ban </t>
  </si>
  <si>
    <t>talajmaró, bozótvágó, térkő</t>
  </si>
  <si>
    <t>pótkocsi traktorhoz</t>
  </si>
  <si>
    <t>Egyéb beruházások</t>
  </si>
  <si>
    <t>27.</t>
  </si>
  <si>
    <t>28.</t>
  </si>
  <si>
    <t>29.</t>
  </si>
  <si>
    <t>Önkormányzat</t>
  </si>
  <si>
    <t>Teljesítés%-a</t>
  </si>
  <si>
    <t>Az önkormányzat 2016. évi  felújítási céljainak meghatározása</t>
  </si>
  <si>
    <t>26.</t>
  </si>
  <si>
    <t>IV. Államháztartáson belüli megelőlegezések visszafizetése</t>
  </si>
  <si>
    <t>Teljes.%-a</t>
  </si>
  <si>
    <t>Óvodai nevelés, ellátás</t>
  </si>
  <si>
    <t>Telj. 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</si>
  <si>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</si>
  <si>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</si>
  <si>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</si>
  <si>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</si>
  <si>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</si>
  <si>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</si>
  <si>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</si>
  <si>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</si>
  <si>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</si>
  <si>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</si>
  <si>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fő </t>
  </si>
  <si>
    <t xml:space="preserve">Működési célú hitel </t>
  </si>
  <si>
    <t>Fejlesztési célú hitel</t>
  </si>
  <si>
    <t>Összes adósságállomány</t>
  </si>
  <si>
    <t>Böhönye Község Önkormányzata adóssága és hitelállománya lejárat szerint</t>
  </si>
  <si>
    <t>BÖHÖNYEI KÖZÖS ÖNKORMÁNYZATI HIVATAL 2017. ÉVI KIADÁSAINAK ALAKULÁSA</t>
  </si>
  <si>
    <t>2017. évi eredeti előirányzat</t>
  </si>
  <si>
    <t>2017. évi módosított előirányzat 2017.06.30.</t>
  </si>
  <si>
    <t>2017. évi tervezett módosítás 2017.12.31.</t>
  </si>
  <si>
    <t>2017. évi  teljesítés</t>
  </si>
  <si>
    <t>Engedélyezett létszámkeret (fő)</t>
  </si>
  <si>
    <t>Módosított előirányzat 2017.06.30.</t>
  </si>
  <si>
    <t>BÖHÖNYEI KÖZÖS  ÖNKORMÁNYZAT HIVATAL 2017. ÉVI BEVÉTELEINEK ALAKULÁSA</t>
  </si>
  <si>
    <t>2017. évi működési bevételei és kiadásai</t>
  </si>
  <si>
    <t>2.5. Műk c pé állami pénzalaptól</t>
  </si>
  <si>
    <t>2017. évi felhalmozási bevételei és kiadásai</t>
  </si>
  <si>
    <t>2017. évi működési célú támogatásainak, pénzeszközátadásainak alakulása</t>
  </si>
  <si>
    <t>Szövetkezet alapítása</t>
  </si>
  <si>
    <t>Iskolai Alapítvány tám</t>
  </si>
  <si>
    <t>"Önhiki" átadás tűzoltóság</t>
  </si>
  <si>
    <t xml:space="preserve">Egyéb civil szervezti tám. </t>
  </si>
  <si>
    <t>Irattár kialakítás</t>
  </si>
  <si>
    <t>könyvtár ( székek, légkond.)</t>
  </si>
  <si>
    <t>hivatal ( számítógép ASP, légkond.)</t>
  </si>
  <si>
    <t>számítógép beszerzés (orvos)</t>
  </si>
  <si>
    <t>Arculati kézikönyv</t>
  </si>
  <si>
    <t>lakásalakítás</t>
  </si>
  <si>
    <t>temető kerítés</t>
  </si>
  <si>
    <t>járda tervezés</t>
  </si>
  <si>
    <t>gáz bevezetés Fő u.30.</t>
  </si>
  <si>
    <t>csatorna csonk</t>
  </si>
  <si>
    <t>piaci tervek</t>
  </si>
  <si>
    <t>Emlékmű (56-os)</t>
  </si>
  <si>
    <t>GPS beszerzés</t>
  </si>
  <si>
    <t>Árpád és Széchenyi u.járdák</t>
  </si>
  <si>
    <t>Összesen</t>
  </si>
  <si>
    <t>Az önkormányzat 2017. évi  beruházási céljainak meghatározása</t>
  </si>
  <si>
    <t>2017. évi eredeti ei</t>
  </si>
  <si>
    <t>2017. évi módosított ei 2017.06.30.</t>
  </si>
  <si>
    <t>telek vásárlás</t>
  </si>
  <si>
    <t>virágláda</t>
  </si>
  <si>
    <t>Felújítási cél megnevezés</t>
  </si>
  <si>
    <t>2017. 06.30. rendelet mód.ei</t>
  </si>
  <si>
    <t>2017.11.30. rendelet mód.ei</t>
  </si>
  <si>
    <t>EÜ Központ fűtéskorszerűsítés</t>
  </si>
  <si>
    <t>Danai híd helyreállítása</t>
  </si>
  <si>
    <t>járda felújítás</t>
  </si>
  <si>
    <t>hivatal tetőfelújítása</t>
  </si>
  <si>
    <t>Bethlen és Csokonai útburkolat felújítás</t>
  </si>
  <si>
    <t>2017.12.31. rendelet mód.ei</t>
  </si>
  <si>
    <t>szennyvíz</t>
  </si>
  <si>
    <t>gyógyszertár</t>
  </si>
  <si>
    <t>bérlakás  felújítás, lakás átalakítás</t>
  </si>
  <si>
    <t>ravatalozó, kerítés felújítás</t>
  </si>
  <si>
    <t>könyvtár laptop beszerzés</t>
  </si>
  <si>
    <t>emlékmű</t>
  </si>
  <si>
    <t xml:space="preserve"> emlékmű</t>
  </si>
  <si>
    <t>2017. évi  eredeti előirányzat</t>
  </si>
  <si>
    <t>2017. 06.30. tervezett mód.ei</t>
  </si>
  <si>
    <t>2017. 11.30. tervezett mód.ei</t>
  </si>
  <si>
    <t>Emlékmű önrész</t>
  </si>
  <si>
    <t>Energetikai tervek</t>
  </si>
  <si>
    <t>EFOG pályázatírás</t>
  </si>
  <si>
    <t>Terv dokumentáció "Civilek Háza"</t>
  </si>
  <si>
    <t>Gyimesközéplok vendéglátása</t>
  </si>
  <si>
    <t>Híd vizsgálat</t>
  </si>
  <si>
    <t>Szövetkezet alakítása</t>
  </si>
  <si>
    <t>Lakás átalakítás (Kossuth u.12.6.)</t>
  </si>
  <si>
    <t>Járda tervezés</t>
  </si>
  <si>
    <t xml:space="preserve">GPS </t>
  </si>
  <si>
    <t>Ravatalozó</t>
  </si>
  <si>
    <t>Csatorna csonk</t>
  </si>
  <si>
    <t>Járda felújítás (Dr. Forbáth, Kölcsey, Kossuth)</t>
  </si>
  <si>
    <t>2017. évi  2017.12.31. tervezett  előirányzat mód.</t>
  </si>
  <si>
    <t>Ebből teljesítésre felh. került</t>
  </si>
  <si>
    <t>Böhönye Község Önkormányzatának 2017. évi összevont bevételei és kiadásai</t>
  </si>
  <si>
    <t>2017.évi  teljesítés</t>
  </si>
  <si>
    <t>2017. évi beszámoló</t>
  </si>
  <si>
    <t>Az önkormányzat 2017 . évi létszám adatainak meghatározása</t>
  </si>
  <si>
    <t xml:space="preserve">2017. évi beszámoló </t>
  </si>
  <si>
    <t>Böhönye Község Önkormányzatának 2017. évi kiadásainak kormányzati funkció szeinti megbontása</t>
  </si>
  <si>
    <t>2017. évi módosított ei 2017.06.30</t>
  </si>
  <si>
    <t>2017. évi tervezett mód.ei.2017.12.31.</t>
  </si>
  <si>
    <t>Komplex környezetvéd program</t>
  </si>
  <si>
    <t>Gyermekétkezteté köznev int</t>
  </si>
  <si>
    <t>Gyermekvédelmi ell.</t>
  </si>
  <si>
    <t>Sorsz.</t>
  </si>
  <si>
    <t>Összeg</t>
  </si>
  <si>
    <t>Előirányzat módosított</t>
  </si>
  <si>
    <t>%%%fejlec_4%%%</t>
  </si>
  <si>
    <t>%%%fejlec_5%%%</t>
  </si>
  <si>
    <t>Követelés költségvetési évet követően esedékes</t>
  </si>
  <si>
    <t>%%%fejlec_7%%%</t>
  </si>
  <si>
    <t>Teljesítés összege</t>
  </si>
  <si>
    <t>2</t>
  </si>
  <si>
    <t>1</t>
  </si>
  <si>
    <t>5</t>
  </si>
  <si>
    <t>6</t>
  </si>
  <si>
    <t>3</t>
  </si>
  <si>
    <t>01. Alaptevékenység költségvetési bevételei</t>
  </si>
  <si>
    <t>02. Alaptevékenység költségvetési kiadásai</t>
  </si>
  <si>
    <t>I. Alaptevékenység költségvetési egyenlege (=01-02)</t>
  </si>
  <si>
    <t>03. Alaptevékenység finanszírozási bevételei</t>
  </si>
  <si>
    <t>4</t>
  </si>
  <si>
    <t>04. Alaptevékenység finanszírozási kiadásai</t>
  </si>
  <si>
    <t>II. Alaptevékenység finanszírozási egyenlege (=03-04)</t>
  </si>
  <si>
    <t>A/ Alaptevékenység maradványa (=+-I+-II)</t>
  </si>
  <si>
    <t>7</t>
  </si>
  <si>
    <t>05. Vállalkozási tevékenység költségvetési bevételei</t>
  </si>
  <si>
    <t>8</t>
  </si>
  <si>
    <t>06. Vállalkozási tevékenység költségvetési kiadásai</t>
  </si>
  <si>
    <t>9</t>
  </si>
  <si>
    <t>III. Vállalkozási tevékenység költségvetési egyenlege (=05-06)</t>
  </si>
  <si>
    <t>07. Vállalkozási tevékenység finanszírozási bevételei</t>
  </si>
  <si>
    <t>08. Vállalkozási tevékenység finanszírozási kiadásai</t>
  </si>
  <si>
    <t>IV. Vállalkozási tevékenység finanszírozási egyenlege (=07-08)</t>
  </si>
  <si>
    <t>B/ Vállalkozási tevékenység maradványa (=+-III+-IV)</t>
  </si>
  <si>
    <t>C/ Összes maradvány (=A+B)</t>
  </si>
  <si>
    <t>D/ Alaptevékenység kötelezettségvállalással terhelt maradványa</t>
  </si>
  <si>
    <t>E/ Alaptevékenység szabad maradványa (=A-D)</t>
  </si>
  <si>
    <t>F/ Vállalkozási tevékenységet terhelő befizetési kötelezettség (=B*0,09)</t>
  </si>
  <si>
    <t>G/ Vállalkozási tevékenység felhasználható maradványa (=B-F)</t>
  </si>
  <si>
    <t>Az önkormányzat 2017. évi  maradványának  alakulása</t>
  </si>
  <si>
    <t>2017 .évi  teljesítés</t>
  </si>
  <si>
    <t>III. Államháztartáson belüli megelőlegezés</t>
  </si>
  <si>
    <t>e Ft.-ban</t>
  </si>
  <si>
    <t>Bruttó érték</t>
  </si>
  <si>
    <t>Mérleg szerinti érték</t>
  </si>
  <si>
    <t>I. Immateriális javak</t>
  </si>
  <si>
    <t>II. Tárgyi eszközök</t>
  </si>
  <si>
    <t>1. Ingatlanok és kapcsolódó vagyoni értékű jogok</t>
  </si>
  <si>
    <t>2. Gépek, berendezések, felszerelések és járművek</t>
  </si>
  <si>
    <t>3. Tenyészállatok</t>
  </si>
  <si>
    <t>4. Beruházások, felújítások</t>
  </si>
  <si>
    <t>5. Tárgyi eszközök értékhelesbítése</t>
  </si>
  <si>
    <t>III. Befektetett pénzügyi eszközök</t>
  </si>
  <si>
    <t>1. Tartós részesedések</t>
  </si>
  <si>
    <t>2. Tartós hitelviszonyt megtestesítő értékpapírok</t>
  </si>
  <si>
    <t>3. Befektetett pénzügyi eszközök értékhelyesbítése</t>
  </si>
  <si>
    <t>IV. Koncesszóba, vagyonkezelésbe adott eszközök</t>
  </si>
  <si>
    <t>B, Nemzeti vagyonba tartozó forgóeszközök</t>
  </si>
  <si>
    <t>I. Készletek</t>
  </si>
  <si>
    <t>II. Értékpapírok</t>
  </si>
  <si>
    <t>C, Pénzeszközök</t>
  </si>
  <si>
    <t>I. Lekötött betét</t>
  </si>
  <si>
    <t>II. Pénztárak, csekkek, betétkönyvek</t>
  </si>
  <si>
    <t>IV. Devizaszámlák</t>
  </si>
  <si>
    <t xml:space="preserve">Összesen: </t>
  </si>
  <si>
    <t>III. Forintszámlák</t>
  </si>
  <si>
    <t xml:space="preserve">e Ft-ban </t>
  </si>
  <si>
    <t>A, Nemzeti vagyonba tartozó befektetett eszközök</t>
  </si>
  <si>
    <t>III. Böhönyei Közös Önkormányzati Hivatal  (tájékoztató adat)</t>
  </si>
  <si>
    <t>III. Böhönyei Közös Önkormányzati Hivatal ( tájékoztató adat)</t>
  </si>
  <si>
    <t>3.melléklet a  6/2018. (V.31.) önkormányzati rendelethez</t>
  </si>
  <si>
    <t>2.melléklet a  6/2018. (V.31.) önkormányzati rendelethez</t>
  </si>
  <si>
    <t>1.sz.melléklet a 6 /2018. (V.31.) önkormányzati rendelethez</t>
  </si>
  <si>
    <t>4.melléklet a  6/2018. (V.31.) önkormányzati rendelethez</t>
  </si>
  <si>
    <t>5. melléklet a   6/2018. (V.31.) önkormányzati rendelethez</t>
  </si>
  <si>
    <t>6.melléklet a  6/2018. (V.31.) önkormányzati rendelethez</t>
  </si>
  <si>
    <t>7.melléklet a  6 /2018. (V.31.) önkormányzati rendelethez</t>
  </si>
  <si>
    <t>8. melléklet a  6 /2018. (V.31.) önkormányzati rendelethez</t>
  </si>
  <si>
    <t>9. melléklet a  6 /2018. (V.31.) önkormányzati rendelethez</t>
  </si>
  <si>
    <t>10. melléklet a  6 /2018. (V.31.) önkormányzati rendelethez</t>
  </si>
  <si>
    <t>11. melléklet a  6 /2018. (V.31.) önkormányzati rendelethez</t>
  </si>
  <si>
    <t>12. melléklet a  6 /2018. (V.31.) önkormányzati rendelethez</t>
  </si>
  <si>
    <t>13. melléklet a  6 /2018. (V.31.) önkormányzati rendelethez</t>
  </si>
  <si>
    <t>14. melléklet a  6/2018. ( V.31.) önkormányzati rendelethez</t>
  </si>
  <si>
    <t>15. melléklet a 6 /2016.(V.31.)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</si>
</sst>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  <numFmt numFmtId="175" formatCode="#,##0\ &quot;Ft&quot;"/>
    <numFmt numFmtId="176" formatCode="#,##0\ _F_t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color indexed="8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56" applyFont="1" applyBorder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0" fontId="11" fillId="0" borderId="12" xfId="5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19" fillId="0" borderId="10" xfId="56" applyFont="1" applyBorder="1" applyAlignment="1">
      <alignment horizont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2" fillId="33" borderId="0" xfId="0" applyFont="1" applyFill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" fillId="0" borderId="1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indent="1"/>
    </xf>
    <xf numFmtId="3" fontId="23" fillId="0" borderId="16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6" xfId="0" applyFont="1" applyFill="1" applyBorder="1" applyAlignment="1">
      <alignment horizontal="left" vertical="center" indent="2"/>
    </xf>
    <xf numFmtId="3" fontId="26" fillId="0" borderId="16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2" fillId="0" borderId="16" xfId="0" applyFont="1" applyFill="1" applyBorder="1" applyAlignment="1">
      <alignment horizontal="left" vertical="center" indent="4"/>
    </xf>
    <xf numFmtId="3" fontId="12" fillId="0" borderId="16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left" vertical="center" indent="7"/>
    </xf>
    <xf numFmtId="3" fontId="12" fillId="0" borderId="16" xfId="58" applyNumberFormat="1" applyFont="1" applyBorder="1" applyAlignment="1">
      <alignment wrapText="1"/>
      <protection/>
    </xf>
    <xf numFmtId="0" fontId="26" fillId="0" borderId="16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left" vertical="center" wrapText="1" indent="2"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3" fillId="0" borderId="16" xfId="0" applyFont="1" applyFill="1" applyBorder="1" applyAlignment="1">
      <alignment horizontal="left" vertical="center" wrapText="1" indent="1"/>
    </xf>
    <xf numFmtId="1" fontId="24" fillId="0" borderId="0" xfId="0" applyNumberFormat="1" applyFont="1" applyAlignment="1">
      <alignment/>
    </xf>
    <xf numFmtId="0" fontId="12" fillId="0" borderId="16" xfId="0" applyFont="1" applyFill="1" applyBorder="1" applyAlignment="1">
      <alignment horizontal="left" vertical="center" wrapText="1" indent="2"/>
    </xf>
    <xf numFmtId="3" fontId="22" fillId="0" borderId="0" xfId="0" applyNumberFormat="1" applyFont="1" applyAlignment="1">
      <alignment/>
    </xf>
    <xf numFmtId="173" fontId="12" fillId="0" borderId="16" xfId="0" applyNumberFormat="1" applyFont="1" applyFill="1" applyBorder="1" applyAlignment="1">
      <alignment horizontal="left" vertical="center" wrapText="1" indent="2"/>
    </xf>
    <xf numFmtId="0" fontId="5" fillId="0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2"/>
    </xf>
    <xf numFmtId="2" fontId="22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left" vertical="center" indent="2"/>
    </xf>
    <xf numFmtId="0" fontId="12" fillId="0" borderId="16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 indent="1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center" indent="1"/>
    </xf>
    <xf numFmtId="0" fontId="12" fillId="0" borderId="16" xfId="60" applyFont="1" applyFill="1" applyBorder="1" applyAlignment="1">
      <alignment horizontal="left" vertical="center" indent="1"/>
      <protection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0" fontId="12" fillId="0" borderId="23" xfId="60" applyFont="1" applyFill="1" applyBorder="1" applyAlignment="1">
      <alignment horizontal="left" vertical="center" indent="1"/>
      <protection/>
    </xf>
    <xf numFmtId="3" fontId="12" fillId="0" borderId="2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2"/>
    </xf>
    <xf numFmtId="0" fontId="5" fillId="0" borderId="23" xfId="0" applyFont="1" applyFill="1" applyBorder="1" applyAlignment="1">
      <alignment horizontal="left" vertical="center" indent="2"/>
    </xf>
    <xf numFmtId="49" fontId="5" fillId="0" borderId="16" xfId="60" applyNumberFormat="1" applyFont="1" applyFill="1" applyBorder="1" applyAlignment="1">
      <alignment horizontal="left" vertical="center" indent="2"/>
      <protection/>
    </xf>
    <xf numFmtId="49" fontId="5" fillId="0" borderId="23" xfId="60" applyNumberFormat="1" applyFont="1" applyFill="1" applyBorder="1" applyAlignment="1">
      <alignment horizontal="left" vertical="center" indent="2"/>
      <protection/>
    </xf>
    <xf numFmtId="0" fontId="12" fillId="0" borderId="16" xfId="0" applyFont="1" applyFill="1" applyBorder="1" applyAlignment="1">
      <alignment horizontal="left" vertical="center" indent="3"/>
    </xf>
    <xf numFmtId="3" fontId="5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indent="2"/>
    </xf>
    <xf numFmtId="174" fontId="12" fillId="0" borderId="16" xfId="0" applyNumberFormat="1" applyFont="1" applyBorder="1" applyAlignment="1">
      <alignment horizontal="left" indent="2"/>
    </xf>
    <xf numFmtId="3" fontId="5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4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12" fillId="33" borderId="0" xfId="0" applyFont="1" applyFill="1" applyAlignment="1">
      <alignment horizontal="center"/>
    </xf>
    <xf numFmtId="0" fontId="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0" fontId="4" fillId="0" borderId="26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30" fillId="0" borderId="10" xfId="56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1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2" fillId="0" borderId="27" xfId="0" applyFont="1" applyBorder="1" applyAlignment="1">
      <alignment/>
    </xf>
    <xf numFmtId="10" fontId="6" fillId="0" borderId="2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5" fillId="0" borderId="28" xfId="0" applyFont="1" applyFill="1" applyBorder="1" applyAlignment="1">
      <alignment horizontal="left" vertical="center"/>
    </xf>
    <xf numFmtId="3" fontId="5" fillId="0" borderId="28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32" fillId="0" borderId="16" xfId="0" applyFont="1" applyBorder="1" applyAlignment="1">
      <alignment horizontal="right"/>
    </xf>
    <xf numFmtId="0" fontId="32" fillId="0" borderId="16" xfId="0" applyFont="1" applyBorder="1" applyAlignment="1">
      <alignment/>
    </xf>
    <xf numFmtId="0" fontId="32" fillId="0" borderId="0" xfId="0" applyFont="1" applyAlignment="1">
      <alignment/>
    </xf>
    <xf numFmtId="0" fontId="4" fillId="0" borderId="12" xfId="0" applyFont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0" fontId="4" fillId="0" borderId="16" xfId="0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31" fillId="0" borderId="0" xfId="56" applyFont="1" applyBorder="1" applyAlignment="1">
      <alignment horizontal="center"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/>
    </xf>
    <xf numFmtId="10" fontId="12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4" fillId="0" borderId="29" xfId="0" applyFont="1" applyFill="1" applyBorder="1" applyAlignment="1">
      <alignment wrapText="1"/>
    </xf>
    <xf numFmtId="10" fontId="6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11" fillId="0" borderId="25" xfId="56" applyFont="1" applyBorder="1" applyAlignment="1">
      <alignment horizontal="center" vertical="center" wrapText="1"/>
      <protection/>
    </xf>
    <xf numFmtId="1" fontId="4" fillId="0" borderId="25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10" fontId="6" fillId="0" borderId="25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0" fontId="4" fillId="0" borderId="0" xfId="0" applyFont="1" applyFill="1" applyAlignment="1">
      <alignment/>
    </xf>
    <xf numFmtId="10" fontId="4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29" xfId="0" applyFont="1" applyFill="1" applyBorder="1" applyAlignment="1">
      <alignment wrapText="1"/>
    </xf>
    <xf numFmtId="10" fontId="12" fillId="0" borderId="16" xfId="0" applyNumberFormat="1" applyFont="1" applyFill="1" applyBorder="1" applyAlignment="1">
      <alignment horizontal="right" vertical="center" wrapText="1"/>
    </xf>
    <xf numFmtId="10" fontId="12" fillId="0" borderId="16" xfId="0" applyNumberFormat="1" applyFont="1" applyFill="1" applyBorder="1" applyAlignment="1">
      <alignment horizontal="right" wrapText="1"/>
    </xf>
    <xf numFmtId="10" fontId="27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31" fillId="0" borderId="16" xfId="56" applyFont="1" applyBorder="1" applyAlignment="1">
      <alignment horizontal="center" vertical="center" wrapText="1"/>
      <protection/>
    </xf>
    <xf numFmtId="0" fontId="12" fillId="0" borderId="31" xfId="0" applyFont="1" applyBorder="1" applyAlignment="1">
      <alignment/>
    </xf>
    <xf numFmtId="0" fontId="12" fillId="0" borderId="16" xfId="0" applyFont="1" applyFill="1" applyBorder="1" applyAlignment="1">
      <alignment horizontal="left" vertical="center"/>
    </xf>
    <xf numFmtId="3" fontId="12" fillId="0" borderId="16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right" vertical="center"/>
    </xf>
    <xf numFmtId="0" fontId="12" fillId="0" borderId="31" xfId="0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 vertical="center"/>
    </xf>
    <xf numFmtId="0" fontId="12" fillId="35" borderId="31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left" vertical="center"/>
    </xf>
    <xf numFmtId="3" fontId="5" fillId="35" borderId="16" xfId="0" applyNumberFormat="1" applyFont="1" applyFill="1" applyBorder="1" applyAlignment="1">
      <alignment horizontal="right" vertical="center"/>
    </xf>
    <xf numFmtId="10" fontId="6" fillId="0" borderId="16" xfId="0" applyNumberFormat="1" applyFont="1" applyBorder="1" applyAlignment="1">
      <alignment/>
    </xf>
    <xf numFmtId="0" fontId="17" fillId="0" borderId="25" xfId="0" applyFont="1" applyBorder="1" applyAlignment="1">
      <alignment vertical="center" wrapText="1"/>
    </xf>
    <xf numFmtId="0" fontId="17" fillId="0" borderId="0" xfId="0" applyFont="1" applyAlignment="1">
      <alignment/>
    </xf>
    <xf numFmtId="10" fontId="6" fillId="0" borderId="16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vertical="center"/>
    </xf>
    <xf numFmtId="176" fontId="12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6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1" fillId="33" borderId="0" xfId="0" applyFont="1" applyFill="1" applyBorder="1" applyAlignment="1">
      <alignment horizontal="center"/>
    </xf>
    <xf numFmtId="0" fontId="12" fillId="0" borderId="33" xfId="0" applyFont="1" applyBorder="1" applyAlignment="1">
      <alignment horizontal="right"/>
    </xf>
    <xf numFmtId="0" fontId="0" fillId="0" borderId="33" xfId="0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2" fillId="33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36" fillId="0" borderId="0" xfId="0" applyFont="1" applyBorder="1" applyAlignment="1">
      <alignment horizontal="right"/>
    </xf>
    <xf numFmtId="49" fontId="32" fillId="0" borderId="35" xfId="59" applyNumberFormat="1" applyFont="1" applyBorder="1" applyAlignment="1">
      <alignment horizontal="center" vertical="center" wrapText="1"/>
      <protection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49" fontId="35" fillId="0" borderId="38" xfId="59" applyNumberFormat="1" applyFont="1" applyBorder="1" applyAlignment="1">
      <alignment horizontal="center"/>
      <protection/>
    </xf>
    <xf numFmtId="49" fontId="35" fillId="0" borderId="39" xfId="0" applyNumberFormat="1" applyFont="1" applyBorder="1" applyAlignment="1">
      <alignment horizontal="center"/>
    </xf>
    <xf numFmtId="49" fontId="35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b/>
        <i/>
        <u val="none"/>
      </font>
    </dxf>
    <dxf>
      <font>
        <b/>
        <i/>
        <u val="none"/>
      </font>
    </dxf>
    <dxf>
      <font>
        <b/>
        <i/>
        <u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07_&#369;r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URLAP"/>
      <sheetName val="STY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6.140625" style="60" customWidth="1"/>
    <col min="2" max="2" width="33.8515625" style="17" customWidth="1"/>
    <col min="3" max="3" width="35.421875" style="17" customWidth="1"/>
    <col min="4" max="4" width="44.7109375" style="17" customWidth="1"/>
    <col min="5" max="5" width="0.42578125" style="14" customWidth="1"/>
    <col min="6" max="6" width="9.8515625" style="14" hidden="1" customWidth="1"/>
    <col min="7" max="8" width="9.140625" style="14" hidden="1" customWidth="1"/>
    <col min="9" max="9" width="9.7109375" style="14" hidden="1" customWidth="1"/>
    <col min="10" max="10" width="10.00390625" style="14" hidden="1" customWidth="1"/>
    <col min="11" max="13" width="9.140625" style="14" hidden="1" customWidth="1"/>
    <col min="14" max="16384" width="9.140625" style="14" customWidth="1"/>
  </cols>
  <sheetData>
    <row r="1" spans="1:16" ht="12.75">
      <c r="A1" s="295" t="s">
        <v>568</v>
      </c>
      <c r="B1" s="296"/>
      <c r="C1" s="296"/>
      <c r="D1" s="296"/>
      <c r="E1" s="61"/>
      <c r="F1" s="61"/>
      <c r="I1" s="61"/>
      <c r="J1" s="61"/>
      <c r="K1" s="61"/>
      <c r="L1" s="61"/>
      <c r="M1" s="61"/>
      <c r="N1" s="61"/>
      <c r="O1" s="61"/>
      <c r="P1" s="61"/>
    </row>
    <row r="3" spans="1:13" ht="12.75">
      <c r="A3" s="292" t="s">
        <v>119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12.75">
      <c r="A4" s="294" t="s">
        <v>490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3" ht="12.7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</row>
    <row r="6" spans="1:4" s="68" customFormat="1" ht="12.75">
      <c r="A6" s="65"/>
      <c r="B6" s="66" t="s">
        <v>29</v>
      </c>
      <c r="C6" s="66" t="s">
        <v>30</v>
      </c>
      <c r="D6" s="67" t="s">
        <v>31</v>
      </c>
    </row>
    <row r="7" spans="1:4" ht="12.75">
      <c r="A7" s="65"/>
      <c r="B7" s="69" t="s">
        <v>17</v>
      </c>
      <c r="C7" s="69" t="s">
        <v>18</v>
      </c>
      <c r="D7" s="69" t="s">
        <v>18</v>
      </c>
    </row>
    <row r="8" spans="1:4" ht="12.75">
      <c r="A8" s="65"/>
      <c r="B8" s="69"/>
      <c r="C8" s="69"/>
      <c r="D8" s="34"/>
    </row>
    <row r="9" spans="1:4" ht="48.75" customHeight="1">
      <c r="A9" s="70" t="s">
        <v>24</v>
      </c>
      <c r="B9" s="66" t="s">
        <v>25</v>
      </c>
      <c r="C9" s="66" t="s">
        <v>26</v>
      </c>
      <c r="D9" s="34" t="s">
        <v>35</v>
      </c>
    </row>
    <row r="10" spans="1:4" s="17" customFormat="1" ht="25.5" customHeight="1">
      <c r="A10" s="70"/>
      <c r="B10" s="66"/>
      <c r="C10" s="66"/>
      <c r="D10" s="34"/>
    </row>
    <row r="11" spans="1:4" ht="12.75">
      <c r="A11" s="65"/>
      <c r="B11" s="34"/>
      <c r="C11" s="34"/>
      <c r="D11" s="34"/>
    </row>
    <row r="12" spans="1:4" ht="12.75">
      <c r="A12" s="65">
        <v>1</v>
      </c>
      <c r="B12" s="71" t="s">
        <v>120</v>
      </c>
      <c r="C12" s="34"/>
      <c r="D12" s="34"/>
    </row>
    <row r="13" spans="1:4" ht="12.75">
      <c r="A13" s="72">
        <v>2</v>
      </c>
      <c r="B13" s="34"/>
      <c r="C13" s="73" t="s">
        <v>121</v>
      </c>
      <c r="D13" s="34"/>
    </row>
    <row r="14" spans="1:4" ht="12.75">
      <c r="A14" s="72">
        <v>3</v>
      </c>
      <c r="B14" s="74"/>
      <c r="C14" s="73"/>
      <c r="D14" s="76" t="s">
        <v>122</v>
      </c>
    </row>
    <row r="15" spans="1:4" ht="12.75">
      <c r="A15" s="65">
        <v>4</v>
      </c>
      <c r="B15" s="34"/>
      <c r="C15" s="34"/>
      <c r="D15" s="76" t="s">
        <v>123</v>
      </c>
    </row>
    <row r="16" spans="5:13" ht="12.75">
      <c r="E16" s="75"/>
      <c r="F16" s="75"/>
      <c r="G16" s="75"/>
      <c r="H16" s="75"/>
      <c r="I16" s="75"/>
      <c r="J16" s="75"/>
      <c r="K16" s="75"/>
      <c r="L16" s="75"/>
      <c r="M16" s="75"/>
    </row>
  </sheetData>
  <sheetProtection/>
  <mergeCells count="3">
    <mergeCell ref="A3:M3"/>
    <mergeCell ref="A4:M4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.8515625" style="30" customWidth="1"/>
    <col min="2" max="2" width="29.7109375" style="0" customWidth="1"/>
    <col min="3" max="3" width="8.421875" style="0" customWidth="1"/>
    <col min="4" max="4" width="10.421875" style="0" customWidth="1"/>
    <col min="5" max="5" width="9.140625" style="0" customWidth="1"/>
    <col min="6" max="12" width="9.140625" style="0" hidden="1" customWidth="1"/>
    <col min="14" max="14" width="13.8515625" style="0" bestFit="1" customWidth="1"/>
  </cols>
  <sheetData>
    <row r="1" spans="1:14" ht="12.75">
      <c r="A1" s="317" t="s">
        <v>575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14"/>
      <c r="N2" s="14"/>
    </row>
    <row r="3" spans="1:14" ht="12.75">
      <c r="A3" s="305" t="s">
        <v>125</v>
      </c>
      <c r="B3" s="318"/>
      <c r="C3" s="318"/>
      <c r="D3" s="318"/>
      <c r="E3" s="31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2.75">
      <c r="A4" s="215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</row>
    <row r="5" spans="1:14" ht="12.75">
      <c r="A5" s="305" t="s">
        <v>449</v>
      </c>
      <c r="B5" s="318"/>
      <c r="C5" s="318"/>
      <c r="D5" s="318"/>
      <c r="E5" s="31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19</v>
      </c>
    </row>
    <row r="7" spans="1:14" ht="42.75">
      <c r="A7" s="67" t="s">
        <v>316</v>
      </c>
      <c r="B7" s="18" t="s">
        <v>372</v>
      </c>
      <c r="C7" s="18" t="s">
        <v>450</v>
      </c>
      <c r="D7" s="18" t="s">
        <v>451</v>
      </c>
      <c r="E7" s="208" t="s">
        <v>421</v>
      </c>
      <c r="F7" s="208" t="s">
        <v>101</v>
      </c>
      <c r="G7" s="208" t="s">
        <v>128</v>
      </c>
      <c r="H7" s="208" t="s">
        <v>102</v>
      </c>
      <c r="I7" s="208" t="s">
        <v>100</v>
      </c>
      <c r="J7" s="208" t="s">
        <v>101</v>
      </c>
      <c r="K7" s="208" t="s">
        <v>128</v>
      </c>
      <c r="L7" s="208" t="s">
        <v>102</v>
      </c>
      <c r="M7" s="208" t="s">
        <v>422</v>
      </c>
      <c r="N7" s="208" t="s">
        <v>396</v>
      </c>
    </row>
    <row r="8" spans="1:14" s="210" customFormat="1" ht="12.75">
      <c r="A8" s="76">
        <v>1</v>
      </c>
      <c r="B8" s="209" t="s">
        <v>83</v>
      </c>
      <c r="C8" s="52">
        <v>3168</v>
      </c>
      <c r="D8" s="52">
        <v>3168</v>
      </c>
      <c r="E8" s="52">
        <v>4211</v>
      </c>
      <c r="F8" s="52">
        <f aca="true" t="shared" si="0" ref="F8:L8">SUM(F9:F10)</f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v>3856</v>
      </c>
      <c r="N8" s="27">
        <f>M8/E8</f>
        <v>0.9156969840892899</v>
      </c>
    </row>
    <row r="9" spans="1:14" ht="12.75">
      <c r="A9" s="76">
        <v>2</v>
      </c>
      <c r="B9" s="34" t="s">
        <v>389</v>
      </c>
      <c r="C9" s="76">
        <v>3168</v>
      </c>
      <c r="D9" s="76">
        <v>3168</v>
      </c>
      <c r="E9" s="76">
        <v>4211</v>
      </c>
      <c r="F9" s="76"/>
      <c r="G9" s="76"/>
      <c r="H9" s="76"/>
      <c r="I9" s="76"/>
      <c r="J9" s="76"/>
      <c r="K9" s="76"/>
      <c r="L9" s="76"/>
      <c r="M9" s="76">
        <v>3856</v>
      </c>
      <c r="N9" s="27">
        <f>M9/E9</f>
        <v>0.9156969840892899</v>
      </c>
    </row>
    <row r="10" spans="1:14" ht="12.75">
      <c r="A10" s="76">
        <v>3</v>
      </c>
      <c r="B10" s="52" t="s">
        <v>89</v>
      </c>
      <c r="C10" s="52">
        <v>800</v>
      </c>
      <c r="D10" s="52">
        <v>800</v>
      </c>
      <c r="E10" s="52">
        <v>800</v>
      </c>
      <c r="F10" s="76"/>
      <c r="G10" s="76"/>
      <c r="H10" s="76"/>
      <c r="I10" s="76"/>
      <c r="J10" s="76"/>
      <c r="K10" s="76"/>
      <c r="L10" s="76"/>
      <c r="M10" s="52">
        <v>749</v>
      </c>
      <c r="N10" s="27">
        <f aca="true" t="shared" si="1" ref="N10:N31">M10/E10</f>
        <v>0.93625</v>
      </c>
    </row>
    <row r="11" spans="1:14" ht="12.75">
      <c r="A11" s="76">
        <v>4</v>
      </c>
      <c r="B11" s="76" t="s">
        <v>390</v>
      </c>
      <c r="C11" s="76">
        <v>800</v>
      </c>
      <c r="D11" s="76">
        <v>800</v>
      </c>
      <c r="E11" s="76">
        <v>800</v>
      </c>
      <c r="F11" s="76"/>
      <c r="G11" s="76"/>
      <c r="H11" s="76"/>
      <c r="I11" s="76"/>
      <c r="J11" s="76"/>
      <c r="K11" s="76"/>
      <c r="L11" s="76"/>
      <c r="M11" s="76">
        <v>749</v>
      </c>
      <c r="N11" s="27">
        <f t="shared" si="1"/>
        <v>0.93625</v>
      </c>
    </row>
    <row r="12" spans="1:14" ht="12.75">
      <c r="A12" s="76">
        <v>5</v>
      </c>
      <c r="B12" s="52" t="s">
        <v>391</v>
      </c>
      <c r="C12" s="52">
        <f>SUM(C13:C15)</f>
        <v>6451</v>
      </c>
      <c r="D12" s="52">
        <f>SUM(D13:D25)</f>
        <v>20711</v>
      </c>
      <c r="E12" s="52">
        <f>SUM(E13:E27)</f>
        <v>9748</v>
      </c>
      <c r="F12" s="76"/>
      <c r="G12" s="76"/>
      <c r="H12" s="76"/>
      <c r="I12" s="76"/>
      <c r="J12" s="76"/>
      <c r="K12" s="76"/>
      <c r="L12" s="76"/>
      <c r="M12" s="52">
        <f>SUM(M13:M30)</f>
        <v>10055</v>
      </c>
      <c r="N12" s="27"/>
    </row>
    <row r="13" spans="1:14" ht="28.5" customHeight="1">
      <c r="A13" s="76">
        <v>6</v>
      </c>
      <c r="B13" s="76" t="s">
        <v>434</v>
      </c>
      <c r="C13" s="76">
        <v>946</v>
      </c>
      <c r="D13" s="76">
        <v>946</v>
      </c>
      <c r="E13" s="76">
        <v>946</v>
      </c>
      <c r="F13" s="52"/>
      <c r="G13" s="52"/>
      <c r="H13" s="52"/>
      <c r="I13" s="52"/>
      <c r="J13" s="76"/>
      <c r="K13" s="76"/>
      <c r="L13" s="236"/>
      <c r="M13" s="31">
        <v>441</v>
      </c>
      <c r="N13" s="27">
        <f t="shared" si="1"/>
        <v>0.46617336152219874</v>
      </c>
    </row>
    <row r="14" spans="1:14" ht="12.75">
      <c r="A14" s="76">
        <v>7</v>
      </c>
      <c r="B14" s="76" t="s">
        <v>435</v>
      </c>
      <c r="C14" s="76">
        <v>1205</v>
      </c>
      <c r="D14" s="76">
        <v>1205</v>
      </c>
      <c r="E14" s="76"/>
      <c r="F14" s="14"/>
      <c r="G14" s="14"/>
      <c r="H14" s="14"/>
      <c r="I14" s="14"/>
      <c r="J14" s="14"/>
      <c r="K14" s="14"/>
      <c r="L14" s="14"/>
      <c r="M14" s="31"/>
      <c r="N14" s="27"/>
    </row>
    <row r="15" spans="1:14" ht="12.75">
      <c r="A15" s="76">
        <v>8</v>
      </c>
      <c r="B15" s="76" t="s">
        <v>436</v>
      </c>
      <c r="C15" s="76">
        <v>4300</v>
      </c>
      <c r="D15" s="76">
        <v>4300</v>
      </c>
      <c r="E15" s="76">
        <v>3875</v>
      </c>
      <c r="M15" s="31">
        <v>3300</v>
      </c>
      <c r="N15" s="27">
        <f t="shared" si="1"/>
        <v>0.8516129032258064</v>
      </c>
    </row>
    <row r="16" spans="1:14" ht="12.75">
      <c r="A16" s="76">
        <v>9</v>
      </c>
      <c r="B16" s="76" t="s">
        <v>437</v>
      </c>
      <c r="C16" s="76"/>
      <c r="D16" s="231">
        <v>200</v>
      </c>
      <c r="E16" s="231">
        <v>200</v>
      </c>
      <c r="M16" s="31">
        <v>279</v>
      </c>
      <c r="N16" s="27">
        <f t="shared" si="1"/>
        <v>1.395</v>
      </c>
    </row>
    <row r="17" spans="1:14" ht="12.75">
      <c r="A17" s="76">
        <v>10</v>
      </c>
      <c r="B17" s="76" t="s">
        <v>438</v>
      </c>
      <c r="C17" s="76"/>
      <c r="D17" s="231">
        <v>1000</v>
      </c>
      <c r="E17" s="231">
        <v>1000</v>
      </c>
      <c r="M17" s="31">
        <v>998</v>
      </c>
      <c r="N17" s="27">
        <f t="shared" si="1"/>
        <v>0.998</v>
      </c>
    </row>
    <row r="18" spans="1:14" ht="12.75">
      <c r="A18" s="76">
        <v>11</v>
      </c>
      <c r="B18" s="76" t="s">
        <v>439</v>
      </c>
      <c r="C18" s="76"/>
      <c r="D18" s="231">
        <v>3675</v>
      </c>
      <c r="E18" s="231"/>
      <c r="M18" s="31"/>
      <c r="N18" s="27"/>
    </row>
    <row r="19" spans="1:14" ht="12.75">
      <c r="A19" s="76">
        <v>12</v>
      </c>
      <c r="B19" s="76" t="s">
        <v>440</v>
      </c>
      <c r="C19" s="76"/>
      <c r="D19" s="231">
        <v>2200</v>
      </c>
      <c r="E19" s="231"/>
      <c r="M19" s="31"/>
      <c r="N19" s="27"/>
    </row>
    <row r="20" spans="1:14" ht="12.75">
      <c r="A20" s="76">
        <v>13</v>
      </c>
      <c r="B20" s="76" t="s">
        <v>441</v>
      </c>
      <c r="C20" s="76"/>
      <c r="D20" s="231">
        <v>400</v>
      </c>
      <c r="E20" s="231">
        <v>400</v>
      </c>
      <c r="M20" s="31">
        <v>400</v>
      </c>
      <c r="N20" s="27">
        <f t="shared" si="1"/>
        <v>1</v>
      </c>
    </row>
    <row r="21" spans="1:14" ht="12.75">
      <c r="A21" s="76">
        <v>14</v>
      </c>
      <c r="B21" s="76" t="s">
        <v>442</v>
      </c>
      <c r="C21" s="76"/>
      <c r="D21" s="231">
        <v>1994</v>
      </c>
      <c r="E21" s="231"/>
      <c r="M21" s="31"/>
      <c r="N21" s="27"/>
    </row>
    <row r="22" spans="1:14" ht="12.75">
      <c r="A22" s="76">
        <v>15</v>
      </c>
      <c r="B22" s="76" t="s">
        <v>443</v>
      </c>
      <c r="C22" s="76"/>
      <c r="D22" s="231">
        <v>600</v>
      </c>
      <c r="E22" s="231"/>
      <c r="M22" s="31"/>
      <c r="N22" s="27"/>
    </row>
    <row r="23" spans="1:14" ht="12.75">
      <c r="A23" s="76">
        <v>16</v>
      </c>
      <c r="B23" s="232" t="s">
        <v>444</v>
      </c>
      <c r="C23" s="233"/>
      <c r="D23" s="231">
        <v>1588</v>
      </c>
      <c r="E23" s="231"/>
      <c r="M23" s="31"/>
      <c r="N23" s="27"/>
    </row>
    <row r="24" spans="1:14" ht="12.75">
      <c r="A24" s="76">
        <v>17</v>
      </c>
      <c r="B24" s="232" t="s">
        <v>445</v>
      </c>
      <c r="C24" s="233"/>
      <c r="D24" s="231">
        <v>2553</v>
      </c>
      <c r="E24" s="231"/>
      <c r="M24" s="31"/>
      <c r="N24" s="27"/>
    </row>
    <row r="25" spans="1:14" ht="12.75">
      <c r="A25" s="76">
        <v>18</v>
      </c>
      <c r="B25" s="232" t="s">
        <v>446</v>
      </c>
      <c r="C25" s="233"/>
      <c r="D25" s="231">
        <v>50</v>
      </c>
      <c r="E25" s="231">
        <v>50</v>
      </c>
      <c r="M25" s="31">
        <v>35</v>
      </c>
      <c r="N25" s="27">
        <f t="shared" si="1"/>
        <v>0.7</v>
      </c>
    </row>
    <row r="26" spans="1:14" ht="12.75">
      <c r="A26" s="76">
        <v>19</v>
      </c>
      <c r="B26" s="232" t="s">
        <v>469</v>
      </c>
      <c r="C26" s="233"/>
      <c r="D26" s="231"/>
      <c r="E26" s="231">
        <v>2191</v>
      </c>
      <c r="M26" s="31">
        <v>2191</v>
      </c>
      <c r="N26" s="27">
        <f t="shared" si="1"/>
        <v>1</v>
      </c>
    </row>
    <row r="27" spans="1:14" ht="12.75">
      <c r="A27" s="76">
        <v>20</v>
      </c>
      <c r="B27" s="232" t="s">
        <v>447</v>
      </c>
      <c r="C27" s="233"/>
      <c r="D27" s="231"/>
      <c r="E27" s="231">
        <v>1086</v>
      </c>
      <c r="M27" s="31">
        <v>767</v>
      </c>
      <c r="N27" s="27">
        <f t="shared" si="1"/>
        <v>0.7062615101289135</v>
      </c>
    </row>
    <row r="28" spans="1:14" ht="12.75">
      <c r="A28" s="76">
        <v>21</v>
      </c>
      <c r="B28" s="232" t="s">
        <v>452</v>
      </c>
      <c r="C28" s="233"/>
      <c r="D28" s="231"/>
      <c r="E28" s="231">
        <v>1350</v>
      </c>
      <c r="M28" s="31">
        <v>1350</v>
      </c>
      <c r="N28" s="27">
        <f t="shared" si="1"/>
        <v>1</v>
      </c>
    </row>
    <row r="29" spans="1:14" ht="12.75">
      <c r="A29" s="76">
        <v>22</v>
      </c>
      <c r="B29" s="232" t="s">
        <v>453</v>
      </c>
      <c r="C29" s="233"/>
      <c r="D29" s="231"/>
      <c r="E29" s="231">
        <v>88</v>
      </c>
      <c r="M29" s="31">
        <v>88</v>
      </c>
      <c r="N29" s="27">
        <f t="shared" si="1"/>
        <v>1</v>
      </c>
    </row>
    <row r="30" spans="1:14" ht="12.75">
      <c r="A30" s="76">
        <v>23</v>
      </c>
      <c r="B30" s="232" t="s">
        <v>467</v>
      </c>
      <c r="C30" s="233"/>
      <c r="D30" s="231"/>
      <c r="E30" s="231">
        <v>206</v>
      </c>
      <c r="M30" s="31">
        <v>206</v>
      </c>
      <c r="N30" s="27">
        <f t="shared" si="1"/>
        <v>1</v>
      </c>
    </row>
    <row r="31" spans="1:14" ht="12.75">
      <c r="A31" s="76">
        <v>24</v>
      </c>
      <c r="B31" s="234" t="s">
        <v>448</v>
      </c>
      <c r="C31" s="235">
        <f aca="true" t="shared" si="2" ref="C31:L31">SUM(C8+C10+C12)</f>
        <v>10419</v>
      </c>
      <c r="D31" s="235">
        <f t="shared" si="2"/>
        <v>24679</v>
      </c>
      <c r="E31" s="235">
        <f t="shared" si="2"/>
        <v>14759</v>
      </c>
      <c r="F31" s="235">
        <f t="shared" si="2"/>
        <v>0</v>
      </c>
      <c r="G31" s="235">
        <f t="shared" si="2"/>
        <v>0</v>
      </c>
      <c r="H31" s="235">
        <f t="shared" si="2"/>
        <v>0</v>
      </c>
      <c r="I31" s="235">
        <f t="shared" si="2"/>
        <v>0</v>
      </c>
      <c r="J31" s="235">
        <f t="shared" si="2"/>
        <v>0</v>
      </c>
      <c r="K31" s="235">
        <f t="shared" si="2"/>
        <v>0</v>
      </c>
      <c r="L31" s="235">
        <f t="shared" si="2"/>
        <v>0</v>
      </c>
      <c r="M31" s="235">
        <f>SUM(M8+M12+M10)</f>
        <v>14660</v>
      </c>
      <c r="N31" s="27">
        <f t="shared" si="1"/>
        <v>0.9932922284707636</v>
      </c>
    </row>
  </sheetData>
  <sheetProtection/>
  <mergeCells count="4">
    <mergeCell ref="A1:N1"/>
    <mergeCell ref="A2:L2"/>
    <mergeCell ref="A3:N3"/>
    <mergeCell ref="A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.8515625" style="0" customWidth="1"/>
    <col min="2" max="2" width="29.7109375" style="0" customWidth="1"/>
    <col min="3" max="3" width="10.421875" style="0" customWidth="1"/>
    <col min="4" max="4" width="9.140625" style="0" customWidth="1"/>
    <col min="5" max="11" width="9.140625" style="0" hidden="1" customWidth="1"/>
    <col min="13" max="13" width="10.57421875" style="0" customWidth="1"/>
  </cols>
  <sheetData>
    <row r="1" spans="1:13" ht="12.75">
      <c r="A1" s="317" t="s">
        <v>576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14"/>
      <c r="M2" s="14"/>
    </row>
    <row r="3" spans="1:13" ht="12.75">
      <c r="A3" s="305" t="s">
        <v>125</v>
      </c>
      <c r="B3" s="318"/>
      <c r="C3" s="318"/>
      <c r="D3" s="31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2.75">
      <c r="A4" s="13"/>
      <c r="B4" s="1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</row>
    <row r="5" spans="1:13" ht="12.75">
      <c r="A5" s="305" t="s">
        <v>397</v>
      </c>
      <c r="B5" s="318"/>
      <c r="C5" s="318"/>
      <c r="D5" s="318"/>
      <c r="E5" s="308"/>
      <c r="F5" s="308"/>
      <c r="G5" s="308"/>
      <c r="H5" s="308"/>
      <c r="I5" s="308"/>
      <c r="J5" s="308"/>
      <c r="K5" s="308"/>
      <c r="L5" s="308"/>
      <c r="M5" s="308"/>
    </row>
    <row r="6" spans="1:13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388</v>
      </c>
    </row>
    <row r="7" spans="1:13" ht="12.75">
      <c r="A7" s="226"/>
      <c r="B7" s="237"/>
      <c r="C7" s="237"/>
      <c r="D7" s="238"/>
      <c r="E7" s="238"/>
      <c r="F7" s="238"/>
      <c r="G7" s="238"/>
      <c r="H7" s="238"/>
      <c r="I7" s="238"/>
      <c r="J7" s="238"/>
      <c r="K7" s="238"/>
      <c r="L7" s="238"/>
      <c r="M7" s="238"/>
    </row>
    <row r="8" spans="1:14" ht="42">
      <c r="A8" s="3" t="s">
        <v>316</v>
      </c>
      <c r="B8" s="18" t="s">
        <v>454</v>
      </c>
      <c r="C8" s="239" t="s">
        <v>128</v>
      </c>
      <c r="D8" s="239" t="s">
        <v>455</v>
      </c>
      <c r="E8" s="239" t="s">
        <v>456</v>
      </c>
      <c r="F8" s="50"/>
      <c r="G8" s="50"/>
      <c r="H8" s="50"/>
      <c r="I8" s="50"/>
      <c r="J8" s="50"/>
      <c r="K8" s="50"/>
      <c r="L8" s="239" t="s">
        <v>462</v>
      </c>
      <c r="M8" s="208" t="s">
        <v>422</v>
      </c>
      <c r="N8" s="208" t="s">
        <v>396</v>
      </c>
    </row>
    <row r="9" spans="1:14" ht="12.75">
      <c r="A9" s="31" t="s">
        <v>328</v>
      </c>
      <c r="B9" s="39" t="s">
        <v>465</v>
      </c>
      <c r="C9" s="31">
        <v>0</v>
      </c>
      <c r="D9" s="31"/>
      <c r="E9" s="31"/>
      <c r="F9" s="50"/>
      <c r="G9" s="50"/>
      <c r="H9" s="50"/>
      <c r="I9" s="50"/>
      <c r="J9" s="50"/>
      <c r="K9" s="50"/>
      <c r="L9" s="31">
        <v>4842</v>
      </c>
      <c r="M9" s="31">
        <v>4991</v>
      </c>
      <c r="N9" s="27">
        <v>1</v>
      </c>
    </row>
    <row r="10" spans="1:14" ht="12.75">
      <c r="A10" s="31" t="s">
        <v>333</v>
      </c>
      <c r="B10" s="31" t="s">
        <v>457</v>
      </c>
      <c r="C10" s="31">
        <v>1000</v>
      </c>
      <c r="D10" s="31">
        <v>1000</v>
      </c>
      <c r="E10" s="31">
        <v>1000</v>
      </c>
      <c r="F10" s="50"/>
      <c r="G10" s="50"/>
      <c r="H10" s="50"/>
      <c r="I10" s="50"/>
      <c r="J10" s="50"/>
      <c r="K10" s="50"/>
      <c r="L10" s="31">
        <v>1000</v>
      </c>
      <c r="M10" s="76">
        <v>394</v>
      </c>
      <c r="N10" s="27">
        <f aca="true" t="shared" si="0" ref="N10:N19">M10/E10</f>
        <v>0.394</v>
      </c>
    </row>
    <row r="11" spans="1:14" ht="12.75">
      <c r="A11" s="31"/>
      <c r="B11" s="31" t="s">
        <v>458</v>
      </c>
      <c r="C11" s="31"/>
      <c r="D11" s="31">
        <v>1000</v>
      </c>
      <c r="E11" s="31">
        <v>1000</v>
      </c>
      <c r="L11" s="31">
        <v>1000</v>
      </c>
      <c r="M11" s="76"/>
      <c r="N11" s="27">
        <f t="shared" si="0"/>
        <v>0</v>
      </c>
    </row>
    <row r="12" spans="1:14" ht="12.75">
      <c r="A12" s="31"/>
      <c r="B12" s="31" t="s">
        <v>466</v>
      </c>
      <c r="C12" s="31"/>
      <c r="D12" s="31">
        <v>1500</v>
      </c>
      <c r="E12" s="31">
        <v>1500</v>
      </c>
      <c r="L12" s="31">
        <v>1500</v>
      </c>
      <c r="M12" s="31">
        <v>2096</v>
      </c>
      <c r="N12" s="27">
        <f t="shared" si="0"/>
        <v>1.3973333333333333</v>
      </c>
    </row>
    <row r="13" spans="1:14" ht="12.75">
      <c r="A13" s="31"/>
      <c r="B13" s="31" t="s">
        <v>459</v>
      </c>
      <c r="C13" s="31"/>
      <c r="D13" s="31">
        <v>300</v>
      </c>
      <c r="E13" s="31">
        <v>300</v>
      </c>
      <c r="L13" s="31">
        <v>1469</v>
      </c>
      <c r="M13" s="31">
        <v>1469</v>
      </c>
      <c r="N13" s="27">
        <f t="shared" si="0"/>
        <v>4.8966666666666665</v>
      </c>
    </row>
    <row r="14" spans="1:14" ht="12.75">
      <c r="A14" s="31"/>
      <c r="B14" s="31" t="s">
        <v>460</v>
      </c>
      <c r="C14" s="31"/>
      <c r="D14" s="31"/>
      <c r="E14" s="31">
        <v>2320</v>
      </c>
      <c r="L14" s="31">
        <v>2320</v>
      </c>
      <c r="M14" s="31">
        <v>2317</v>
      </c>
      <c r="N14" s="27">
        <f t="shared" si="0"/>
        <v>0.9987068965517242</v>
      </c>
    </row>
    <row r="15" spans="1:14" ht="12.75">
      <c r="A15" s="31"/>
      <c r="B15" s="31" t="s">
        <v>461</v>
      </c>
      <c r="C15" s="31"/>
      <c r="D15" s="31"/>
      <c r="E15" s="31">
        <v>6934</v>
      </c>
      <c r="L15" s="31">
        <v>6934</v>
      </c>
      <c r="M15" s="31">
        <v>6934</v>
      </c>
      <c r="N15" s="27">
        <f t="shared" si="0"/>
        <v>1</v>
      </c>
    </row>
    <row r="16" spans="1:14" ht="12.75">
      <c r="A16" s="31"/>
      <c r="B16" s="31" t="s">
        <v>463</v>
      </c>
      <c r="C16" s="31"/>
      <c r="D16" s="31"/>
      <c r="E16" s="31"/>
      <c r="L16" s="31">
        <v>318426</v>
      </c>
      <c r="M16" s="31">
        <v>255351</v>
      </c>
      <c r="N16" s="27">
        <v>1</v>
      </c>
    </row>
    <row r="17" spans="1:14" ht="12.75">
      <c r="A17" s="31"/>
      <c r="B17" s="31" t="s">
        <v>464</v>
      </c>
      <c r="C17" s="31"/>
      <c r="D17" s="31"/>
      <c r="E17" s="31"/>
      <c r="L17" s="31">
        <v>434</v>
      </c>
      <c r="M17" s="31">
        <v>434</v>
      </c>
      <c r="N17" s="27">
        <v>1</v>
      </c>
    </row>
    <row r="18" spans="1:14" ht="12.75">
      <c r="A18" s="31"/>
      <c r="B18" s="31" t="s">
        <v>468</v>
      </c>
      <c r="C18" s="31"/>
      <c r="D18" s="31"/>
      <c r="E18" s="31"/>
      <c r="L18" s="31">
        <v>2471</v>
      </c>
      <c r="M18" s="31">
        <v>2471</v>
      </c>
      <c r="N18" s="27">
        <v>1</v>
      </c>
    </row>
    <row r="19" spans="1:14" ht="12.75">
      <c r="A19" s="32"/>
      <c r="B19" s="32" t="s">
        <v>448</v>
      </c>
      <c r="C19" s="32">
        <v>1000</v>
      </c>
      <c r="D19" s="32">
        <v>3800</v>
      </c>
      <c r="E19" s="32">
        <f>SUM(E10:E16)</f>
        <v>13054</v>
      </c>
      <c r="L19" s="32">
        <f>SUM(L10:L17)</f>
        <v>333083</v>
      </c>
      <c r="M19" s="32">
        <f>SUM(M9:M18)</f>
        <v>276457</v>
      </c>
      <c r="N19" s="27">
        <f t="shared" si="0"/>
        <v>21.177953117818294</v>
      </c>
    </row>
    <row r="20" ht="12.75">
      <c r="N20" s="212"/>
    </row>
  </sheetData>
  <sheetProtection/>
  <mergeCells count="4">
    <mergeCell ref="A1:M1"/>
    <mergeCell ref="A2:K2"/>
    <mergeCell ref="A3:M3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8"/>
  <sheetViews>
    <sheetView zoomScalePageLayoutView="0" workbookViewId="0" topLeftCell="A1">
      <selection activeCell="AN1" sqref="AN1"/>
    </sheetView>
  </sheetViews>
  <sheetFormatPr defaultColWidth="9.00390625" defaultRowHeight="12.75"/>
  <cols>
    <col min="1" max="1" width="7.140625" style="173" customWidth="1"/>
    <col min="2" max="6" width="3.28125" style="173" customWidth="1"/>
    <col min="7" max="7" width="3.8515625" style="173" customWidth="1"/>
    <col min="8" max="11" width="3.28125" style="173" customWidth="1"/>
    <col min="12" max="12" width="3.8515625" style="173" customWidth="1"/>
    <col min="13" max="21" width="3.28125" style="173" customWidth="1"/>
    <col min="22" max="31" width="3.28125" style="173" hidden="1" customWidth="1"/>
    <col min="32" max="47" width="3.28125" style="173" customWidth="1"/>
    <col min="48" max="16384" width="9.00390625" style="173" customWidth="1"/>
  </cols>
  <sheetData>
    <row r="1" spans="1:28" ht="36" customHeight="1">
      <c r="A1" s="317" t="s">
        <v>577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</row>
    <row r="2" spans="1:14" ht="12.7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14"/>
      <c r="N2" s="14"/>
    </row>
    <row r="3" spans="1:14" ht="12.75">
      <c r="A3" s="305" t="s">
        <v>125</v>
      </c>
      <c r="B3" s="318"/>
      <c r="C3" s="318"/>
      <c r="D3" s="318"/>
      <c r="E3" s="31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2.75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</row>
    <row r="5" spans="1:14" ht="12.75" customHeight="1">
      <c r="A5" s="305" t="s">
        <v>535</v>
      </c>
      <c r="B5" s="318"/>
      <c r="C5" s="318"/>
      <c r="D5" s="318"/>
      <c r="E5" s="318"/>
      <c r="F5" s="308"/>
      <c r="G5" s="308"/>
      <c r="H5" s="308"/>
      <c r="I5" s="308"/>
      <c r="J5" s="308"/>
      <c r="K5" s="308"/>
      <c r="L5" s="308"/>
      <c r="M5" s="308"/>
      <c r="N5" s="308"/>
    </row>
    <row r="6" spans="1:48" ht="13.5" thickBot="1">
      <c r="A6" s="319" t="s">
        <v>562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P6" s="250"/>
      <c r="AR6" s="250"/>
      <c r="AS6" s="250"/>
      <c r="AT6" s="250"/>
      <c r="AU6" s="250"/>
      <c r="AV6" s="251"/>
    </row>
    <row r="7" spans="1:48" ht="12.75" customHeight="1" thickTop="1">
      <c r="A7" s="320" t="s">
        <v>21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 t="s">
        <v>499</v>
      </c>
      <c r="S7" s="320"/>
      <c r="T7" s="320" t="s">
        <v>500</v>
      </c>
      <c r="U7" s="320"/>
      <c r="V7" s="320"/>
      <c r="W7" s="320" t="s">
        <v>501</v>
      </c>
      <c r="X7" s="320" t="s">
        <v>502</v>
      </c>
      <c r="Y7" s="320"/>
      <c r="Z7" s="320"/>
      <c r="AA7" s="320"/>
      <c r="AB7" s="320" t="s">
        <v>503</v>
      </c>
      <c r="AC7" s="320"/>
      <c r="AD7" s="320"/>
      <c r="AE7" s="320"/>
      <c r="AF7" s="321" t="s">
        <v>34</v>
      </c>
      <c r="AG7" s="321" t="s">
        <v>504</v>
      </c>
      <c r="AH7" s="321"/>
      <c r="AI7" s="322" t="s">
        <v>500</v>
      </c>
      <c r="AJ7" s="322" t="s">
        <v>505</v>
      </c>
      <c r="AK7" s="322"/>
      <c r="AL7" s="322" t="s">
        <v>506</v>
      </c>
      <c r="AM7" s="322" t="s">
        <v>21</v>
      </c>
      <c r="AV7" s="251"/>
    </row>
    <row r="8" spans="1:48" ht="13.5" thickBot="1">
      <c r="A8" s="323" t="s">
        <v>507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 t="s">
        <v>508</v>
      </c>
      <c r="S8" s="323"/>
      <c r="T8" s="323">
        <v>0</v>
      </c>
      <c r="U8" s="323"/>
      <c r="V8" s="323"/>
      <c r="W8" s="323" t="s">
        <v>509</v>
      </c>
      <c r="X8" s="323">
        <v>0</v>
      </c>
      <c r="Y8" s="323"/>
      <c r="Z8" s="323"/>
      <c r="AA8" s="323"/>
      <c r="AB8" s="323" t="s">
        <v>510</v>
      </c>
      <c r="AC8" s="323"/>
      <c r="AD8" s="323"/>
      <c r="AE8" s="323"/>
      <c r="AF8" s="324" t="s">
        <v>508</v>
      </c>
      <c r="AG8" s="324"/>
      <c r="AH8" s="324"/>
      <c r="AI8" s="325" t="s">
        <v>511</v>
      </c>
      <c r="AJ8" s="325"/>
      <c r="AK8" s="325"/>
      <c r="AL8" s="325"/>
      <c r="AM8" s="325"/>
      <c r="AV8" s="251"/>
    </row>
    <row r="9" spans="1:39" ht="12.75" customHeight="1" thickTop="1">
      <c r="A9" s="326" t="s">
        <v>512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7" t="s">
        <v>508</v>
      </c>
      <c r="AG9" s="327"/>
      <c r="AH9" s="327"/>
      <c r="AI9" s="328">
        <v>779781</v>
      </c>
      <c r="AJ9" s="328"/>
      <c r="AK9" s="328"/>
      <c r="AL9" s="328"/>
      <c r="AM9" s="328"/>
    </row>
    <row r="10" spans="1:39" ht="12.75" customHeight="1">
      <c r="A10" s="326" t="s">
        <v>513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7" t="s">
        <v>507</v>
      </c>
      <c r="AG10" s="327"/>
      <c r="AH10" s="327"/>
      <c r="AI10" s="328">
        <v>685985</v>
      </c>
      <c r="AJ10" s="328"/>
      <c r="AK10" s="328"/>
      <c r="AL10" s="328"/>
      <c r="AM10" s="328"/>
    </row>
    <row r="11" spans="1:39" ht="12.75" customHeight="1">
      <c r="A11" s="326" t="s">
        <v>514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7" t="s">
        <v>511</v>
      </c>
      <c r="AG11" s="327"/>
      <c r="AH11" s="327"/>
      <c r="AI11" s="328">
        <v>93796</v>
      </c>
      <c r="AJ11" s="328"/>
      <c r="AK11" s="328"/>
      <c r="AL11" s="328"/>
      <c r="AM11" s="328"/>
    </row>
    <row r="12" spans="1:39" ht="12.75" customHeight="1">
      <c r="A12" s="326" t="s">
        <v>515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7" t="s">
        <v>516</v>
      </c>
      <c r="AG12" s="327"/>
      <c r="AH12" s="327"/>
      <c r="AI12" s="328">
        <v>142377</v>
      </c>
      <c r="AJ12" s="328"/>
      <c r="AK12" s="328"/>
      <c r="AL12" s="328"/>
      <c r="AM12" s="328"/>
    </row>
    <row r="13" spans="1:39" ht="12.75" customHeight="1">
      <c r="A13" s="326" t="s">
        <v>517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7" t="s">
        <v>509</v>
      </c>
      <c r="AG13" s="327"/>
      <c r="AH13" s="327"/>
      <c r="AI13" s="328">
        <v>62904</v>
      </c>
      <c r="AJ13" s="328"/>
      <c r="AK13" s="328"/>
      <c r="AL13" s="328"/>
      <c r="AM13" s="328"/>
    </row>
    <row r="14" spans="1:39" ht="12.75" customHeight="1">
      <c r="A14" s="326" t="s">
        <v>518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7" t="s">
        <v>510</v>
      </c>
      <c r="AG14" s="327"/>
      <c r="AH14" s="327"/>
      <c r="AI14" s="328">
        <v>79473</v>
      </c>
      <c r="AJ14" s="328"/>
      <c r="AK14" s="328"/>
      <c r="AL14" s="328"/>
      <c r="AM14" s="328"/>
    </row>
    <row r="15" spans="1:39" ht="12.75" customHeight="1">
      <c r="A15" s="326" t="s">
        <v>519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7" t="s">
        <v>520</v>
      </c>
      <c r="AG15" s="327"/>
      <c r="AH15" s="327"/>
      <c r="AI15" s="328">
        <v>173269</v>
      </c>
      <c r="AJ15" s="328"/>
      <c r="AK15" s="328"/>
      <c r="AL15" s="328"/>
      <c r="AM15" s="328"/>
    </row>
    <row r="16" spans="1:39" ht="12.75" customHeight="1">
      <c r="A16" s="326" t="s">
        <v>521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7" t="s">
        <v>522</v>
      </c>
      <c r="AG16" s="327"/>
      <c r="AH16" s="327"/>
      <c r="AI16" s="328">
        <v>0</v>
      </c>
      <c r="AJ16" s="328"/>
      <c r="AK16" s="328"/>
      <c r="AL16" s="328"/>
      <c r="AM16" s="328"/>
    </row>
    <row r="17" spans="1:39" ht="12.75" customHeight="1">
      <c r="A17" s="326" t="s">
        <v>523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7" t="s">
        <v>524</v>
      </c>
      <c r="AG17" s="327"/>
      <c r="AH17" s="327"/>
      <c r="AI17" s="328">
        <v>0</v>
      </c>
      <c r="AJ17" s="328"/>
      <c r="AK17" s="328"/>
      <c r="AL17" s="328"/>
      <c r="AM17" s="328"/>
    </row>
    <row r="18" spans="1:39" ht="12.75" customHeight="1">
      <c r="A18" s="326" t="s">
        <v>525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7" t="s">
        <v>403</v>
      </c>
      <c r="AG18" s="327"/>
      <c r="AH18" s="327"/>
      <c r="AI18" s="328">
        <v>0</v>
      </c>
      <c r="AJ18" s="328"/>
      <c r="AK18" s="328"/>
      <c r="AL18" s="328"/>
      <c r="AM18" s="328"/>
    </row>
    <row r="19" spans="1:39" ht="12.75" customHeight="1">
      <c r="A19" s="326" t="s">
        <v>526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7" t="s">
        <v>404</v>
      </c>
      <c r="AG19" s="327"/>
      <c r="AH19" s="327"/>
      <c r="AI19" s="328">
        <v>0</v>
      </c>
      <c r="AJ19" s="328"/>
      <c r="AK19" s="328"/>
      <c r="AL19" s="328"/>
      <c r="AM19" s="328"/>
    </row>
    <row r="20" spans="1:39" ht="12.75" customHeight="1">
      <c r="A20" s="326" t="s">
        <v>527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7" t="s">
        <v>405</v>
      </c>
      <c r="AG20" s="327"/>
      <c r="AH20" s="327"/>
      <c r="AI20" s="328">
        <v>0</v>
      </c>
      <c r="AJ20" s="328"/>
      <c r="AK20" s="328"/>
      <c r="AL20" s="328"/>
      <c r="AM20" s="328"/>
    </row>
    <row r="21" spans="1:39" ht="12.75" customHeight="1">
      <c r="A21" s="326" t="s">
        <v>528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7" t="s">
        <v>406</v>
      </c>
      <c r="AG21" s="327"/>
      <c r="AH21" s="327"/>
      <c r="AI21" s="328">
        <v>0</v>
      </c>
      <c r="AJ21" s="328"/>
      <c r="AK21" s="328"/>
      <c r="AL21" s="328"/>
      <c r="AM21" s="328"/>
    </row>
    <row r="22" spans="1:39" ht="12.75" customHeight="1">
      <c r="A22" s="326" t="s">
        <v>529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7" t="s">
        <v>407</v>
      </c>
      <c r="AG22" s="327"/>
      <c r="AH22" s="327"/>
      <c r="AI22" s="328">
        <v>0</v>
      </c>
      <c r="AJ22" s="328"/>
      <c r="AK22" s="328"/>
      <c r="AL22" s="328"/>
      <c r="AM22" s="328"/>
    </row>
    <row r="23" spans="1:39" ht="12.75" customHeight="1">
      <c r="A23" s="326" t="s">
        <v>530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7" t="s">
        <v>408</v>
      </c>
      <c r="AG23" s="327"/>
      <c r="AH23" s="327"/>
      <c r="AI23" s="328">
        <v>173269</v>
      </c>
      <c r="AJ23" s="328"/>
      <c r="AK23" s="328"/>
      <c r="AL23" s="328"/>
      <c r="AM23" s="328"/>
    </row>
    <row r="24" spans="1:39" ht="12.75" customHeight="1">
      <c r="A24" s="326" t="s">
        <v>531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7" t="s">
        <v>409</v>
      </c>
      <c r="AG24" s="327"/>
      <c r="AH24" s="327"/>
      <c r="AI24" s="328">
        <v>0</v>
      </c>
      <c r="AJ24" s="328"/>
      <c r="AK24" s="328"/>
      <c r="AL24" s="328"/>
      <c r="AM24" s="328"/>
    </row>
    <row r="25" spans="1:39" ht="12.75" customHeight="1">
      <c r="A25" s="326" t="s">
        <v>532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7" t="s">
        <v>410</v>
      </c>
      <c r="AG25" s="327"/>
      <c r="AH25" s="327"/>
      <c r="AI25" s="328">
        <v>173269</v>
      </c>
      <c r="AJ25" s="328"/>
      <c r="AK25" s="328"/>
      <c r="AL25" s="328"/>
      <c r="AM25" s="328"/>
    </row>
    <row r="26" spans="1:39" ht="12.75" customHeight="1">
      <c r="A26" s="326" t="s">
        <v>533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7" t="s">
        <v>411</v>
      </c>
      <c r="AG26" s="327"/>
      <c r="AH26" s="327"/>
      <c r="AI26" s="328">
        <v>0</v>
      </c>
      <c r="AJ26" s="328"/>
      <c r="AK26" s="328"/>
      <c r="AL26" s="328"/>
      <c r="AM26" s="328"/>
    </row>
    <row r="27" spans="1:39" ht="12.75" customHeight="1" thickBot="1">
      <c r="A27" s="326" t="s">
        <v>534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7" t="s">
        <v>412</v>
      </c>
      <c r="AG27" s="327"/>
      <c r="AH27" s="327"/>
      <c r="AI27" s="328">
        <v>0</v>
      </c>
      <c r="AJ27" s="328"/>
      <c r="AK27" s="328"/>
      <c r="AL27" s="328"/>
      <c r="AM27" s="328"/>
    </row>
    <row r="28" spans="1:39" ht="13.5" thickTop="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</row>
  </sheetData>
  <sheetProtection/>
  <mergeCells count="69">
    <mergeCell ref="A26:AE26"/>
    <mergeCell ref="AF26:AH26"/>
    <mergeCell ref="AI26:AM26"/>
    <mergeCell ref="A27:AE27"/>
    <mergeCell ref="AF27:AH27"/>
    <mergeCell ref="AI27:AM27"/>
    <mergeCell ref="A24:AE24"/>
    <mergeCell ref="AF24:AH24"/>
    <mergeCell ref="AI24:AM24"/>
    <mergeCell ref="A25:AE25"/>
    <mergeCell ref="AF25:AH25"/>
    <mergeCell ref="AI25:AM25"/>
    <mergeCell ref="A22:AE22"/>
    <mergeCell ref="AF22:AH22"/>
    <mergeCell ref="AI22:AM22"/>
    <mergeCell ref="A23:AE23"/>
    <mergeCell ref="AF23:AH23"/>
    <mergeCell ref="AI23:AM23"/>
    <mergeCell ref="A20:AE20"/>
    <mergeCell ref="AF20:AH20"/>
    <mergeCell ref="AI20:AM20"/>
    <mergeCell ref="A21:AE21"/>
    <mergeCell ref="AF21:AH21"/>
    <mergeCell ref="AI21:AM21"/>
    <mergeCell ref="A18:AE18"/>
    <mergeCell ref="AF18:AH18"/>
    <mergeCell ref="AI18:AM18"/>
    <mergeCell ref="A19:AE19"/>
    <mergeCell ref="AF19:AH19"/>
    <mergeCell ref="AI19:AM19"/>
    <mergeCell ref="A16:AE16"/>
    <mergeCell ref="AF16:AH16"/>
    <mergeCell ref="AI16:AM16"/>
    <mergeCell ref="A17:AE17"/>
    <mergeCell ref="AF17:AH17"/>
    <mergeCell ref="AI17:AM17"/>
    <mergeCell ref="A14:AE14"/>
    <mergeCell ref="AF14:AH14"/>
    <mergeCell ref="AI14:AM14"/>
    <mergeCell ref="A15:AE15"/>
    <mergeCell ref="AF15:AH15"/>
    <mergeCell ref="AI15:AM15"/>
    <mergeCell ref="A12:AE12"/>
    <mergeCell ref="AF12:AH12"/>
    <mergeCell ref="AI12:AM12"/>
    <mergeCell ref="A13:AE13"/>
    <mergeCell ref="AF13:AH13"/>
    <mergeCell ref="AI13:AM13"/>
    <mergeCell ref="A10:AE10"/>
    <mergeCell ref="AF10:AH10"/>
    <mergeCell ref="AI10:AM10"/>
    <mergeCell ref="A11:AE11"/>
    <mergeCell ref="AF11:AH11"/>
    <mergeCell ref="AI11:AM11"/>
    <mergeCell ref="A8:AE8"/>
    <mergeCell ref="AF8:AH8"/>
    <mergeCell ref="AI8:AM8"/>
    <mergeCell ref="A9:AE9"/>
    <mergeCell ref="AF9:AH9"/>
    <mergeCell ref="AI9:AM9"/>
    <mergeCell ref="A6:AM6"/>
    <mergeCell ref="A7:AE7"/>
    <mergeCell ref="A1:N1"/>
    <mergeCell ref="A2:L2"/>
    <mergeCell ref="A3:N3"/>
    <mergeCell ref="A5:N5"/>
    <mergeCell ref="O1:AB1"/>
    <mergeCell ref="AF7:AH7"/>
    <mergeCell ref="AI7:A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6.57421875" style="14" customWidth="1"/>
    <col min="2" max="2" width="14.57421875" style="14" customWidth="1"/>
    <col min="3" max="3" width="19.28125" style="14" customWidth="1"/>
    <col min="4" max="4" width="1.1484375" style="14" customWidth="1"/>
    <col min="5" max="5" width="6.00390625" style="14" hidden="1" customWidth="1"/>
    <col min="6" max="8" width="9.140625" style="14" hidden="1" customWidth="1"/>
    <col min="9" max="9" width="1.421875" style="14" hidden="1" customWidth="1"/>
    <col min="10" max="14" width="9.140625" style="14" hidden="1" customWidth="1"/>
    <col min="15" max="16384" width="9.140625" style="14" customWidth="1"/>
  </cols>
  <sheetData>
    <row r="1" spans="1:28" ht="36" customHeight="1">
      <c r="A1" s="329" t="s">
        <v>578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</row>
    <row r="2" spans="1:12" ht="12.7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4" ht="12.75">
      <c r="A3" s="305" t="s">
        <v>125</v>
      </c>
      <c r="B3" s="318"/>
      <c r="C3" s="318"/>
      <c r="D3" s="318"/>
      <c r="E3" s="318"/>
      <c r="F3" s="308"/>
      <c r="G3" s="308"/>
      <c r="H3" s="308"/>
      <c r="I3" s="308"/>
      <c r="J3" s="308"/>
      <c r="K3" s="308"/>
      <c r="L3" s="308"/>
      <c r="M3" s="308"/>
      <c r="N3" s="308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14" ht="12.75" customHeight="1">
      <c r="A5" s="305" t="s">
        <v>535</v>
      </c>
      <c r="B5" s="318"/>
      <c r="C5" s="318"/>
      <c r="D5" s="318"/>
      <c r="E5" s="318"/>
      <c r="F5" s="308"/>
      <c r="G5" s="308"/>
      <c r="H5" s="308"/>
      <c r="I5" s="308"/>
      <c r="J5" s="308"/>
      <c r="K5" s="308"/>
      <c r="L5" s="308"/>
      <c r="M5" s="308"/>
      <c r="N5" s="308"/>
    </row>
    <row r="8" spans="3:8" ht="12.75">
      <c r="C8" s="206" t="s">
        <v>562</v>
      </c>
      <c r="H8" s="14" t="s">
        <v>538</v>
      </c>
    </row>
    <row r="9" spans="1:3" ht="65.25" customHeight="1">
      <c r="A9" s="33" t="s">
        <v>21</v>
      </c>
      <c r="B9" s="33" t="s">
        <v>539</v>
      </c>
      <c r="C9" s="33" t="s">
        <v>540</v>
      </c>
    </row>
    <row r="10" spans="1:3" s="6" customFormat="1" ht="23.25" customHeight="1">
      <c r="A10" s="52" t="s">
        <v>563</v>
      </c>
      <c r="B10" s="288">
        <f>SUM(B18+B12+B11)</f>
        <v>2485829</v>
      </c>
      <c r="C10" s="288">
        <f>SUM(C18+C12+C11)</f>
        <v>1931901</v>
      </c>
    </row>
    <row r="11" spans="1:3" s="291" customFormat="1" ht="13.5">
      <c r="A11" s="289" t="s">
        <v>541</v>
      </c>
      <c r="B11" s="290">
        <v>1351</v>
      </c>
      <c r="C11" s="290">
        <v>1185</v>
      </c>
    </row>
    <row r="12" spans="1:3" s="291" customFormat="1" ht="13.5">
      <c r="A12" s="289" t="s">
        <v>542</v>
      </c>
      <c r="B12" s="290">
        <f>SUM(B13:B17)</f>
        <v>2484468</v>
      </c>
      <c r="C12" s="290">
        <f>SUM(C13:C17)</f>
        <v>1930706</v>
      </c>
    </row>
    <row r="13" spans="1:3" ht="12.75">
      <c r="A13" s="76" t="s">
        <v>543</v>
      </c>
      <c r="B13" s="287">
        <v>2058431</v>
      </c>
      <c r="C13" s="287">
        <v>1646295</v>
      </c>
    </row>
    <row r="14" spans="1:3" ht="12.75">
      <c r="A14" s="76" t="s">
        <v>544</v>
      </c>
      <c r="B14" s="287">
        <v>171116</v>
      </c>
      <c r="C14" s="287">
        <v>29490</v>
      </c>
    </row>
    <row r="15" spans="1:3" ht="12.75">
      <c r="A15" s="76" t="s">
        <v>545</v>
      </c>
      <c r="B15" s="287">
        <v>0</v>
      </c>
      <c r="C15" s="287">
        <v>0</v>
      </c>
    </row>
    <row r="16" spans="1:3" ht="12.75">
      <c r="A16" s="76" t="s">
        <v>546</v>
      </c>
      <c r="B16" s="287">
        <v>254921</v>
      </c>
      <c r="C16" s="287">
        <v>254921</v>
      </c>
    </row>
    <row r="17" spans="1:3" ht="12.75">
      <c r="A17" s="76" t="s">
        <v>547</v>
      </c>
      <c r="B17" s="287">
        <v>0</v>
      </c>
      <c r="C17" s="287">
        <v>0</v>
      </c>
    </row>
    <row r="18" spans="1:3" s="291" customFormat="1" ht="13.5">
      <c r="A18" s="289" t="s">
        <v>548</v>
      </c>
      <c r="B18" s="290">
        <v>10</v>
      </c>
      <c r="C18" s="290">
        <v>10</v>
      </c>
    </row>
    <row r="19" spans="1:3" ht="12.75">
      <c r="A19" s="76" t="s">
        <v>549</v>
      </c>
      <c r="B19" s="287">
        <v>10</v>
      </c>
      <c r="C19" s="287">
        <v>10</v>
      </c>
    </row>
    <row r="20" spans="1:3" ht="12.75">
      <c r="A20" s="76" t="s">
        <v>550</v>
      </c>
      <c r="B20" s="287">
        <v>0</v>
      </c>
      <c r="C20" s="287">
        <v>0</v>
      </c>
    </row>
    <row r="21" spans="1:3" ht="12.75">
      <c r="A21" s="76" t="s">
        <v>551</v>
      </c>
      <c r="B21" s="287">
        <v>0</v>
      </c>
      <c r="C21" s="287">
        <v>0</v>
      </c>
    </row>
    <row r="22" spans="1:3" s="291" customFormat="1" ht="13.5">
      <c r="A22" s="289" t="s">
        <v>552</v>
      </c>
      <c r="B22" s="290">
        <v>0</v>
      </c>
      <c r="C22" s="290">
        <v>0</v>
      </c>
    </row>
    <row r="23" spans="1:3" s="6" customFormat="1" ht="12.75">
      <c r="A23" s="52" t="s">
        <v>553</v>
      </c>
      <c r="B23" s="288">
        <v>72</v>
      </c>
      <c r="C23" s="288">
        <v>72</v>
      </c>
    </row>
    <row r="24" spans="1:3" s="291" customFormat="1" ht="13.5">
      <c r="A24" s="289" t="s">
        <v>554</v>
      </c>
      <c r="B24" s="290">
        <v>72</v>
      </c>
      <c r="C24" s="290">
        <v>72</v>
      </c>
    </row>
    <row r="25" spans="1:3" s="291" customFormat="1" ht="13.5">
      <c r="A25" s="289" t="s">
        <v>555</v>
      </c>
      <c r="B25" s="290">
        <v>0</v>
      </c>
      <c r="C25" s="290">
        <v>0</v>
      </c>
    </row>
    <row r="26" spans="1:3" s="6" customFormat="1" ht="12.75">
      <c r="A26" s="52" t="s">
        <v>556</v>
      </c>
      <c r="B26" s="288">
        <f>SUM(B27:B30)</f>
        <v>120314</v>
      </c>
      <c r="C26" s="288">
        <f>SUM(C27:C30)</f>
        <v>120314</v>
      </c>
    </row>
    <row r="27" spans="1:3" s="291" customFormat="1" ht="13.5">
      <c r="A27" s="289" t="s">
        <v>557</v>
      </c>
      <c r="B27" s="290">
        <v>0</v>
      </c>
      <c r="C27" s="290">
        <v>0</v>
      </c>
    </row>
    <row r="28" spans="1:3" s="291" customFormat="1" ht="13.5">
      <c r="A28" s="289" t="s">
        <v>558</v>
      </c>
      <c r="B28" s="290">
        <v>577</v>
      </c>
      <c r="C28" s="290">
        <v>577</v>
      </c>
    </row>
    <row r="29" spans="1:3" s="291" customFormat="1" ht="13.5">
      <c r="A29" s="289" t="s">
        <v>561</v>
      </c>
      <c r="B29" s="290">
        <v>119719</v>
      </c>
      <c r="C29" s="290">
        <v>119719</v>
      </c>
    </row>
    <row r="30" spans="1:3" s="291" customFormat="1" ht="13.5">
      <c r="A30" s="289" t="s">
        <v>559</v>
      </c>
      <c r="B30" s="290">
        <v>18</v>
      </c>
      <c r="C30" s="290">
        <v>18</v>
      </c>
    </row>
    <row r="31" spans="1:3" s="6" customFormat="1" ht="12.75">
      <c r="A31" s="52" t="s">
        <v>560</v>
      </c>
      <c r="B31" s="288">
        <f>SUM(B10+B23+B26)</f>
        <v>2606215</v>
      </c>
      <c r="C31" s="288">
        <f>SUM(C10+C23+C26)</f>
        <v>2052287</v>
      </c>
    </row>
  </sheetData>
  <sheetProtection/>
  <mergeCells count="5">
    <mergeCell ref="A1:N1"/>
    <mergeCell ref="O1:AB1"/>
    <mergeCell ref="A2:L2"/>
    <mergeCell ref="A3:N3"/>
    <mergeCell ref="A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421875" style="0" customWidth="1"/>
    <col min="4" max="4" width="10.421875" style="0" customWidth="1"/>
    <col min="5" max="5" width="9.140625" style="0" customWidth="1"/>
    <col min="6" max="12" width="9.140625" style="0" hidden="1" customWidth="1"/>
    <col min="14" max="14" width="13.8515625" style="0" bestFit="1" customWidth="1"/>
  </cols>
  <sheetData>
    <row r="1" spans="1:14" ht="12.75">
      <c r="A1" s="14"/>
      <c r="B1" s="298" t="s">
        <v>579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308"/>
    </row>
    <row r="2" spans="1:14" ht="12.75">
      <c r="A2" s="14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14"/>
    </row>
    <row r="3" spans="1:14" ht="12.75">
      <c r="A3" s="14"/>
      <c r="B3" s="305" t="s">
        <v>125</v>
      </c>
      <c r="C3" s="305"/>
      <c r="D3" s="305"/>
      <c r="E3" s="305"/>
      <c r="F3" s="305"/>
      <c r="G3" s="305"/>
      <c r="H3" s="305"/>
      <c r="I3" s="305"/>
      <c r="J3" s="305"/>
      <c r="K3" s="308"/>
      <c r="L3" s="308"/>
      <c r="M3" s="308"/>
      <c r="N3" s="308"/>
    </row>
    <row r="4" spans="1:14" ht="12.75">
      <c r="A4" s="14"/>
      <c r="B4" s="305"/>
      <c r="C4" s="305"/>
      <c r="D4" s="305"/>
      <c r="E4" s="305"/>
      <c r="F4" s="305"/>
      <c r="G4" s="305"/>
      <c r="H4" s="305"/>
      <c r="I4" s="305"/>
      <c r="J4" s="305"/>
      <c r="K4" s="308"/>
      <c r="L4" s="308"/>
      <c r="M4" s="308"/>
      <c r="N4" s="308"/>
    </row>
    <row r="5" spans="1:14" ht="12.75">
      <c r="A5" s="14"/>
      <c r="B5" s="305" t="s">
        <v>491</v>
      </c>
      <c r="C5" s="305"/>
      <c r="D5" s="305"/>
      <c r="E5" s="305"/>
      <c r="F5" s="305"/>
      <c r="G5" s="305"/>
      <c r="H5" s="305"/>
      <c r="I5" s="305"/>
      <c r="J5" s="305"/>
      <c r="K5" s="308"/>
      <c r="L5" s="308"/>
      <c r="M5" s="308"/>
      <c r="N5" s="308"/>
    </row>
    <row r="6" spans="1:14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61"/>
      <c r="L6" s="61"/>
      <c r="M6" s="61"/>
      <c r="N6" s="61"/>
    </row>
    <row r="7" spans="1:14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61"/>
      <c r="L7" s="61"/>
      <c r="M7" s="61"/>
      <c r="N7" s="61"/>
    </row>
    <row r="8" spans="1:14" ht="12.75">
      <c r="A8" s="14"/>
      <c r="B8" s="13"/>
      <c r="C8" s="13"/>
      <c r="D8" s="13"/>
      <c r="E8" s="13"/>
      <c r="F8" s="13"/>
      <c r="G8" s="13"/>
      <c r="H8" s="13"/>
      <c r="I8" s="13"/>
      <c r="J8" s="13"/>
      <c r="K8" s="61"/>
      <c r="L8" s="61"/>
      <c r="M8" s="61"/>
      <c r="N8" s="61"/>
    </row>
    <row r="9" spans="1:14" ht="12.75">
      <c r="A9" s="14"/>
      <c r="B9" s="14"/>
      <c r="C9" s="14"/>
      <c r="D9" s="14"/>
      <c r="E9" s="14"/>
      <c r="F9" s="14"/>
      <c r="G9" s="14"/>
      <c r="H9" s="14"/>
      <c r="I9" s="14"/>
      <c r="J9" s="206" t="s">
        <v>388</v>
      </c>
      <c r="K9" s="14"/>
      <c r="L9" s="14"/>
      <c r="M9" s="14"/>
      <c r="N9" s="206" t="s">
        <v>413</v>
      </c>
    </row>
    <row r="10" spans="1:14" ht="42.75">
      <c r="A10" s="76" t="s">
        <v>316</v>
      </c>
      <c r="B10" s="18" t="s">
        <v>21</v>
      </c>
      <c r="C10" s="18" t="s">
        <v>450</v>
      </c>
      <c r="D10" s="18" t="s">
        <v>451</v>
      </c>
      <c r="E10" s="208" t="s">
        <v>421</v>
      </c>
      <c r="F10" s="208" t="s">
        <v>101</v>
      </c>
      <c r="G10" s="208" t="s">
        <v>128</v>
      </c>
      <c r="H10" s="208" t="s">
        <v>102</v>
      </c>
      <c r="I10" s="208" t="s">
        <v>100</v>
      </c>
      <c r="J10" s="208" t="s">
        <v>101</v>
      </c>
      <c r="K10" s="208" t="s">
        <v>128</v>
      </c>
      <c r="L10" s="208" t="s">
        <v>102</v>
      </c>
      <c r="M10" s="208" t="s">
        <v>422</v>
      </c>
      <c r="N10" s="208" t="s">
        <v>402</v>
      </c>
    </row>
    <row r="11" spans="1:14" ht="12.75">
      <c r="A11" s="76">
        <v>1</v>
      </c>
      <c r="B11" s="34" t="s">
        <v>83</v>
      </c>
      <c r="C11" s="31">
        <v>49</v>
      </c>
      <c r="D11" s="31">
        <v>49</v>
      </c>
      <c r="E11" s="31">
        <v>86</v>
      </c>
      <c r="F11" s="31"/>
      <c r="G11" s="31"/>
      <c r="H11" s="31"/>
      <c r="I11" s="31"/>
      <c r="J11" s="31"/>
      <c r="K11" s="31"/>
      <c r="L11" s="31"/>
      <c r="M11" s="31">
        <v>86</v>
      </c>
      <c r="N11" s="27">
        <f>M11/E11</f>
        <v>1</v>
      </c>
    </row>
    <row r="12" spans="1:14" ht="12.75">
      <c r="A12" s="76">
        <v>2</v>
      </c>
      <c r="B12" s="76" t="s">
        <v>395</v>
      </c>
      <c r="C12" s="31">
        <v>1</v>
      </c>
      <c r="D12" s="31">
        <v>1</v>
      </c>
      <c r="E12" s="31">
        <v>1</v>
      </c>
      <c r="F12" s="31"/>
      <c r="G12" s="31"/>
      <c r="H12" s="31"/>
      <c r="I12" s="31"/>
      <c r="J12" s="31"/>
      <c r="K12" s="31"/>
      <c r="L12" s="31"/>
      <c r="M12" s="31">
        <v>1</v>
      </c>
      <c r="N12" s="27">
        <f>M12/E12</f>
        <v>1</v>
      </c>
    </row>
    <row r="13" spans="1:14" ht="12.75">
      <c r="A13" s="76">
        <v>3</v>
      </c>
      <c r="B13" s="76" t="s">
        <v>94</v>
      </c>
      <c r="C13" s="31">
        <v>2</v>
      </c>
      <c r="D13" s="31">
        <v>2</v>
      </c>
      <c r="E13" s="31">
        <v>2</v>
      </c>
      <c r="F13" s="31"/>
      <c r="G13" s="31"/>
      <c r="H13" s="31"/>
      <c r="I13" s="31"/>
      <c r="J13" s="31"/>
      <c r="K13" s="31"/>
      <c r="L13" s="31"/>
      <c r="M13" s="31">
        <v>2</v>
      </c>
      <c r="N13" s="27">
        <f>M13/E13</f>
        <v>1</v>
      </c>
    </row>
    <row r="14" spans="1:14" ht="12.75">
      <c r="A14" s="76">
        <v>4</v>
      </c>
      <c r="B14" s="76" t="s">
        <v>89</v>
      </c>
      <c r="C14" s="31">
        <v>5</v>
      </c>
      <c r="D14" s="31">
        <v>6</v>
      </c>
      <c r="E14" s="31">
        <v>6</v>
      </c>
      <c r="F14" s="31"/>
      <c r="G14" s="31"/>
      <c r="H14" s="31"/>
      <c r="I14" s="31"/>
      <c r="J14" s="31"/>
      <c r="K14" s="31"/>
      <c r="L14" s="31"/>
      <c r="M14" s="31">
        <v>6</v>
      </c>
      <c r="N14" s="27">
        <f>M14/E14</f>
        <v>1</v>
      </c>
    </row>
    <row r="15" spans="1:14" ht="12.75">
      <c r="A15" s="76">
        <v>5</v>
      </c>
      <c r="B15" s="52" t="s">
        <v>387</v>
      </c>
      <c r="C15" s="32">
        <f>SUM(C11:C14)</f>
        <v>57</v>
      </c>
      <c r="D15" s="32">
        <f aca="true" t="shared" si="0" ref="D15:M15">SUM(D11:D14)</f>
        <v>58</v>
      </c>
      <c r="E15" s="32">
        <f t="shared" si="0"/>
        <v>95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95</v>
      </c>
      <c r="N15" s="27">
        <f>M15/E15</f>
        <v>1</v>
      </c>
    </row>
    <row r="16" spans="1:14" ht="12.75">
      <c r="A16" s="14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/>
    </row>
    <row r="17" spans="1:14" ht="12.75">
      <c r="A17" s="1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8"/>
    </row>
    <row r="18" spans="1:14" ht="12.75">
      <c r="A18" s="14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28"/>
    </row>
    <row r="19" spans="1:14" ht="12.75">
      <c r="A19" s="14"/>
      <c r="B19" s="2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28"/>
    </row>
    <row r="20" spans="1:14" ht="12.75">
      <c r="A20" s="14"/>
      <c r="B20" s="21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28"/>
    </row>
    <row r="21" spans="1:14" ht="12.75">
      <c r="A21" s="14"/>
      <c r="B21" s="21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8"/>
    </row>
    <row r="22" spans="2:14" ht="12.75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8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8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8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8"/>
    </row>
    <row r="27" spans="2:14" ht="12.75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8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8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8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8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8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8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8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8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8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8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8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8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8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8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8"/>
    </row>
    <row r="47" spans="2:14" ht="12.75">
      <c r="B47" s="214"/>
      <c r="C47" s="214"/>
      <c r="D47" s="214"/>
      <c r="E47" s="214"/>
      <c r="F47" s="214"/>
      <c r="G47" s="214"/>
      <c r="H47" s="214"/>
      <c r="I47" s="214"/>
      <c r="J47" s="1"/>
      <c r="K47" s="1"/>
      <c r="L47" s="1"/>
      <c r="M47" s="214"/>
      <c r="N47" s="28"/>
    </row>
  </sheetData>
  <sheetProtection/>
  <mergeCells count="4">
    <mergeCell ref="B1:N1"/>
    <mergeCell ref="B2:M2"/>
    <mergeCell ref="B3:N4"/>
    <mergeCell ref="B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0.140625" style="50" customWidth="1"/>
    <col min="2" max="2" width="11.8515625" style="50" customWidth="1"/>
    <col min="3" max="4" width="11.7109375" style="50" customWidth="1"/>
    <col min="5" max="5" width="13.140625" style="50" customWidth="1"/>
    <col min="6" max="16384" width="9.140625" style="50" customWidth="1"/>
  </cols>
  <sheetData>
    <row r="1" spans="2:8" ht="12.75">
      <c r="B1" s="331" t="s">
        <v>580</v>
      </c>
      <c r="C1" s="308"/>
      <c r="D1" s="308"/>
      <c r="E1" s="308"/>
      <c r="F1" s="308"/>
      <c r="G1" s="308"/>
      <c r="H1" s="308"/>
    </row>
    <row r="2" ht="12.75">
      <c r="D2" s="14"/>
    </row>
    <row r="4" spans="1:5" s="225" customFormat="1" ht="15.75">
      <c r="A4" s="332" t="s">
        <v>417</v>
      </c>
      <c r="B4" s="332"/>
      <c r="C4" s="332"/>
      <c r="D4" s="332"/>
      <c r="E4" s="332"/>
    </row>
    <row r="5" spans="1:5" s="227" customFormat="1" ht="12.75">
      <c r="A5" s="226"/>
      <c r="B5" s="226" t="s">
        <v>492</v>
      </c>
      <c r="C5" s="226"/>
      <c r="D5" s="226"/>
      <c r="E5" s="226"/>
    </row>
    <row r="6" spans="1:5" s="227" customFormat="1" ht="12.75">
      <c r="A6" s="226"/>
      <c r="B6" s="226"/>
      <c r="C6" s="226"/>
      <c r="D6" s="226"/>
      <c r="E6" s="226"/>
    </row>
    <row r="7" spans="1:5" s="227" customFormat="1" ht="12.75">
      <c r="A7" s="226"/>
      <c r="B7" s="226"/>
      <c r="C7" s="226"/>
      <c r="D7" s="226"/>
      <c r="E7" s="226"/>
    </row>
    <row r="8" ht="12.75">
      <c r="E8" s="50" t="s">
        <v>19</v>
      </c>
    </row>
    <row r="9" spans="1:5" ht="30" customHeight="1">
      <c r="A9" s="207" t="s">
        <v>21</v>
      </c>
      <c r="B9" s="333"/>
      <c r="C9" s="333"/>
      <c r="D9" s="333"/>
      <c r="E9" s="333"/>
    </row>
    <row r="10" spans="1:5" s="227" customFormat="1" ht="30" customHeight="1">
      <c r="A10" s="52"/>
      <c r="B10" s="228">
        <v>43100</v>
      </c>
      <c r="C10" s="228">
        <v>43465</v>
      </c>
      <c r="D10" s="228">
        <v>43830</v>
      </c>
      <c r="E10" s="228">
        <v>44196</v>
      </c>
    </row>
    <row r="11" spans="1:5" ht="30" customHeight="1">
      <c r="A11" s="229" t="s">
        <v>414</v>
      </c>
      <c r="B11" s="76">
        <v>0</v>
      </c>
      <c r="C11" s="76">
        <v>0</v>
      </c>
      <c r="D11" s="76">
        <v>0</v>
      </c>
      <c r="E11" s="76">
        <v>0</v>
      </c>
    </row>
    <row r="12" spans="1:5" ht="30" customHeight="1">
      <c r="A12" s="76" t="s">
        <v>415</v>
      </c>
      <c r="B12" s="76">
        <v>0</v>
      </c>
      <c r="C12" s="76">
        <v>0</v>
      </c>
      <c r="D12" s="76">
        <v>0</v>
      </c>
      <c r="E12" s="76">
        <v>0</v>
      </c>
    </row>
    <row r="13" spans="1:5" ht="30" customHeight="1">
      <c r="A13" s="76"/>
      <c r="B13" s="76"/>
      <c r="C13" s="76"/>
      <c r="D13" s="76"/>
      <c r="E13" s="76"/>
    </row>
    <row r="14" spans="1:5" ht="30" customHeight="1">
      <c r="A14" s="76"/>
      <c r="B14" s="76"/>
      <c r="C14" s="76"/>
      <c r="D14" s="76"/>
      <c r="E14" s="76"/>
    </row>
    <row r="15" spans="1:5" s="227" customFormat="1" ht="30" customHeight="1">
      <c r="A15" s="209" t="s">
        <v>416</v>
      </c>
      <c r="B15" s="52">
        <f>SUM(B11:B14)</f>
        <v>0</v>
      </c>
      <c r="C15" s="52">
        <f>SUM(C11:C14)</f>
        <v>0</v>
      </c>
      <c r="D15" s="52">
        <f>SUM(D11:D14)</f>
        <v>0</v>
      </c>
      <c r="E15" s="52">
        <f>SUM(E11:E14)</f>
        <v>0</v>
      </c>
    </row>
  </sheetData>
  <sheetProtection/>
  <mergeCells count="3">
    <mergeCell ref="B1:H1"/>
    <mergeCell ref="A4:E4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46.00390625" style="257" customWidth="1"/>
    <col min="2" max="2" width="10.140625" style="257" customWidth="1"/>
    <col min="3" max="3" width="10.28125" style="257" customWidth="1"/>
    <col min="4" max="4" width="10.140625" style="257" customWidth="1"/>
    <col min="5" max="5" width="9.00390625" style="257" customWidth="1"/>
    <col min="6" max="6" width="10.140625" style="257" customWidth="1"/>
    <col min="7" max="7" width="0.2890625" style="257" hidden="1" customWidth="1"/>
    <col min="8" max="8" width="8.7109375" style="257" hidden="1" customWidth="1"/>
    <col min="9" max="9" width="7.57421875" style="257" hidden="1" customWidth="1"/>
    <col min="10" max="10" width="6.8515625" style="257" hidden="1" customWidth="1"/>
    <col min="11" max="12" width="9.140625" style="253" hidden="1" customWidth="1"/>
    <col min="13" max="16384" width="9.140625" style="253" customWidth="1"/>
  </cols>
  <sheetData>
    <row r="1" spans="1:12" ht="11.25">
      <c r="A1" s="298" t="s">
        <v>567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1.25">
      <c r="A2" s="297" t="s">
        <v>488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2.75">
      <c r="A3" s="176"/>
      <c r="B3" s="176"/>
      <c r="C3" s="176"/>
      <c r="D3" s="176"/>
      <c r="E3" s="176"/>
      <c r="F3" s="177" t="s">
        <v>19</v>
      </c>
      <c r="G3" s="14"/>
      <c r="H3" s="14"/>
      <c r="I3" s="14"/>
      <c r="J3" s="14"/>
      <c r="K3" s="14"/>
      <c r="L3" s="14"/>
    </row>
    <row r="4" spans="1:12" ht="102" customHeight="1">
      <c r="A4" s="178" t="s">
        <v>258</v>
      </c>
      <c r="B4" s="205" t="s">
        <v>419</v>
      </c>
      <c r="C4" s="205" t="s">
        <v>420</v>
      </c>
      <c r="D4" s="205" t="s">
        <v>421</v>
      </c>
      <c r="E4" s="205" t="s">
        <v>489</v>
      </c>
      <c r="F4" s="205" t="s">
        <v>28</v>
      </c>
      <c r="G4" s="14"/>
      <c r="H4" s="14"/>
      <c r="I4" s="14"/>
      <c r="J4" s="14"/>
      <c r="K4" s="14"/>
      <c r="L4" s="14"/>
    </row>
    <row r="5" spans="1:12" ht="12.75">
      <c r="A5" s="179" t="s">
        <v>259</v>
      </c>
      <c r="B5" s="180"/>
      <c r="C5" s="180"/>
      <c r="D5" s="180"/>
      <c r="E5" s="180"/>
      <c r="F5" s="254"/>
      <c r="G5" s="14"/>
      <c r="H5" s="14"/>
      <c r="I5" s="14"/>
      <c r="J5" s="14"/>
      <c r="K5" s="14"/>
      <c r="L5" s="14"/>
    </row>
    <row r="6" spans="1:12" s="255" customFormat="1" ht="21" customHeight="1">
      <c r="A6" s="181" t="s">
        <v>260</v>
      </c>
      <c r="B6" s="182">
        <f>SUM(B7:B10)</f>
        <v>387222</v>
      </c>
      <c r="C6" s="182">
        <f>SUM(C7:C10)</f>
        <v>390413</v>
      </c>
      <c r="D6" s="182">
        <f>SUM(D7:D10)</f>
        <v>500052</v>
      </c>
      <c r="E6" s="182">
        <f>SUM(E7:E10)</f>
        <v>463424</v>
      </c>
      <c r="F6" s="244">
        <f aca="true" t="shared" si="0" ref="F6:F54">E6/D6</f>
        <v>0.9267516178317455</v>
      </c>
      <c r="G6" s="14"/>
      <c r="H6" s="14"/>
      <c r="I6" s="14"/>
      <c r="J6" s="14"/>
      <c r="K6" s="14"/>
      <c r="L6" s="14"/>
    </row>
    <row r="7" spans="1:12" s="255" customFormat="1" ht="27" customHeight="1">
      <c r="A7" s="183" t="s">
        <v>261</v>
      </c>
      <c r="B7" s="184">
        <v>292503</v>
      </c>
      <c r="C7" s="184">
        <v>295694</v>
      </c>
      <c r="D7" s="184">
        <v>392248</v>
      </c>
      <c r="E7" s="184">
        <v>381180</v>
      </c>
      <c r="F7" s="254">
        <f t="shared" si="0"/>
        <v>0.9717831575941751</v>
      </c>
      <c r="G7" s="14"/>
      <c r="H7" s="14"/>
      <c r="I7" s="14"/>
      <c r="J7" s="14"/>
      <c r="K7" s="14"/>
      <c r="L7" s="14"/>
    </row>
    <row r="8" spans="1:12" ht="12.75">
      <c r="A8" s="183" t="s">
        <v>262</v>
      </c>
      <c r="B8" s="184">
        <v>64040</v>
      </c>
      <c r="C8" s="184">
        <v>64040</v>
      </c>
      <c r="D8" s="184">
        <v>64040</v>
      </c>
      <c r="E8" s="184">
        <v>57528</v>
      </c>
      <c r="F8" s="254">
        <f t="shared" si="0"/>
        <v>0.898313554028732</v>
      </c>
      <c r="G8" s="14"/>
      <c r="H8" s="14"/>
      <c r="I8" s="14"/>
      <c r="J8" s="14"/>
      <c r="K8" s="14"/>
      <c r="L8" s="14"/>
    </row>
    <row r="9" spans="1:12" ht="12.75">
      <c r="A9" s="183" t="s">
        <v>263</v>
      </c>
      <c r="B9" s="184">
        <v>30299</v>
      </c>
      <c r="C9" s="184">
        <v>30299</v>
      </c>
      <c r="D9" s="184">
        <v>39404</v>
      </c>
      <c r="E9" s="184">
        <v>20339</v>
      </c>
      <c r="F9" s="254">
        <f t="shared" si="0"/>
        <v>0.5161658714851284</v>
      </c>
      <c r="G9" s="14"/>
      <c r="H9" s="14"/>
      <c r="I9" s="14"/>
      <c r="J9" s="14"/>
      <c r="K9" s="14"/>
      <c r="L9" s="14"/>
    </row>
    <row r="10" spans="1:12" ht="12.75">
      <c r="A10" s="183" t="s">
        <v>264</v>
      </c>
      <c r="B10" s="184">
        <v>380</v>
      </c>
      <c r="C10" s="184">
        <v>380</v>
      </c>
      <c r="D10" s="184">
        <v>4360</v>
      </c>
      <c r="E10" s="184">
        <v>4377</v>
      </c>
      <c r="F10" s="254">
        <f t="shared" si="0"/>
        <v>1.0038990825688074</v>
      </c>
      <c r="G10" s="14"/>
      <c r="H10" s="14"/>
      <c r="I10" s="14"/>
      <c r="J10" s="14"/>
      <c r="K10" s="14"/>
      <c r="L10" s="14"/>
    </row>
    <row r="11" spans="1:12" ht="12.75">
      <c r="A11" s="181" t="s">
        <v>265</v>
      </c>
      <c r="B11" s="182">
        <v>21017</v>
      </c>
      <c r="C11" s="182">
        <v>21017</v>
      </c>
      <c r="D11" s="182">
        <f>SUM(D12:D14)</f>
        <v>333083</v>
      </c>
      <c r="E11" s="182">
        <f>SUM(E12:E14)</f>
        <v>316576</v>
      </c>
      <c r="F11" s="244">
        <f t="shared" si="0"/>
        <v>0.9504417817781153</v>
      </c>
      <c r="G11" s="14"/>
      <c r="H11" s="14"/>
      <c r="I11" s="14"/>
      <c r="J11" s="14"/>
      <c r="K11" s="14"/>
      <c r="L11" s="14"/>
    </row>
    <row r="12" spans="1:12" ht="12.75">
      <c r="A12" s="183" t="s">
        <v>266</v>
      </c>
      <c r="B12" s="184">
        <v>3168</v>
      </c>
      <c r="C12" s="184">
        <v>3168</v>
      </c>
      <c r="D12" s="184">
        <v>311936</v>
      </c>
      <c r="E12" s="184">
        <v>314126</v>
      </c>
      <c r="F12" s="254">
        <f t="shared" si="0"/>
        <v>1.0070206709068528</v>
      </c>
      <c r="G12" s="14"/>
      <c r="H12" s="14"/>
      <c r="I12" s="14"/>
      <c r="J12" s="14"/>
      <c r="K12" s="14"/>
      <c r="L12" s="14"/>
    </row>
    <row r="13" spans="1:12" ht="12.75">
      <c r="A13" s="183" t="s">
        <v>267</v>
      </c>
      <c r="B13" s="184"/>
      <c r="C13" s="184"/>
      <c r="D13" s="184">
        <v>130</v>
      </c>
      <c r="E13" s="184">
        <v>2450</v>
      </c>
      <c r="F13" s="254">
        <f t="shared" si="0"/>
        <v>18.846153846153847</v>
      </c>
      <c r="G13" s="14"/>
      <c r="H13" s="14"/>
      <c r="I13" s="14"/>
      <c r="J13" s="14"/>
      <c r="K13" s="14"/>
      <c r="L13" s="14"/>
    </row>
    <row r="14" spans="1:12" ht="12.75">
      <c r="A14" s="183" t="s">
        <v>268</v>
      </c>
      <c r="B14" s="184">
        <v>17849</v>
      </c>
      <c r="C14" s="184">
        <v>17849</v>
      </c>
      <c r="D14" s="184">
        <v>21017</v>
      </c>
      <c r="E14" s="184">
        <v>0</v>
      </c>
      <c r="F14" s="254">
        <f t="shared" si="0"/>
        <v>0</v>
      </c>
      <c r="G14" s="14"/>
      <c r="H14" s="14"/>
      <c r="I14" s="14"/>
      <c r="J14" s="14"/>
      <c r="K14" s="14"/>
      <c r="L14" s="14"/>
    </row>
    <row r="15" spans="1:12" ht="12.75">
      <c r="A15" s="185" t="s">
        <v>185</v>
      </c>
      <c r="B15" s="182">
        <v>192488</v>
      </c>
      <c r="C15" s="182">
        <f>SUM(C17+C24)</f>
        <v>192488</v>
      </c>
      <c r="D15" s="182">
        <f>SUM(D25+D24+D17)</f>
        <v>200011</v>
      </c>
      <c r="E15" s="182">
        <f>SUM(E25+E24+E17)</f>
        <v>200011</v>
      </c>
      <c r="F15" s="244">
        <f t="shared" si="0"/>
        <v>1</v>
      </c>
      <c r="G15" s="14"/>
      <c r="H15" s="14"/>
      <c r="I15" s="14"/>
      <c r="J15" s="14"/>
      <c r="K15" s="14"/>
      <c r="L15" s="14"/>
    </row>
    <row r="16" spans="1:12" ht="12.75">
      <c r="A16" s="181" t="s">
        <v>186</v>
      </c>
      <c r="B16" s="182">
        <v>137003</v>
      </c>
      <c r="C16" s="182">
        <v>137003</v>
      </c>
      <c r="D16" s="182">
        <v>136909</v>
      </c>
      <c r="E16" s="182">
        <v>136909</v>
      </c>
      <c r="F16" s="244">
        <f t="shared" si="0"/>
        <v>1</v>
      </c>
      <c r="G16" s="14"/>
      <c r="H16" s="14"/>
      <c r="I16" s="14"/>
      <c r="J16" s="14"/>
      <c r="K16" s="14"/>
      <c r="L16" s="14"/>
    </row>
    <row r="17" spans="1:12" ht="12.75">
      <c r="A17" s="183" t="s">
        <v>269</v>
      </c>
      <c r="B17" s="184">
        <v>137003</v>
      </c>
      <c r="C17" s="184">
        <v>137003</v>
      </c>
      <c r="D17" s="182">
        <v>136909</v>
      </c>
      <c r="E17" s="182">
        <v>136909</v>
      </c>
      <c r="F17" s="244">
        <f t="shared" si="0"/>
        <v>1</v>
      </c>
      <c r="G17" s="14"/>
      <c r="H17" s="14"/>
      <c r="I17" s="14"/>
      <c r="J17" s="14"/>
      <c r="K17" s="14"/>
      <c r="L17" s="14"/>
    </row>
    <row r="18" spans="1:12" ht="12.75">
      <c r="A18" s="186" t="s">
        <v>270</v>
      </c>
      <c r="B18" s="184">
        <v>0</v>
      </c>
      <c r="C18" s="184">
        <v>0</v>
      </c>
      <c r="D18" s="184"/>
      <c r="E18" s="184"/>
      <c r="F18" s="254"/>
      <c r="G18" s="14"/>
      <c r="H18" s="14"/>
      <c r="I18" s="14"/>
      <c r="J18" s="14"/>
      <c r="K18" s="14"/>
      <c r="L18" s="14"/>
    </row>
    <row r="19" spans="1:12" ht="12.75">
      <c r="A19" s="186" t="s">
        <v>271</v>
      </c>
      <c r="B19" s="184">
        <v>0</v>
      </c>
      <c r="C19" s="184">
        <v>0</v>
      </c>
      <c r="D19" s="184"/>
      <c r="E19" s="184"/>
      <c r="F19" s="254"/>
      <c r="G19" s="14"/>
      <c r="H19" s="14"/>
      <c r="I19" s="14"/>
      <c r="J19" s="14"/>
      <c r="K19" s="14"/>
      <c r="L19" s="14"/>
    </row>
    <row r="20" spans="1:12" ht="12.75">
      <c r="A20" s="183" t="s">
        <v>272</v>
      </c>
      <c r="B20" s="184"/>
      <c r="C20" s="184"/>
      <c r="D20" s="184"/>
      <c r="E20" s="184"/>
      <c r="F20" s="254"/>
      <c r="G20" s="14"/>
      <c r="H20" s="14"/>
      <c r="I20" s="14"/>
      <c r="J20" s="14"/>
      <c r="K20" s="14"/>
      <c r="L20" s="14"/>
    </row>
    <row r="21" spans="1:12" ht="12.75">
      <c r="A21" s="186" t="s">
        <v>273</v>
      </c>
      <c r="B21" s="184"/>
      <c r="C21" s="184"/>
      <c r="D21" s="184"/>
      <c r="E21" s="184"/>
      <c r="F21" s="254"/>
      <c r="G21" s="14"/>
      <c r="H21" s="14"/>
      <c r="I21" s="14"/>
      <c r="J21" s="14"/>
      <c r="K21" s="14"/>
      <c r="L21" s="14"/>
    </row>
    <row r="22" spans="1:12" ht="12.75">
      <c r="A22" s="186" t="s">
        <v>274</v>
      </c>
      <c r="B22" s="184"/>
      <c r="C22" s="184"/>
      <c r="D22" s="184"/>
      <c r="E22" s="184"/>
      <c r="F22" s="254"/>
      <c r="G22" s="14"/>
      <c r="H22" s="14"/>
      <c r="I22" s="14"/>
      <c r="J22" s="14"/>
      <c r="K22" s="14"/>
      <c r="L22" s="14"/>
    </row>
    <row r="23" spans="1:12" ht="12.75">
      <c r="A23" s="181" t="s">
        <v>189</v>
      </c>
      <c r="B23" s="256"/>
      <c r="C23" s="256"/>
      <c r="D23" s="182"/>
      <c r="E23" s="182"/>
      <c r="F23" s="254"/>
      <c r="G23" s="14"/>
      <c r="H23" s="14"/>
      <c r="I23" s="14"/>
      <c r="J23" s="14"/>
      <c r="K23" s="14"/>
      <c r="L23" s="14"/>
    </row>
    <row r="24" spans="1:12" ht="25.5">
      <c r="A24" s="224" t="s">
        <v>564</v>
      </c>
      <c r="B24" s="182">
        <v>55485</v>
      </c>
      <c r="C24" s="182">
        <v>55485</v>
      </c>
      <c r="D24" s="182">
        <v>54170</v>
      </c>
      <c r="E24" s="182">
        <v>54170</v>
      </c>
      <c r="F24" s="244">
        <f t="shared" si="0"/>
        <v>1</v>
      </c>
      <c r="G24" s="14"/>
      <c r="H24" s="14"/>
      <c r="I24" s="14"/>
      <c r="J24" s="14"/>
      <c r="K24" s="14"/>
      <c r="L24" s="14"/>
    </row>
    <row r="25" spans="1:12" ht="12.75">
      <c r="A25" s="219" t="s">
        <v>399</v>
      </c>
      <c r="B25" s="243"/>
      <c r="C25" s="243"/>
      <c r="D25" s="262">
        <v>8932</v>
      </c>
      <c r="E25" s="262">
        <v>8932</v>
      </c>
      <c r="F25" s="244">
        <f t="shared" si="0"/>
        <v>1</v>
      </c>
      <c r="G25" s="14"/>
      <c r="H25" s="14"/>
      <c r="I25" s="14"/>
      <c r="J25" s="14"/>
      <c r="K25" s="14"/>
      <c r="L25" s="14"/>
    </row>
    <row r="26" spans="1:12" ht="12.75">
      <c r="A26" s="187" t="s">
        <v>275</v>
      </c>
      <c r="B26" s="182">
        <f>SUM(B6+B11+B16)</f>
        <v>545242</v>
      </c>
      <c r="C26" s="182">
        <f>SUM(C6+C11+C16)</f>
        <v>548433</v>
      </c>
      <c r="D26" s="182">
        <f>SUM(D6+D11+D17+D25)</f>
        <v>978976</v>
      </c>
      <c r="E26" s="182">
        <f>SUM(E6+E11+E17+E25)</f>
        <v>925841</v>
      </c>
      <c r="F26" s="244">
        <f t="shared" si="0"/>
        <v>0.9457238992580002</v>
      </c>
      <c r="G26" s="14"/>
      <c r="H26" s="14"/>
      <c r="I26" s="14"/>
      <c r="J26" s="14"/>
      <c r="K26" s="14"/>
      <c r="L26" s="14"/>
    </row>
    <row r="27" spans="1:12" ht="12.75">
      <c r="A27" s="179" t="s">
        <v>276</v>
      </c>
      <c r="B27" s="182"/>
      <c r="C27" s="182"/>
      <c r="D27" s="182"/>
      <c r="E27" s="182"/>
      <c r="F27" s="244"/>
      <c r="G27" s="14"/>
      <c r="H27" s="14"/>
      <c r="I27" s="14"/>
      <c r="J27" s="14"/>
      <c r="K27" s="14"/>
      <c r="L27" s="14"/>
    </row>
    <row r="28" spans="1:12" ht="12.75">
      <c r="A28" s="181" t="s">
        <v>277</v>
      </c>
      <c r="B28" s="285">
        <f>SUM(B29:B33)</f>
        <v>533823</v>
      </c>
      <c r="C28" s="285">
        <f>SUM(C29:C33)</f>
        <v>519954</v>
      </c>
      <c r="D28" s="285">
        <f>SUM(D29:D33)</f>
        <v>617809</v>
      </c>
      <c r="E28" s="285">
        <f>SUM(E29:E33)</f>
        <v>448550</v>
      </c>
      <c r="F28" s="244">
        <f t="shared" si="0"/>
        <v>0.7260334504677012</v>
      </c>
      <c r="G28" s="14"/>
      <c r="H28" s="14"/>
      <c r="I28" s="14"/>
      <c r="J28" s="14"/>
      <c r="K28" s="14"/>
      <c r="L28" s="14"/>
    </row>
    <row r="29" spans="1:12" ht="12.75">
      <c r="A29" s="188" t="s">
        <v>278</v>
      </c>
      <c r="B29" s="182">
        <v>107607</v>
      </c>
      <c r="C29" s="182">
        <v>107607</v>
      </c>
      <c r="D29" s="182">
        <v>144847</v>
      </c>
      <c r="E29" s="182">
        <v>140731</v>
      </c>
      <c r="F29" s="244">
        <f t="shared" si="0"/>
        <v>0.9715838091227295</v>
      </c>
      <c r="G29" s="14"/>
      <c r="H29" s="14"/>
      <c r="I29" s="14"/>
      <c r="J29" s="14"/>
      <c r="K29" s="14"/>
      <c r="L29" s="14"/>
    </row>
    <row r="30" spans="1:12" ht="21">
      <c r="A30" s="189" t="s">
        <v>279</v>
      </c>
      <c r="B30" s="182">
        <v>20005</v>
      </c>
      <c r="C30" s="182">
        <v>20005</v>
      </c>
      <c r="D30" s="182">
        <v>25805</v>
      </c>
      <c r="E30" s="182">
        <v>25795</v>
      </c>
      <c r="F30" s="244">
        <f t="shared" si="0"/>
        <v>0.9996124782018988</v>
      </c>
      <c r="G30" s="14"/>
      <c r="H30" s="14"/>
      <c r="I30" s="14"/>
      <c r="J30" s="14"/>
      <c r="K30" s="14"/>
      <c r="L30" s="14"/>
    </row>
    <row r="31" spans="1:12" ht="12.75">
      <c r="A31" s="189" t="s">
        <v>280</v>
      </c>
      <c r="B31" s="182">
        <v>63733</v>
      </c>
      <c r="C31" s="182">
        <v>65114</v>
      </c>
      <c r="D31" s="182">
        <v>102503</v>
      </c>
      <c r="E31" s="182">
        <v>72234</v>
      </c>
      <c r="F31" s="244">
        <f t="shared" si="0"/>
        <v>0.7047013258148542</v>
      </c>
      <c r="G31" s="14"/>
      <c r="H31" s="14"/>
      <c r="I31" s="14"/>
      <c r="J31" s="14"/>
      <c r="K31" s="14"/>
      <c r="L31" s="14"/>
    </row>
    <row r="32" spans="1:12" ht="12.75">
      <c r="A32" s="189" t="s">
        <v>281</v>
      </c>
      <c r="B32" s="182">
        <v>24514</v>
      </c>
      <c r="C32" s="182">
        <v>24514</v>
      </c>
      <c r="D32" s="182">
        <v>31618</v>
      </c>
      <c r="E32" s="182">
        <v>29969</v>
      </c>
      <c r="F32" s="244">
        <f t="shared" si="0"/>
        <v>0.9478461635777089</v>
      </c>
      <c r="G32" s="14"/>
      <c r="H32" s="14"/>
      <c r="I32" s="14"/>
      <c r="J32" s="14"/>
      <c r="K32" s="14"/>
      <c r="L32" s="14"/>
    </row>
    <row r="33" spans="1:12" ht="12.75">
      <c r="A33" s="189" t="s">
        <v>282</v>
      </c>
      <c r="B33" s="182">
        <f>SUM(B34:B39)</f>
        <v>317964</v>
      </c>
      <c r="C33" s="182">
        <f>SUM(C34:C39)</f>
        <v>302714</v>
      </c>
      <c r="D33" s="182">
        <f>SUM(D34:D39)</f>
        <v>313036</v>
      </c>
      <c r="E33" s="182">
        <f>SUM(E34:E39)</f>
        <v>179821</v>
      </c>
      <c r="F33" s="244">
        <f t="shared" si="0"/>
        <v>0.5744419172235781</v>
      </c>
      <c r="G33" s="14"/>
      <c r="H33" s="14"/>
      <c r="I33" s="14"/>
      <c r="J33" s="14"/>
      <c r="K33" s="14"/>
      <c r="L33" s="14"/>
    </row>
    <row r="34" spans="1:12" s="258" customFormat="1" ht="12.75">
      <c r="A34" s="190" t="s">
        <v>283</v>
      </c>
      <c r="B34" s="184">
        <v>171224</v>
      </c>
      <c r="C34" s="184">
        <v>171324</v>
      </c>
      <c r="D34" s="184">
        <v>211225</v>
      </c>
      <c r="E34" s="184">
        <v>174274</v>
      </c>
      <c r="F34" s="254">
        <f t="shared" si="0"/>
        <v>0.8250633211030891</v>
      </c>
      <c r="G34" s="14"/>
      <c r="H34" s="14"/>
      <c r="I34" s="14"/>
      <c r="J34" s="14"/>
      <c r="K34" s="14"/>
      <c r="L34" s="14"/>
    </row>
    <row r="35" spans="1:12" s="258" customFormat="1" ht="12.75">
      <c r="A35" s="190" t="s">
        <v>284</v>
      </c>
      <c r="B35" s="184">
        <v>0</v>
      </c>
      <c r="C35" s="184">
        <v>0</v>
      </c>
      <c r="D35" s="184">
        <v>5547</v>
      </c>
      <c r="E35" s="184">
        <v>5547</v>
      </c>
      <c r="F35" s="254">
        <f t="shared" si="0"/>
        <v>1</v>
      </c>
      <c r="G35" s="14"/>
      <c r="H35" s="14"/>
      <c r="I35" s="14"/>
      <c r="J35" s="14"/>
      <c r="K35" s="14"/>
      <c r="L35" s="14"/>
    </row>
    <row r="36" spans="1:12" s="258" customFormat="1" ht="12.75">
      <c r="A36" s="190" t="s">
        <v>285</v>
      </c>
      <c r="B36" s="184">
        <v>0</v>
      </c>
      <c r="C36" s="184">
        <v>0</v>
      </c>
      <c r="D36" s="184">
        <v>0</v>
      </c>
      <c r="E36" s="184"/>
      <c r="F36" s="254"/>
      <c r="G36" s="14"/>
      <c r="H36" s="14"/>
      <c r="I36" s="14"/>
      <c r="J36" s="14"/>
      <c r="K36" s="14"/>
      <c r="L36" s="14"/>
    </row>
    <row r="37" spans="1:12" ht="12.75">
      <c r="A37" s="190" t="s">
        <v>286</v>
      </c>
      <c r="B37" s="184">
        <v>10000</v>
      </c>
      <c r="C37" s="184">
        <v>8750</v>
      </c>
      <c r="D37" s="184">
        <v>0</v>
      </c>
      <c r="E37" s="184"/>
      <c r="F37" s="254"/>
      <c r="G37" s="14"/>
      <c r="H37" s="14"/>
      <c r="I37" s="14"/>
      <c r="J37" s="14"/>
      <c r="K37" s="14"/>
      <c r="L37" s="14"/>
    </row>
    <row r="38" spans="1:12" ht="12.75">
      <c r="A38" s="190" t="s">
        <v>287</v>
      </c>
      <c r="B38" s="184">
        <v>66027</v>
      </c>
      <c r="C38" s="184">
        <v>51927</v>
      </c>
      <c r="D38" s="184">
        <v>25551</v>
      </c>
      <c r="E38" s="184"/>
      <c r="F38" s="254">
        <f t="shared" si="0"/>
        <v>0</v>
      </c>
      <c r="G38" s="14"/>
      <c r="H38" s="14"/>
      <c r="I38" s="14"/>
      <c r="J38" s="14"/>
      <c r="K38" s="14"/>
      <c r="L38" s="14"/>
    </row>
    <row r="39" spans="1:12" ht="12.75">
      <c r="A39" s="190" t="s">
        <v>288</v>
      </c>
      <c r="B39" s="184">
        <v>70713</v>
      </c>
      <c r="C39" s="184">
        <v>70713</v>
      </c>
      <c r="D39" s="184">
        <v>70713</v>
      </c>
      <c r="E39" s="184"/>
      <c r="F39" s="254">
        <f t="shared" si="0"/>
        <v>0</v>
      </c>
      <c r="G39" s="14"/>
      <c r="H39" s="14"/>
      <c r="I39" s="14"/>
      <c r="J39" s="14"/>
      <c r="K39" s="14"/>
      <c r="L39" s="14"/>
    </row>
    <row r="40" spans="1:12" ht="12.75">
      <c r="A40" s="181" t="s">
        <v>289</v>
      </c>
      <c r="B40" s="182">
        <v>11419</v>
      </c>
      <c r="C40" s="182">
        <f>SUM(C41:C42)</f>
        <v>28479</v>
      </c>
      <c r="D40" s="182">
        <f>SUM(D41:D42)</f>
        <v>343536</v>
      </c>
      <c r="E40" s="182">
        <f>SUM(E41:E42)</f>
        <v>291641</v>
      </c>
      <c r="F40" s="244">
        <f t="shared" si="0"/>
        <v>0.848938684737553</v>
      </c>
      <c r="G40" s="14"/>
      <c r="H40" s="14"/>
      <c r="I40" s="14"/>
      <c r="J40" s="14"/>
      <c r="K40" s="14"/>
      <c r="L40" s="14"/>
    </row>
    <row r="41" spans="1:12" s="255" customFormat="1" ht="24.75" customHeight="1">
      <c r="A41" s="183" t="s">
        <v>290</v>
      </c>
      <c r="B41" s="245">
        <v>10419</v>
      </c>
      <c r="C41" s="245">
        <v>24679</v>
      </c>
      <c r="D41" s="245">
        <v>15283</v>
      </c>
      <c r="E41" s="245">
        <v>15184</v>
      </c>
      <c r="F41" s="254">
        <f t="shared" si="0"/>
        <v>0.9935222142249558</v>
      </c>
      <c r="G41" s="14"/>
      <c r="H41" s="14"/>
      <c r="I41" s="14"/>
      <c r="J41" s="14"/>
      <c r="K41" s="14"/>
      <c r="L41" s="14"/>
    </row>
    <row r="42" spans="1:12" s="255" customFormat="1" ht="27" customHeight="1">
      <c r="A42" s="183" t="s">
        <v>291</v>
      </c>
      <c r="B42" s="245">
        <v>1000</v>
      </c>
      <c r="C42" s="245">
        <v>3800</v>
      </c>
      <c r="D42" s="245">
        <v>328253</v>
      </c>
      <c r="E42" s="245">
        <v>276457</v>
      </c>
      <c r="F42" s="254">
        <f t="shared" si="0"/>
        <v>0.8422070780769711</v>
      </c>
      <c r="G42" s="14"/>
      <c r="H42" s="14"/>
      <c r="I42" s="14"/>
      <c r="J42" s="14"/>
      <c r="K42" s="14"/>
      <c r="L42" s="14"/>
    </row>
    <row r="43" spans="1:12" ht="12.75">
      <c r="A43" s="183" t="s">
        <v>292</v>
      </c>
      <c r="B43" s="184"/>
      <c r="C43" s="184"/>
      <c r="D43" s="184"/>
      <c r="E43" s="184"/>
      <c r="F43" s="254"/>
      <c r="G43" s="14"/>
      <c r="H43" s="14"/>
      <c r="I43" s="14"/>
      <c r="J43" s="14"/>
      <c r="K43" s="14"/>
      <c r="L43" s="14"/>
    </row>
    <row r="44" spans="1:12" ht="12.75">
      <c r="A44" s="190" t="s">
        <v>293</v>
      </c>
      <c r="B44" s="184"/>
      <c r="C44" s="184"/>
      <c r="D44" s="184"/>
      <c r="E44" s="184"/>
      <c r="F44" s="254"/>
      <c r="G44" s="14"/>
      <c r="H44" s="6"/>
      <c r="I44" s="6"/>
      <c r="J44" s="6"/>
      <c r="K44" s="6"/>
      <c r="L44" s="6"/>
    </row>
    <row r="45" spans="1:12" ht="22.5">
      <c r="A45" s="191" t="s">
        <v>294</v>
      </c>
      <c r="B45" s="184"/>
      <c r="C45" s="184"/>
      <c r="D45" s="184"/>
      <c r="E45" s="184"/>
      <c r="F45" s="254"/>
      <c r="G45" s="14"/>
      <c r="H45" s="14"/>
      <c r="I45" s="14"/>
      <c r="J45" s="14"/>
      <c r="K45" s="14"/>
      <c r="L45" s="14"/>
    </row>
    <row r="46" spans="1:12" ht="12.75">
      <c r="A46" s="190" t="s">
        <v>295</v>
      </c>
      <c r="B46" s="182"/>
      <c r="C46" s="182"/>
      <c r="D46" s="184"/>
      <c r="E46" s="184"/>
      <c r="F46" s="254"/>
      <c r="G46" s="14"/>
      <c r="H46" s="14"/>
      <c r="I46" s="14"/>
      <c r="J46" s="14"/>
      <c r="K46" s="14"/>
      <c r="L46" s="14"/>
    </row>
    <row r="47" spans="1:12" ht="12.75">
      <c r="A47" s="185" t="s">
        <v>255</v>
      </c>
      <c r="B47" s="182">
        <v>55485</v>
      </c>
      <c r="C47" s="182">
        <v>55485</v>
      </c>
      <c r="D47" s="182">
        <f>SUM(D53:D54)</f>
        <v>75464</v>
      </c>
      <c r="E47" s="182">
        <f>SUM(E53:E54)</f>
        <v>62904</v>
      </c>
      <c r="F47" s="244">
        <f t="shared" si="0"/>
        <v>0.8335630234283897</v>
      </c>
      <c r="G47" s="14"/>
      <c r="H47" s="14"/>
      <c r="I47" s="14"/>
      <c r="J47" s="14"/>
      <c r="K47" s="14"/>
      <c r="L47" s="14"/>
    </row>
    <row r="48" spans="1:12" ht="12.75">
      <c r="A48" s="181" t="s">
        <v>296</v>
      </c>
      <c r="B48" s="182"/>
      <c r="C48" s="182"/>
      <c r="D48" s="182"/>
      <c r="E48" s="182"/>
      <c r="F48" s="244"/>
      <c r="G48" s="14"/>
      <c r="H48" s="14"/>
      <c r="I48" s="14"/>
      <c r="J48" s="14"/>
      <c r="K48" s="14"/>
      <c r="L48" s="14"/>
    </row>
    <row r="49" spans="1:12" ht="12.75">
      <c r="A49" s="192" t="s">
        <v>297</v>
      </c>
      <c r="B49" s="182"/>
      <c r="C49" s="182"/>
      <c r="D49" s="182"/>
      <c r="E49" s="182"/>
      <c r="F49" s="244"/>
      <c r="G49" s="14"/>
      <c r="H49" s="14"/>
      <c r="I49" s="14"/>
      <c r="J49" s="14"/>
      <c r="K49" s="14"/>
      <c r="L49" s="14"/>
    </row>
    <row r="50" spans="1:12" ht="12.75">
      <c r="A50" s="186" t="s">
        <v>270</v>
      </c>
      <c r="B50" s="182"/>
      <c r="C50" s="182"/>
      <c r="D50" s="182"/>
      <c r="E50" s="182"/>
      <c r="F50" s="244"/>
      <c r="G50" s="14"/>
      <c r="H50" s="14"/>
      <c r="I50" s="14"/>
      <c r="J50" s="14"/>
      <c r="K50" s="14"/>
      <c r="L50" s="14"/>
    </row>
    <row r="51" spans="1:12" ht="12.75">
      <c r="A51" s="186" t="s">
        <v>271</v>
      </c>
      <c r="B51" s="182"/>
      <c r="C51" s="182"/>
      <c r="D51" s="182"/>
      <c r="E51" s="182"/>
      <c r="F51" s="244"/>
      <c r="G51" s="14"/>
      <c r="H51" s="14"/>
      <c r="I51" s="14"/>
      <c r="J51" s="14"/>
      <c r="K51" s="14"/>
      <c r="L51" s="14"/>
    </row>
    <row r="52" spans="1:12" ht="12.75">
      <c r="A52" s="181" t="s">
        <v>219</v>
      </c>
      <c r="B52" s="256"/>
      <c r="C52" s="256"/>
      <c r="D52" s="182"/>
      <c r="E52" s="182"/>
      <c r="F52" s="244"/>
      <c r="G52" s="14"/>
      <c r="H52" s="14"/>
      <c r="I52" s="14"/>
      <c r="J52" s="14"/>
      <c r="K52" s="14"/>
      <c r="L52" s="14"/>
    </row>
    <row r="53" spans="1:12" s="14" customFormat="1" ht="32.25" customHeight="1">
      <c r="A53" s="224" t="s">
        <v>565</v>
      </c>
      <c r="B53" s="284">
        <v>55485</v>
      </c>
      <c r="C53" s="284">
        <v>55485</v>
      </c>
      <c r="D53" s="284">
        <v>57833</v>
      </c>
      <c r="E53" s="284">
        <v>54205</v>
      </c>
      <c r="F53" s="244">
        <f t="shared" si="0"/>
        <v>0.9372676499576367</v>
      </c>
      <c r="G53" s="84">
        <f>E53/D53</f>
        <v>0.9372676499576367</v>
      </c>
      <c r="H53" s="259"/>
      <c r="I53" s="259"/>
      <c r="J53" s="259"/>
      <c r="K53" s="259"/>
      <c r="L53" s="259"/>
    </row>
    <row r="54" spans="1:7" s="6" customFormat="1" ht="20.25" customHeight="1">
      <c r="A54" s="219" t="s">
        <v>399</v>
      </c>
      <c r="B54" s="260"/>
      <c r="C54" s="219"/>
      <c r="D54" s="242">
        <v>17631</v>
      </c>
      <c r="E54" s="218">
        <v>8699</v>
      </c>
      <c r="F54" s="244">
        <f t="shared" si="0"/>
        <v>0.49339232034484715</v>
      </c>
      <c r="G54" s="84" t="e">
        <f>E54/#REF!</f>
        <v>#REF!</v>
      </c>
    </row>
    <row r="55" spans="1:12" ht="19.5" customHeight="1">
      <c r="A55" s="187" t="s">
        <v>298</v>
      </c>
      <c r="B55" s="182">
        <f>SUM(B28+B40+B54)</f>
        <v>545242</v>
      </c>
      <c r="C55" s="182">
        <f>SUM(C28+C40+C54)</f>
        <v>548433</v>
      </c>
      <c r="D55" s="182">
        <f>SUM(D28+D40+D54)</f>
        <v>978976</v>
      </c>
      <c r="E55" s="182">
        <f>SUM(E28+E40+E54)</f>
        <v>748890</v>
      </c>
      <c r="F55" s="244">
        <f>E55/D55</f>
        <v>0.7649727878926552</v>
      </c>
      <c r="G55" s="14"/>
      <c r="H55" s="14"/>
      <c r="I55" s="14"/>
      <c r="J55" s="14"/>
      <c r="K55" s="14"/>
      <c r="L55" s="14"/>
    </row>
    <row r="56" ht="11.25">
      <c r="A56" s="261"/>
    </row>
    <row r="57" ht="11.25">
      <c r="A57" s="261"/>
    </row>
    <row r="58" ht="11.25">
      <c r="A58" s="261"/>
    </row>
    <row r="59" ht="11.25">
      <c r="A59" s="261"/>
    </row>
    <row r="60" ht="11.25">
      <c r="A60" s="261"/>
    </row>
    <row r="61" ht="11.25">
      <c r="A61" s="261"/>
    </row>
    <row r="62" ht="11.25">
      <c r="A62" s="261"/>
    </row>
    <row r="63" ht="11.25">
      <c r="A63" s="261"/>
    </row>
    <row r="64" ht="11.25">
      <c r="A64" s="261"/>
    </row>
  </sheetData>
  <sheetProtection/>
  <mergeCells count="2">
    <mergeCell ref="A2:L2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79.57421875" style="0" customWidth="1"/>
    <col min="2" max="2" width="0" style="78" hidden="1" customWidth="1"/>
    <col min="3" max="3" width="13.140625" style="0" customWidth="1"/>
    <col min="4" max="6" width="9.57421875" style="0" customWidth="1"/>
    <col min="8" max="8" width="0.13671875" style="0" customWidth="1"/>
    <col min="9" max="13" width="9.140625" style="0" hidden="1" customWidth="1"/>
  </cols>
  <sheetData>
    <row r="1" spans="1:13" ht="12.75">
      <c r="A1" s="302" t="s">
        <v>566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2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ht="6" customHeight="1" hidden="1">
      <c r="A3" s="77" t="s">
        <v>124</v>
      </c>
    </row>
    <row r="4" spans="1:3" ht="19.5" customHeight="1">
      <c r="A4" s="299" t="s">
        <v>125</v>
      </c>
      <c r="B4" s="299"/>
      <c r="C4" s="299"/>
    </row>
    <row r="5" spans="1:3" ht="19.5" customHeight="1">
      <c r="A5" s="299" t="s">
        <v>426</v>
      </c>
      <c r="B5" s="299"/>
      <c r="C5" s="299"/>
    </row>
    <row r="6" spans="1:7" ht="21" customHeight="1">
      <c r="A6" s="79"/>
      <c r="C6" s="300" t="s">
        <v>19</v>
      </c>
      <c r="D6" s="301"/>
      <c r="E6" s="301"/>
      <c r="F6" s="301"/>
      <c r="G6" s="301"/>
    </row>
    <row r="7" spans="1:8" ht="54.75" customHeight="1">
      <c r="A7" s="80" t="s">
        <v>126</v>
      </c>
      <c r="B7" s="80" t="s">
        <v>127</v>
      </c>
      <c r="C7" s="24" t="s">
        <v>419</v>
      </c>
      <c r="D7" s="24" t="s">
        <v>420</v>
      </c>
      <c r="E7" s="24" t="s">
        <v>421</v>
      </c>
      <c r="F7" s="24" t="s">
        <v>422</v>
      </c>
      <c r="G7" s="24" t="s">
        <v>28</v>
      </c>
      <c r="H7" s="81"/>
    </row>
    <row r="8" spans="1:12" ht="13.5" customHeight="1">
      <c r="A8" s="82" t="s">
        <v>129</v>
      </c>
      <c r="B8" s="83" t="e">
        <f>B9+B33+B48+B59</f>
        <v>#REF!</v>
      </c>
      <c r="C8" s="83"/>
      <c r="D8" s="83"/>
      <c r="E8" s="83"/>
      <c r="F8" s="83"/>
      <c r="G8" s="84"/>
      <c r="H8" s="85"/>
      <c r="I8" s="86"/>
      <c r="J8" s="86"/>
      <c r="K8" s="86"/>
      <c r="L8" s="86"/>
    </row>
    <row r="9" spans="1:12" ht="13.5" customHeight="1">
      <c r="A9" s="87" t="s">
        <v>130</v>
      </c>
      <c r="B9" s="83" t="e">
        <f>B10+B27</f>
        <v>#REF!</v>
      </c>
      <c r="C9" s="83">
        <f>C10+C27</f>
        <v>292703</v>
      </c>
      <c r="D9" s="83">
        <v>295694</v>
      </c>
      <c r="E9" s="83">
        <f>SUM(E27+E10)</f>
        <v>392248</v>
      </c>
      <c r="F9" s="83">
        <f>SUM(F27+F10)</f>
        <v>381180</v>
      </c>
      <c r="G9" s="84">
        <f>F9/E9</f>
        <v>0.9717831575941751</v>
      </c>
      <c r="H9" s="88" t="s">
        <v>131</v>
      </c>
      <c r="I9" s="86"/>
      <c r="J9" s="86"/>
      <c r="K9" s="86"/>
      <c r="L9" s="86"/>
    </row>
    <row r="10" spans="1:12" s="93" customFormat="1" ht="13.5" customHeight="1">
      <c r="A10" s="89" t="s">
        <v>132</v>
      </c>
      <c r="B10" s="90" t="e">
        <f>B11+B22+B23+B24+B25+#REF!</f>
        <v>#REF!</v>
      </c>
      <c r="C10" s="90">
        <f>SUM(C25+C24+C23+C22+C11)</f>
        <v>239734</v>
      </c>
      <c r="D10" s="90">
        <v>240534</v>
      </c>
      <c r="E10" s="90">
        <v>275611</v>
      </c>
      <c r="F10" s="90">
        <f>SUM(F26+F25+F24+F23+F22+F11)</f>
        <v>274582</v>
      </c>
      <c r="G10" s="84">
        <f aca="true" t="shared" si="0" ref="G10:G73">F10/E10</f>
        <v>0.9962664770274046</v>
      </c>
      <c r="H10" s="91" t="s">
        <v>133</v>
      </c>
      <c r="I10" s="92"/>
      <c r="J10" s="92"/>
      <c r="K10" s="92"/>
      <c r="L10" s="92"/>
    </row>
    <row r="11" spans="1:12" s="98" customFormat="1" ht="13.5" customHeight="1">
      <c r="A11" s="94" t="s">
        <v>134</v>
      </c>
      <c r="B11" s="95">
        <f>B12+B13+B18+B19+B20+B21</f>
        <v>290009</v>
      </c>
      <c r="C11" s="95">
        <v>65118</v>
      </c>
      <c r="D11" s="95">
        <v>65118</v>
      </c>
      <c r="E11" s="95">
        <v>66232</v>
      </c>
      <c r="F11" s="95">
        <v>66232</v>
      </c>
      <c r="G11" s="263">
        <f t="shared" si="0"/>
        <v>1</v>
      </c>
      <c r="H11" s="96"/>
      <c r="I11" s="97"/>
      <c r="J11" s="97"/>
      <c r="K11" s="97"/>
      <c r="L11" s="97"/>
    </row>
    <row r="12" spans="1:12" ht="13.5" customHeight="1">
      <c r="A12" s="99" t="s">
        <v>135</v>
      </c>
      <c r="B12" s="100">
        <v>62425</v>
      </c>
      <c r="C12" s="100">
        <v>39892</v>
      </c>
      <c r="D12" s="100">
        <v>39892</v>
      </c>
      <c r="E12" s="100"/>
      <c r="F12" s="100"/>
      <c r="G12" s="84"/>
      <c r="H12" s="101"/>
      <c r="I12" s="86"/>
      <c r="J12" s="86"/>
      <c r="K12" s="86"/>
      <c r="L12" s="86"/>
    </row>
    <row r="13" spans="1:12" ht="13.5" customHeight="1">
      <c r="A13" s="99" t="s">
        <v>136</v>
      </c>
      <c r="B13" s="100">
        <f>SUM(B14:B17)</f>
        <v>68541</v>
      </c>
      <c r="C13" s="100">
        <v>18629</v>
      </c>
      <c r="D13" s="100">
        <v>18629</v>
      </c>
      <c r="E13" s="100"/>
      <c r="F13" s="100"/>
      <c r="G13" s="84"/>
      <c r="H13" s="102"/>
      <c r="I13" s="86"/>
      <c r="J13" s="86"/>
      <c r="K13" s="86"/>
      <c r="L13" s="86"/>
    </row>
    <row r="14" spans="1:12" ht="13.5" customHeight="1">
      <c r="A14" s="103" t="s">
        <v>137</v>
      </c>
      <c r="B14" s="100">
        <v>14937</v>
      </c>
      <c r="C14" s="100">
        <v>7397</v>
      </c>
      <c r="D14" s="100">
        <v>7397</v>
      </c>
      <c r="E14" s="100"/>
      <c r="F14" s="100"/>
      <c r="G14" s="84"/>
      <c r="H14" s="101"/>
      <c r="I14" s="86"/>
      <c r="J14" s="86"/>
      <c r="K14" s="86"/>
      <c r="L14" s="86"/>
    </row>
    <row r="15" spans="1:12" ht="13.5" customHeight="1">
      <c r="A15" s="103" t="s">
        <v>138</v>
      </c>
      <c r="B15" s="100">
        <v>35072</v>
      </c>
      <c r="C15" s="100">
        <v>7936</v>
      </c>
      <c r="D15" s="100">
        <v>7936</v>
      </c>
      <c r="E15" s="100"/>
      <c r="F15" s="100"/>
      <c r="G15" s="84"/>
      <c r="H15" s="101"/>
      <c r="I15" s="86"/>
      <c r="J15" s="86"/>
      <c r="K15" s="86"/>
      <c r="L15" s="86"/>
    </row>
    <row r="16" spans="1:12" ht="13.5" customHeight="1">
      <c r="A16" s="103" t="s">
        <v>139</v>
      </c>
      <c r="B16" s="100">
        <v>100</v>
      </c>
      <c r="C16" s="100">
        <v>100</v>
      </c>
      <c r="D16" s="100">
        <v>100</v>
      </c>
      <c r="E16" s="100"/>
      <c r="F16" s="100"/>
      <c r="G16" s="84"/>
      <c r="H16" s="101"/>
      <c r="I16" s="86"/>
      <c r="J16" s="86"/>
      <c r="K16" s="86"/>
      <c r="L16" s="86"/>
    </row>
    <row r="17" spans="1:12" ht="13.5" customHeight="1">
      <c r="A17" s="103" t="s">
        <v>140</v>
      </c>
      <c r="B17" s="100">
        <v>18432</v>
      </c>
      <c r="C17" s="100">
        <v>3196</v>
      </c>
      <c r="D17" s="100">
        <v>3196</v>
      </c>
      <c r="E17" s="100"/>
      <c r="F17" s="100"/>
      <c r="G17" s="84"/>
      <c r="H17" s="101"/>
      <c r="I17" s="86"/>
      <c r="J17" s="86"/>
      <c r="K17" s="86"/>
      <c r="L17" s="86"/>
    </row>
    <row r="18" spans="1:12" ht="13.5" customHeight="1">
      <c r="A18" s="99" t="s">
        <v>141</v>
      </c>
      <c r="B18" s="100">
        <v>7223</v>
      </c>
      <c r="C18" s="100">
        <v>6337</v>
      </c>
      <c r="D18" s="100">
        <v>6337</v>
      </c>
      <c r="E18" s="100"/>
      <c r="F18" s="100"/>
      <c r="G18" s="84"/>
      <c r="H18" s="101"/>
      <c r="I18" s="86"/>
      <c r="J18" s="86"/>
      <c r="K18" s="86"/>
      <c r="L18" s="86"/>
    </row>
    <row r="19" spans="1:12" ht="13.5" customHeight="1">
      <c r="A19" s="99" t="s">
        <v>142</v>
      </c>
      <c r="B19" s="104">
        <v>173076</v>
      </c>
      <c r="C19" s="104">
        <v>0</v>
      </c>
      <c r="D19" s="104">
        <v>0</v>
      </c>
      <c r="E19" s="104"/>
      <c r="F19" s="104"/>
      <c r="G19" s="84"/>
      <c r="H19" s="101"/>
      <c r="I19" s="86"/>
      <c r="J19" s="86"/>
      <c r="K19" s="86"/>
      <c r="L19" s="86"/>
    </row>
    <row r="20" spans="1:12" ht="13.5" customHeight="1">
      <c r="A20" s="99" t="s">
        <v>143</v>
      </c>
      <c r="B20" s="100">
        <v>161</v>
      </c>
      <c r="C20" s="100">
        <v>260</v>
      </c>
      <c r="D20" s="100">
        <v>260</v>
      </c>
      <c r="E20" s="100"/>
      <c r="F20" s="100"/>
      <c r="G20" s="84"/>
      <c r="H20" s="101"/>
      <c r="I20" s="86"/>
      <c r="J20" s="86"/>
      <c r="K20" s="86"/>
      <c r="L20" s="86"/>
    </row>
    <row r="21" spans="1:12" ht="13.5" customHeight="1">
      <c r="A21" s="105" t="s">
        <v>144</v>
      </c>
      <c r="B21" s="95">
        <v>-21417</v>
      </c>
      <c r="C21" s="95">
        <v>0</v>
      </c>
      <c r="D21" s="95">
        <v>0</v>
      </c>
      <c r="E21" s="95"/>
      <c r="F21" s="95"/>
      <c r="G21" s="84"/>
      <c r="H21" s="101"/>
      <c r="I21" s="86"/>
      <c r="J21" s="86"/>
      <c r="K21" s="86"/>
      <c r="L21" s="86"/>
    </row>
    <row r="22" spans="1:12" s="98" customFormat="1" ht="13.5" customHeight="1">
      <c r="A22" s="106" t="s">
        <v>145</v>
      </c>
      <c r="B22" s="95">
        <v>45148</v>
      </c>
      <c r="C22" s="95">
        <v>65525</v>
      </c>
      <c r="D22" s="95">
        <v>65525</v>
      </c>
      <c r="E22" s="95">
        <v>67561</v>
      </c>
      <c r="F22" s="95">
        <v>67561</v>
      </c>
      <c r="G22" s="263">
        <f t="shared" si="0"/>
        <v>1</v>
      </c>
      <c r="H22" s="107"/>
      <c r="I22" s="97"/>
      <c r="J22" s="97"/>
      <c r="K22" s="97"/>
      <c r="L22" s="97"/>
    </row>
    <row r="23" spans="1:12" s="98" customFormat="1" ht="25.5" customHeight="1">
      <c r="A23" s="106" t="s">
        <v>146</v>
      </c>
      <c r="B23" s="95">
        <v>22868</v>
      </c>
      <c r="C23" s="95">
        <v>106415</v>
      </c>
      <c r="D23" s="95">
        <v>106415</v>
      </c>
      <c r="E23" s="95">
        <v>106415</v>
      </c>
      <c r="F23" s="95">
        <v>105386</v>
      </c>
      <c r="G23" s="263">
        <f t="shared" si="0"/>
        <v>0.9903303105765164</v>
      </c>
      <c r="H23" s="107"/>
      <c r="I23" s="97"/>
      <c r="J23" s="97"/>
      <c r="K23" s="97"/>
      <c r="L23" s="97"/>
    </row>
    <row r="24" spans="1:12" s="98" customFormat="1" ht="13.5" customHeight="1">
      <c r="A24" s="106" t="s">
        <v>147</v>
      </c>
      <c r="B24" s="95">
        <v>3049</v>
      </c>
      <c r="C24" s="95">
        <v>2676</v>
      </c>
      <c r="D24" s="95">
        <v>2676</v>
      </c>
      <c r="E24" s="95">
        <v>3207</v>
      </c>
      <c r="F24" s="95">
        <v>3207</v>
      </c>
      <c r="G24" s="263">
        <f t="shared" si="0"/>
        <v>1</v>
      </c>
      <c r="H24" s="108"/>
      <c r="I24" s="97"/>
      <c r="J24" s="97"/>
      <c r="K24" s="97"/>
      <c r="L24" s="97"/>
    </row>
    <row r="25" spans="1:12" s="98" customFormat="1" ht="13.5" customHeight="1">
      <c r="A25" s="106" t="s">
        <v>148</v>
      </c>
      <c r="B25" s="95"/>
      <c r="C25" s="95"/>
      <c r="D25" s="95"/>
      <c r="E25" s="95">
        <v>28896</v>
      </c>
      <c r="F25" s="95">
        <v>28896</v>
      </c>
      <c r="G25" s="263">
        <f t="shared" si="0"/>
        <v>1</v>
      </c>
      <c r="H25" s="97" t="s">
        <v>133</v>
      </c>
      <c r="I25" s="97"/>
      <c r="J25" s="97"/>
      <c r="K25" s="97"/>
      <c r="L25" s="97"/>
    </row>
    <row r="26" spans="1:12" s="98" customFormat="1" ht="13.5" customHeight="1">
      <c r="A26" s="106" t="s">
        <v>149</v>
      </c>
      <c r="B26" s="95"/>
      <c r="C26" s="95"/>
      <c r="D26" s="95"/>
      <c r="E26" s="95">
        <v>3300</v>
      </c>
      <c r="F26" s="95">
        <v>3300</v>
      </c>
      <c r="G26" s="263">
        <f t="shared" si="0"/>
        <v>1</v>
      </c>
      <c r="H26" s="97"/>
      <c r="I26" s="97"/>
      <c r="J26" s="97"/>
      <c r="K26" s="97"/>
      <c r="L26" s="97"/>
    </row>
    <row r="27" spans="1:12" s="93" customFormat="1" ht="13.5" customHeight="1">
      <c r="A27" s="109" t="s">
        <v>150</v>
      </c>
      <c r="B27" s="90">
        <f>SUM(B28:B31)</f>
        <v>12326</v>
      </c>
      <c r="C27" s="90">
        <f>SUM(C28:C31)</f>
        <v>52969</v>
      </c>
      <c r="D27" s="90">
        <v>55160</v>
      </c>
      <c r="E27" s="90">
        <v>116637</v>
      </c>
      <c r="F27" s="90">
        <v>106598</v>
      </c>
      <c r="G27" s="84">
        <f t="shared" si="0"/>
        <v>0.9139295420835584</v>
      </c>
      <c r="H27" s="110">
        <v>26389</v>
      </c>
      <c r="I27" s="92"/>
      <c r="J27" s="92"/>
      <c r="K27" s="92"/>
      <c r="L27" s="92"/>
    </row>
    <row r="28" spans="1:12" ht="13.5" customHeight="1">
      <c r="A28" s="111" t="s">
        <v>151</v>
      </c>
      <c r="B28" s="100">
        <v>6600</v>
      </c>
      <c r="C28" s="100">
        <v>0</v>
      </c>
      <c r="D28" s="100">
        <v>0</v>
      </c>
      <c r="E28" s="100"/>
      <c r="F28" s="100"/>
      <c r="G28" s="84"/>
      <c r="H28" s="112"/>
      <c r="I28" s="86"/>
      <c r="J28" s="86"/>
      <c r="K28" s="86"/>
      <c r="L28" s="86"/>
    </row>
    <row r="29" spans="1:12" ht="13.5" customHeight="1">
      <c r="A29" s="111" t="s">
        <v>152</v>
      </c>
      <c r="B29" s="100"/>
      <c r="C29" s="100">
        <v>1000</v>
      </c>
      <c r="D29" s="100">
        <v>1000</v>
      </c>
      <c r="E29" s="100">
        <v>1000</v>
      </c>
      <c r="F29" s="100">
        <v>2101</v>
      </c>
      <c r="G29" s="263">
        <f t="shared" si="0"/>
        <v>2.101</v>
      </c>
      <c r="H29" s="112"/>
      <c r="I29" s="86"/>
      <c r="J29" s="86"/>
      <c r="K29" s="86"/>
      <c r="L29" s="86"/>
    </row>
    <row r="30" spans="1:12" ht="13.5" customHeight="1">
      <c r="A30" s="111" t="s">
        <v>153</v>
      </c>
      <c r="B30" s="100">
        <v>2000</v>
      </c>
      <c r="C30" s="100">
        <v>2500</v>
      </c>
      <c r="D30" s="100">
        <v>2500</v>
      </c>
      <c r="E30" s="100"/>
      <c r="F30" s="100"/>
      <c r="G30" s="263"/>
      <c r="H30" s="112"/>
      <c r="I30" s="86"/>
      <c r="J30" s="86"/>
      <c r="K30" s="86"/>
      <c r="L30" s="86"/>
    </row>
    <row r="31" spans="1:12" ht="13.5" customHeight="1">
      <c r="A31" s="113" t="s">
        <v>154</v>
      </c>
      <c r="B31" s="100">
        <v>3726</v>
      </c>
      <c r="C31" s="100">
        <v>49469</v>
      </c>
      <c r="D31" s="100">
        <v>49469</v>
      </c>
      <c r="E31" s="100">
        <v>115637</v>
      </c>
      <c r="F31" s="100">
        <v>104497</v>
      </c>
      <c r="G31" s="263">
        <f t="shared" si="0"/>
        <v>0.903664052163235</v>
      </c>
      <c r="H31" s="112"/>
      <c r="I31" s="86"/>
      <c r="J31" s="86"/>
      <c r="K31" s="86"/>
      <c r="L31" s="86"/>
    </row>
    <row r="32" spans="1:12" ht="13.5" customHeight="1">
      <c r="A32" s="113" t="s">
        <v>427</v>
      </c>
      <c r="B32" s="100"/>
      <c r="C32" s="100"/>
      <c r="D32" s="100">
        <v>2191</v>
      </c>
      <c r="E32" s="100"/>
      <c r="F32" s="100"/>
      <c r="G32" s="84"/>
      <c r="H32" s="112"/>
      <c r="I32" s="86"/>
      <c r="J32" s="86"/>
      <c r="K32" s="86"/>
      <c r="L32" s="86"/>
    </row>
    <row r="33" spans="1:12" ht="13.5" customHeight="1">
      <c r="A33" s="114" t="s">
        <v>155</v>
      </c>
      <c r="B33" s="115">
        <f>B34+B38+B40+B41+B43</f>
        <v>407350</v>
      </c>
      <c r="C33" s="115">
        <v>64040</v>
      </c>
      <c r="D33" s="115">
        <v>64040</v>
      </c>
      <c r="E33" s="115">
        <f>E34+E38+E40+E41+E43+E47</f>
        <v>64040</v>
      </c>
      <c r="F33" s="115">
        <f>F34+F38+F40+F41+F43+F47</f>
        <v>57528</v>
      </c>
      <c r="G33" s="84">
        <f t="shared" si="0"/>
        <v>0.898313554028732</v>
      </c>
      <c r="H33" s="116"/>
      <c r="I33" s="116"/>
      <c r="J33" s="116"/>
      <c r="K33" s="116"/>
      <c r="L33" s="86"/>
    </row>
    <row r="34" spans="1:12" ht="13.5" customHeight="1">
      <c r="A34" s="117" t="s">
        <v>156</v>
      </c>
      <c r="B34" s="100">
        <f>SUM(B35:B37)</f>
        <v>228800</v>
      </c>
      <c r="C34" s="100">
        <v>7230</v>
      </c>
      <c r="D34" s="100">
        <v>7230</v>
      </c>
      <c r="E34" s="100">
        <v>7230</v>
      </c>
      <c r="F34" s="100">
        <v>8402</v>
      </c>
      <c r="G34" s="263">
        <f t="shared" si="0"/>
        <v>1.1621023513139697</v>
      </c>
      <c r="H34" s="86"/>
      <c r="I34" s="86"/>
      <c r="J34" s="86"/>
      <c r="K34" s="86"/>
      <c r="L34" s="86"/>
    </row>
    <row r="35" spans="1:12" ht="13.5" customHeight="1">
      <c r="A35" s="118" t="s">
        <v>157</v>
      </c>
      <c r="B35" s="100">
        <v>225000</v>
      </c>
      <c r="C35" s="100">
        <v>1650</v>
      </c>
      <c r="D35" s="100">
        <v>1650</v>
      </c>
      <c r="E35" s="100">
        <v>1650</v>
      </c>
      <c r="F35" s="100">
        <v>1426</v>
      </c>
      <c r="G35" s="263">
        <f t="shared" si="0"/>
        <v>0.8642424242424243</v>
      </c>
      <c r="H35" s="86"/>
      <c r="I35" s="86"/>
      <c r="J35" s="86"/>
      <c r="K35" s="86"/>
      <c r="L35" s="86"/>
    </row>
    <row r="36" spans="1:12" ht="13.5" customHeight="1">
      <c r="A36" s="118" t="s">
        <v>158</v>
      </c>
      <c r="B36" s="100">
        <v>1300</v>
      </c>
      <c r="C36" s="100">
        <v>5100</v>
      </c>
      <c r="D36" s="100">
        <v>5100</v>
      </c>
      <c r="E36" s="100">
        <v>5100</v>
      </c>
      <c r="F36" s="100">
        <v>5807</v>
      </c>
      <c r="G36" s="263">
        <f t="shared" si="0"/>
        <v>1.1386274509803922</v>
      </c>
      <c r="H36" s="86"/>
      <c r="I36" s="86"/>
      <c r="J36" s="86"/>
      <c r="K36" s="86"/>
      <c r="L36" s="86"/>
    </row>
    <row r="37" spans="1:12" ht="13.5" customHeight="1">
      <c r="A37" s="118" t="s">
        <v>159</v>
      </c>
      <c r="B37" s="100">
        <v>2500</v>
      </c>
      <c r="C37" s="100">
        <v>480</v>
      </c>
      <c r="D37" s="100">
        <v>480</v>
      </c>
      <c r="E37" s="100">
        <v>480</v>
      </c>
      <c r="F37" s="100">
        <v>1169</v>
      </c>
      <c r="G37" s="263">
        <f t="shared" si="0"/>
        <v>2.435416666666667</v>
      </c>
      <c r="H37" s="119"/>
      <c r="I37" s="86"/>
      <c r="J37" s="86"/>
      <c r="K37" s="86"/>
      <c r="L37" s="86"/>
    </row>
    <row r="38" spans="1:12" ht="13.5" customHeight="1">
      <c r="A38" s="117" t="s">
        <v>160</v>
      </c>
      <c r="B38" s="100">
        <v>65000</v>
      </c>
      <c r="C38" s="100">
        <v>50000</v>
      </c>
      <c r="D38" s="100">
        <v>50000</v>
      </c>
      <c r="E38" s="100">
        <v>50000</v>
      </c>
      <c r="F38" s="100">
        <v>41648</v>
      </c>
      <c r="G38" s="263">
        <f t="shared" si="0"/>
        <v>0.83296</v>
      </c>
      <c r="H38" s="86"/>
      <c r="I38" s="86"/>
      <c r="J38" s="86"/>
      <c r="K38" s="86"/>
      <c r="L38" s="86"/>
    </row>
    <row r="39" spans="1:12" ht="13.5" customHeight="1">
      <c r="A39" s="118" t="s">
        <v>161</v>
      </c>
      <c r="B39" s="100">
        <v>65000</v>
      </c>
      <c r="C39" s="100">
        <v>50000</v>
      </c>
      <c r="D39" s="100">
        <v>50000</v>
      </c>
      <c r="E39" s="100">
        <v>50000</v>
      </c>
      <c r="F39" s="100">
        <v>41648</v>
      </c>
      <c r="G39" s="263">
        <f t="shared" si="0"/>
        <v>0.83296</v>
      </c>
      <c r="H39" s="86"/>
      <c r="I39" s="86"/>
      <c r="J39" s="86"/>
      <c r="K39" s="86"/>
      <c r="L39" s="86"/>
    </row>
    <row r="40" spans="1:12" ht="13.5" customHeight="1">
      <c r="A40" s="117" t="s">
        <v>162</v>
      </c>
      <c r="B40" s="100">
        <v>11200</v>
      </c>
      <c r="C40" s="100">
        <v>4200</v>
      </c>
      <c r="D40" s="100">
        <v>4200</v>
      </c>
      <c r="E40" s="100">
        <v>4200</v>
      </c>
      <c r="F40" s="100">
        <v>4727</v>
      </c>
      <c r="G40" s="263">
        <f t="shared" si="0"/>
        <v>1.1254761904761905</v>
      </c>
      <c r="H40" s="86"/>
      <c r="I40" s="86"/>
      <c r="J40" s="86"/>
      <c r="K40" s="86"/>
      <c r="L40" s="86"/>
    </row>
    <row r="41" spans="1:12" ht="13.5" customHeight="1">
      <c r="A41" s="117" t="s">
        <v>163</v>
      </c>
      <c r="B41" s="100">
        <v>100000</v>
      </c>
      <c r="C41" s="100">
        <v>2000</v>
      </c>
      <c r="D41" s="100">
        <v>2000</v>
      </c>
      <c r="E41" s="100">
        <v>2000</v>
      </c>
      <c r="F41" s="100">
        <v>1759</v>
      </c>
      <c r="G41" s="263">
        <f t="shared" si="0"/>
        <v>0.8795</v>
      </c>
      <c r="H41" s="86"/>
      <c r="I41" s="86"/>
      <c r="J41" s="86"/>
      <c r="K41" s="86"/>
      <c r="L41" s="86"/>
    </row>
    <row r="42" spans="1:12" ht="13.5" customHeight="1">
      <c r="A42" s="118" t="s">
        <v>164</v>
      </c>
      <c r="B42" s="100">
        <v>100000</v>
      </c>
      <c r="C42" s="100">
        <v>2000</v>
      </c>
      <c r="D42" s="100">
        <v>2000</v>
      </c>
      <c r="E42" s="100">
        <v>2000</v>
      </c>
      <c r="F42" s="100">
        <v>1759</v>
      </c>
      <c r="G42" s="263">
        <f t="shared" si="0"/>
        <v>0.8795</v>
      </c>
      <c r="H42" s="86"/>
      <c r="I42" s="86"/>
      <c r="J42" s="86"/>
      <c r="K42" s="86"/>
      <c r="L42" s="86"/>
    </row>
    <row r="43" spans="1:12" ht="13.5" customHeight="1">
      <c r="A43" s="117" t="s">
        <v>165</v>
      </c>
      <c r="B43" s="100">
        <f>SUM(B44:B46)</f>
        <v>2350</v>
      </c>
      <c r="C43" s="100">
        <v>510</v>
      </c>
      <c r="D43" s="100">
        <v>510</v>
      </c>
      <c r="E43" s="100">
        <v>510</v>
      </c>
      <c r="F43" s="100">
        <v>892</v>
      </c>
      <c r="G43" s="263">
        <f t="shared" si="0"/>
        <v>1.7490196078431373</v>
      </c>
      <c r="H43" s="120"/>
      <c r="I43" s="120"/>
      <c r="J43" s="120"/>
      <c r="K43" s="120"/>
      <c r="L43" s="86"/>
    </row>
    <row r="44" spans="1:12" ht="13.5" customHeight="1">
      <c r="A44" s="121" t="s">
        <v>166</v>
      </c>
      <c r="B44" s="100">
        <v>2000</v>
      </c>
      <c r="C44" s="100">
        <v>510</v>
      </c>
      <c r="D44" s="100">
        <v>510</v>
      </c>
      <c r="E44" s="100">
        <v>510</v>
      </c>
      <c r="F44" s="100">
        <v>892</v>
      </c>
      <c r="G44" s="263">
        <f t="shared" si="0"/>
        <v>1.7490196078431373</v>
      </c>
      <c r="H44" s="86"/>
      <c r="I44" s="86"/>
      <c r="J44" s="86"/>
      <c r="K44" s="86"/>
      <c r="L44" s="86"/>
    </row>
    <row r="45" spans="1:12" ht="13.5" customHeight="1">
      <c r="A45" s="121" t="s">
        <v>167</v>
      </c>
      <c r="B45" s="100">
        <v>200</v>
      </c>
      <c r="C45" s="100">
        <v>0</v>
      </c>
      <c r="D45" s="100">
        <v>0</v>
      </c>
      <c r="E45" s="100">
        <v>0</v>
      </c>
      <c r="F45" s="100">
        <v>0</v>
      </c>
      <c r="G45" s="84"/>
      <c r="H45" s="86"/>
      <c r="I45" s="86"/>
      <c r="J45" s="86"/>
      <c r="K45" s="86"/>
      <c r="L45" s="86"/>
    </row>
    <row r="46" spans="1:12" ht="13.5" customHeight="1">
      <c r="A46" s="121" t="s">
        <v>168</v>
      </c>
      <c r="B46" s="100">
        <v>150</v>
      </c>
      <c r="C46" s="100">
        <v>0</v>
      </c>
      <c r="D46" s="100">
        <v>0</v>
      </c>
      <c r="E46" s="100">
        <v>0</v>
      </c>
      <c r="F46" s="100">
        <v>0</v>
      </c>
      <c r="G46" s="84"/>
      <c r="H46" s="86"/>
      <c r="I46" s="86"/>
      <c r="J46" s="86"/>
      <c r="K46" s="86"/>
      <c r="L46" s="86"/>
    </row>
    <row r="47" spans="1:12" ht="13.5" customHeight="1">
      <c r="A47" s="121" t="s">
        <v>169</v>
      </c>
      <c r="B47" s="100"/>
      <c r="C47" s="100">
        <v>100</v>
      </c>
      <c r="D47" s="100">
        <v>100</v>
      </c>
      <c r="E47" s="100">
        <v>100</v>
      </c>
      <c r="F47" s="100">
        <v>100</v>
      </c>
      <c r="G47" s="263">
        <f t="shared" si="0"/>
        <v>1</v>
      </c>
      <c r="H47" s="86"/>
      <c r="I47" s="86"/>
      <c r="J47" s="86"/>
      <c r="K47" s="86"/>
      <c r="L47" s="86"/>
    </row>
    <row r="48" spans="1:12" ht="15.75" customHeight="1">
      <c r="A48" s="87" t="s">
        <v>170</v>
      </c>
      <c r="B48" s="115">
        <f>SUM(B49:B58)</f>
        <v>87792</v>
      </c>
      <c r="C48" s="115">
        <v>30099</v>
      </c>
      <c r="D48" s="115">
        <v>30099</v>
      </c>
      <c r="E48" s="115">
        <v>39204</v>
      </c>
      <c r="F48" s="115">
        <v>20137</v>
      </c>
      <c r="G48" s="84">
        <f t="shared" si="0"/>
        <v>0.5136465666768697</v>
      </c>
      <c r="H48" s="116"/>
      <c r="I48" s="116"/>
      <c r="J48" s="116"/>
      <c r="K48" s="116"/>
      <c r="L48" s="116"/>
    </row>
    <row r="49" spans="1:12" ht="14.25" customHeight="1" hidden="1">
      <c r="A49" s="122" t="s">
        <v>171</v>
      </c>
      <c r="B49" s="100">
        <v>760</v>
      </c>
      <c r="C49" s="100"/>
      <c r="D49" s="100"/>
      <c r="E49" s="100"/>
      <c r="F49" s="100"/>
      <c r="G49" s="84" t="e">
        <f t="shared" si="0"/>
        <v>#DIV/0!</v>
      </c>
      <c r="H49" s="86"/>
      <c r="I49" s="86"/>
      <c r="J49" s="86"/>
      <c r="K49" s="86"/>
      <c r="L49" s="86"/>
    </row>
    <row r="50" spans="1:12" ht="7.5" customHeight="1" hidden="1">
      <c r="A50" s="122" t="s">
        <v>172</v>
      </c>
      <c r="B50" s="100">
        <v>61999</v>
      </c>
      <c r="C50" s="100"/>
      <c r="D50" s="100"/>
      <c r="E50" s="100"/>
      <c r="F50" s="100"/>
      <c r="G50" s="84" t="e">
        <f t="shared" si="0"/>
        <v>#DIV/0!</v>
      </c>
      <c r="H50" s="86"/>
      <c r="I50" s="86"/>
      <c r="J50" s="86"/>
      <c r="K50" s="86"/>
      <c r="L50" s="86"/>
    </row>
    <row r="51" spans="1:13" s="51" customFormat="1" ht="7.5" customHeight="1" hidden="1">
      <c r="A51" s="122" t="s">
        <v>173</v>
      </c>
      <c r="B51" s="100"/>
      <c r="C51" s="100"/>
      <c r="D51" s="100"/>
      <c r="E51" s="100"/>
      <c r="F51" s="100"/>
      <c r="G51" s="84" t="e">
        <f t="shared" si="0"/>
        <v>#DIV/0!</v>
      </c>
      <c r="H51" s="123"/>
      <c r="I51" s="123"/>
      <c r="J51" s="123"/>
      <c r="K51" s="123"/>
      <c r="L51" s="123"/>
      <c r="M51"/>
    </row>
    <row r="52" spans="1:12" ht="7.5" customHeight="1" hidden="1">
      <c r="A52" s="122" t="s">
        <v>174</v>
      </c>
      <c r="B52" s="100"/>
      <c r="C52" s="100"/>
      <c r="D52" s="100"/>
      <c r="E52" s="100"/>
      <c r="F52" s="100"/>
      <c r="G52" s="84" t="e">
        <f t="shared" si="0"/>
        <v>#DIV/0!</v>
      </c>
      <c r="H52" s="86"/>
      <c r="I52" s="86"/>
      <c r="J52" s="86"/>
      <c r="K52" s="86"/>
      <c r="L52" s="86"/>
    </row>
    <row r="53" spans="1:12" ht="7.5" customHeight="1" hidden="1">
      <c r="A53" s="122" t="s">
        <v>175</v>
      </c>
      <c r="B53" s="100">
        <v>18754</v>
      </c>
      <c r="C53" s="100"/>
      <c r="D53" s="100"/>
      <c r="E53" s="100"/>
      <c r="F53" s="100"/>
      <c r="G53" s="84" t="e">
        <f t="shared" si="0"/>
        <v>#DIV/0!</v>
      </c>
      <c r="H53" s="86"/>
      <c r="I53" s="86"/>
      <c r="J53" s="86"/>
      <c r="K53" s="86"/>
      <c r="L53" s="86"/>
    </row>
    <row r="54" spans="1:12" ht="15.75" customHeight="1" hidden="1">
      <c r="A54" s="122" t="s">
        <v>176</v>
      </c>
      <c r="B54" s="100">
        <v>5739</v>
      </c>
      <c r="C54" s="100"/>
      <c r="D54" s="100"/>
      <c r="E54" s="100"/>
      <c r="F54" s="100"/>
      <c r="G54" s="84" t="e">
        <f t="shared" si="0"/>
        <v>#DIV/0!</v>
      </c>
      <c r="H54" s="86"/>
      <c r="I54" s="86"/>
      <c r="J54" s="86"/>
      <c r="K54" s="86"/>
      <c r="L54" s="86"/>
    </row>
    <row r="55" spans="1:12" ht="7.5" customHeight="1" hidden="1">
      <c r="A55" s="122" t="s">
        <v>177</v>
      </c>
      <c r="B55" s="100"/>
      <c r="C55" s="100"/>
      <c r="D55" s="100"/>
      <c r="E55" s="100"/>
      <c r="F55" s="100"/>
      <c r="G55" s="84" t="e">
        <f t="shared" si="0"/>
        <v>#DIV/0!</v>
      </c>
      <c r="H55" s="86"/>
      <c r="I55" s="86"/>
      <c r="J55" s="86"/>
      <c r="K55" s="86"/>
      <c r="L55" s="86"/>
    </row>
    <row r="56" spans="1:12" ht="7.5" customHeight="1" hidden="1">
      <c r="A56" s="122" t="s">
        <v>178</v>
      </c>
      <c r="B56" s="100"/>
      <c r="C56" s="100"/>
      <c r="D56" s="100"/>
      <c r="E56" s="100"/>
      <c r="F56" s="100"/>
      <c r="G56" s="84" t="e">
        <f t="shared" si="0"/>
        <v>#DIV/0!</v>
      </c>
      <c r="H56" s="86"/>
      <c r="I56" s="86"/>
      <c r="J56" s="86"/>
      <c r="K56" s="86"/>
      <c r="L56" s="86"/>
    </row>
    <row r="57" spans="1:12" ht="7.5" customHeight="1" hidden="1">
      <c r="A57" s="122" t="s">
        <v>179</v>
      </c>
      <c r="B57" s="100"/>
      <c r="C57" s="100"/>
      <c r="D57" s="100"/>
      <c r="E57" s="100"/>
      <c r="F57" s="100"/>
      <c r="G57" s="84" t="e">
        <f t="shared" si="0"/>
        <v>#DIV/0!</v>
      </c>
      <c r="H57" s="86"/>
      <c r="I57" s="86"/>
      <c r="J57" s="86"/>
      <c r="K57" s="86"/>
      <c r="L57" s="86"/>
    </row>
    <row r="58" spans="1:12" ht="7.5" customHeight="1" hidden="1">
      <c r="A58" s="122" t="s">
        <v>180</v>
      </c>
      <c r="B58" s="100">
        <v>540</v>
      </c>
      <c r="C58" s="100"/>
      <c r="D58" s="100"/>
      <c r="E58" s="100"/>
      <c r="F58" s="100"/>
      <c r="G58" s="84" t="e">
        <f t="shared" si="0"/>
        <v>#DIV/0!</v>
      </c>
      <c r="H58" s="86"/>
      <c r="I58" s="86"/>
      <c r="J58" s="86"/>
      <c r="K58" s="86"/>
      <c r="L58" s="86"/>
    </row>
    <row r="59" spans="1:12" ht="13.5" customHeight="1">
      <c r="A59" s="87" t="s">
        <v>181</v>
      </c>
      <c r="B59" s="115">
        <f>SUM(B60:B62)</f>
        <v>737</v>
      </c>
      <c r="C59" s="115">
        <v>380</v>
      </c>
      <c r="D59" s="115">
        <v>380</v>
      </c>
      <c r="E59" s="115">
        <v>4360</v>
      </c>
      <c r="F59" s="115">
        <v>4360</v>
      </c>
      <c r="G59" s="84">
        <f t="shared" si="0"/>
        <v>1</v>
      </c>
      <c r="H59" s="86"/>
      <c r="I59" s="86"/>
      <c r="J59" s="86"/>
      <c r="K59" s="86"/>
      <c r="L59" s="86"/>
    </row>
    <row r="60" spans="1:12" ht="13.5" customHeight="1">
      <c r="A60" s="122" t="s">
        <v>182</v>
      </c>
      <c r="B60" s="100"/>
      <c r="C60" s="100"/>
      <c r="D60" s="100"/>
      <c r="E60" s="100"/>
      <c r="F60" s="100"/>
      <c r="G60" s="84"/>
      <c r="H60" s="86"/>
      <c r="I60" s="86"/>
      <c r="J60" s="86"/>
      <c r="K60" s="86"/>
      <c r="L60" s="86"/>
    </row>
    <row r="61" spans="1:12" ht="13.5" customHeight="1">
      <c r="A61" s="122" t="s">
        <v>183</v>
      </c>
      <c r="B61" s="100"/>
      <c r="C61" s="100"/>
      <c r="D61" s="100"/>
      <c r="E61" s="100"/>
      <c r="F61" s="100"/>
      <c r="G61" s="84"/>
      <c r="H61" s="86"/>
      <c r="I61" s="86"/>
      <c r="J61" s="86"/>
      <c r="K61" s="86"/>
      <c r="L61" s="86"/>
    </row>
    <row r="62" spans="1:12" ht="13.5" customHeight="1">
      <c r="A62" s="122" t="s">
        <v>184</v>
      </c>
      <c r="B62" s="100">
        <v>737</v>
      </c>
      <c r="C62" s="100">
        <v>380</v>
      </c>
      <c r="D62" s="100">
        <v>380</v>
      </c>
      <c r="E62" s="100">
        <v>4360</v>
      </c>
      <c r="F62" s="100">
        <v>4360</v>
      </c>
      <c r="G62" s="84">
        <f t="shared" si="0"/>
        <v>1</v>
      </c>
      <c r="H62" s="86"/>
      <c r="I62" s="86"/>
      <c r="J62" s="86"/>
      <c r="K62" s="86"/>
      <c r="L62" s="86"/>
    </row>
    <row r="63" spans="1:12" ht="13.5" customHeight="1">
      <c r="A63" s="111"/>
      <c r="B63" s="100"/>
      <c r="C63" s="100"/>
      <c r="D63" s="100"/>
      <c r="E63" s="100"/>
      <c r="F63" s="100"/>
      <c r="G63" s="84"/>
      <c r="H63" s="86"/>
      <c r="I63" s="86"/>
      <c r="J63" s="86"/>
      <c r="K63" s="86"/>
      <c r="L63" s="86"/>
    </row>
    <row r="64" spans="1:12" ht="18.75" customHeight="1">
      <c r="A64" s="124" t="s">
        <v>185</v>
      </c>
      <c r="B64" s="83">
        <f>B65+B68</f>
        <v>317118</v>
      </c>
      <c r="C64" s="83">
        <v>133552</v>
      </c>
      <c r="D64" s="83">
        <v>133552</v>
      </c>
      <c r="E64" s="83">
        <f>SUM(E69+E66)</f>
        <v>142377</v>
      </c>
      <c r="F64" s="83">
        <f>SUM(F69+F66)</f>
        <v>142377</v>
      </c>
      <c r="G64" s="84">
        <f t="shared" si="0"/>
        <v>1</v>
      </c>
      <c r="H64" s="86"/>
      <c r="I64" s="86"/>
      <c r="J64" s="86"/>
      <c r="K64" s="86"/>
      <c r="L64" s="86"/>
    </row>
    <row r="65" spans="1:12" ht="18.75" customHeight="1">
      <c r="A65" s="125" t="s">
        <v>186</v>
      </c>
      <c r="B65" s="83">
        <f>SUM(B66:B66)</f>
        <v>317118</v>
      </c>
      <c r="C65" s="83">
        <v>133552</v>
      </c>
      <c r="D65" s="83">
        <v>133552</v>
      </c>
      <c r="E65" s="83">
        <v>133445</v>
      </c>
      <c r="F65" s="83">
        <v>133445</v>
      </c>
      <c r="G65" s="84">
        <f t="shared" si="0"/>
        <v>1</v>
      </c>
      <c r="H65" s="86"/>
      <c r="I65" s="86"/>
      <c r="J65" s="86"/>
      <c r="K65" s="86"/>
      <c r="L65" s="86"/>
    </row>
    <row r="66" spans="1:12" ht="13.5" customHeight="1">
      <c r="A66" s="117" t="s">
        <v>187</v>
      </c>
      <c r="B66" s="126">
        <v>317118</v>
      </c>
      <c r="C66" s="126">
        <v>133552</v>
      </c>
      <c r="D66" s="126">
        <v>133552</v>
      </c>
      <c r="E66" s="126">
        <v>133445</v>
      </c>
      <c r="F66" s="126">
        <v>133445</v>
      </c>
      <c r="G66" s="263">
        <f t="shared" si="0"/>
        <v>1</v>
      </c>
      <c r="H66" s="86"/>
      <c r="I66" s="86"/>
      <c r="J66" s="86"/>
      <c r="K66" s="86"/>
      <c r="L66" s="86"/>
    </row>
    <row r="67" spans="1:12" ht="13.5" customHeight="1">
      <c r="A67" s="122" t="s">
        <v>188</v>
      </c>
      <c r="B67" s="126"/>
      <c r="C67" s="126"/>
      <c r="D67" s="126"/>
      <c r="E67" s="126"/>
      <c r="F67" s="126"/>
      <c r="G67" s="84"/>
      <c r="H67" s="86"/>
      <c r="I67" s="86"/>
      <c r="J67" s="86"/>
      <c r="K67" s="86"/>
      <c r="L67" s="86"/>
    </row>
    <row r="68" spans="1:12" ht="18.75" customHeight="1">
      <c r="A68" s="125" t="s">
        <v>189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4"/>
      <c r="H68" s="86"/>
      <c r="I68" s="86"/>
      <c r="J68" s="86"/>
      <c r="K68" s="86"/>
      <c r="L68" s="86"/>
    </row>
    <row r="69" spans="1:12" ht="18.75" customHeight="1">
      <c r="A69" s="125" t="s">
        <v>537</v>
      </c>
      <c r="B69" s="83"/>
      <c r="C69" s="83"/>
      <c r="D69" s="83"/>
      <c r="E69" s="83">
        <v>8932</v>
      </c>
      <c r="F69" s="83">
        <v>8932</v>
      </c>
      <c r="G69" s="84">
        <f t="shared" si="0"/>
        <v>1</v>
      </c>
      <c r="H69" s="86"/>
      <c r="I69" s="86"/>
      <c r="J69" s="86"/>
      <c r="K69" s="86"/>
      <c r="L69" s="86"/>
    </row>
    <row r="70" spans="1:12" ht="13.5" customHeight="1">
      <c r="A70" s="127" t="s">
        <v>190</v>
      </c>
      <c r="B70" s="83" t="e">
        <f>B8+B64</f>
        <v>#REF!</v>
      </c>
      <c r="C70" s="83">
        <f>SUM(C9+C33+C48+C59+C64)</f>
        <v>520774</v>
      </c>
      <c r="D70" s="83">
        <f>SUM(D9+D33+D48+D59+D64)</f>
        <v>523765</v>
      </c>
      <c r="E70" s="83">
        <f>SUM(E9+E33+E48+E59+E64)</f>
        <v>642229</v>
      </c>
      <c r="F70" s="83">
        <f>SUM(F9+F33+F48+F59+F64)</f>
        <v>605582</v>
      </c>
      <c r="G70" s="84">
        <f t="shared" si="0"/>
        <v>0.9429377994453692</v>
      </c>
      <c r="H70" s="86"/>
      <c r="I70" s="86"/>
      <c r="J70" s="86"/>
      <c r="K70" s="86"/>
      <c r="L70" s="86"/>
    </row>
    <row r="71" spans="1:12" ht="16.5" customHeight="1">
      <c r="A71" s="82" t="s">
        <v>191</v>
      </c>
      <c r="B71" s="83">
        <f>B72+B81+B82+B87+B88</f>
        <v>766639</v>
      </c>
      <c r="C71" s="83"/>
      <c r="D71" s="83"/>
      <c r="E71" s="83"/>
      <c r="F71" s="83"/>
      <c r="G71" s="84"/>
      <c r="H71" s="86"/>
      <c r="I71" s="86"/>
      <c r="J71" s="86"/>
      <c r="K71" s="86"/>
      <c r="L71" s="86"/>
    </row>
    <row r="72" spans="1:12" ht="16.5" customHeight="1">
      <c r="A72" s="114" t="s">
        <v>192</v>
      </c>
      <c r="B72" s="100">
        <v>301856</v>
      </c>
      <c r="C72" s="115">
        <v>69288</v>
      </c>
      <c r="D72" s="115">
        <v>69288</v>
      </c>
      <c r="E72" s="115">
        <f>SUM(E73:E80)</f>
        <v>106828</v>
      </c>
      <c r="F72" s="115">
        <f>SUM(F73:F80)</f>
        <v>104218</v>
      </c>
      <c r="G72" s="84">
        <f t="shared" si="0"/>
        <v>0.9755682030928221</v>
      </c>
      <c r="H72" s="86">
        <v>19366</v>
      </c>
      <c r="I72" s="86"/>
      <c r="J72" s="86"/>
      <c r="K72" s="86"/>
      <c r="L72" s="86"/>
    </row>
    <row r="73" spans="1:12" ht="16.5" customHeight="1">
      <c r="A73" s="128" t="s">
        <v>193</v>
      </c>
      <c r="B73" s="100"/>
      <c r="C73" s="100">
        <v>55126</v>
      </c>
      <c r="D73" s="100">
        <v>55126</v>
      </c>
      <c r="E73" s="100">
        <v>90127</v>
      </c>
      <c r="F73" s="100">
        <v>88171</v>
      </c>
      <c r="G73" s="263">
        <f t="shared" si="0"/>
        <v>0.9782972915996316</v>
      </c>
      <c r="H73" s="86"/>
      <c r="I73" s="86"/>
      <c r="J73" s="86"/>
      <c r="K73" s="86"/>
      <c r="L73" s="86"/>
    </row>
    <row r="74" spans="1:12" ht="16.5" customHeight="1">
      <c r="A74" s="128" t="s">
        <v>194</v>
      </c>
      <c r="B74" s="100"/>
      <c r="C74" s="100">
        <v>0</v>
      </c>
      <c r="D74" s="100">
        <v>0</v>
      </c>
      <c r="E74" s="100">
        <v>0</v>
      </c>
      <c r="F74" s="100">
        <v>0</v>
      </c>
      <c r="G74" s="84"/>
      <c r="H74" s="86"/>
      <c r="I74" s="86"/>
      <c r="J74" s="86"/>
      <c r="K74" s="86"/>
      <c r="L74" s="86"/>
    </row>
    <row r="75" spans="1:12" ht="16.5" customHeight="1">
      <c r="A75" s="128" t="s">
        <v>195</v>
      </c>
      <c r="B75" s="100"/>
      <c r="C75" s="100">
        <v>968</v>
      </c>
      <c r="D75" s="100">
        <v>968</v>
      </c>
      <c r="E75" s="100">
        <v>1160</v>
      </c>
      <c r="F75" s="100">
        <v>1144</v>
      </c>
      <c r="G75" s="263">
        <f aca="true" t="shared" si="1" ref="G75:G101">F75/E75</f>
        <v>0.9862068965517241</v>
      </c>
      <c r="H75" s="86"/>
      <c r="I75" s="86"/>
      <c r="J75" s="86"/>
      <c r="K75" s="86"/>
      <c r="L75" s="86"/>
    </row>
    <row r="76" spans="1:12" ht="16.5" customHeight="1">
      <c r="A76" s="128" t="s">
        <v>196</v>
      </c>
      <c r="B76" s="100"/>
      <c r="C76" s="100">
        <v>250</v>
      </c>
      <c r="D76" s="100">
        <v>250</v>
      </c>
      <c r="E76" s="100">
        <v>250</v>
      </c>
      <c r="F76" s="100">
        <v>74</v>
      </c>
      <c r="G76" s="263">
        <f t="shared" si="1"/>
        <v>0.296</v>
      </c>
      <c r="H76" s="86"/>
      <c r="I76" s="86"/>
      <c r="J76" s="86"/>
      <c r="K76" s="86"/>
      <c r="L76" s="86"/>
    </row>
    <row r="77" spans="1:12" ht="16.5" customHeight="1">
      <c r="A77" s="128" t="s">
        <v>197</v>
      </c>
      <c r="B77" s="100"/>
      <c r="C77" s="100">
        <v>620</v>
      </c>
      <c r="D77" s="100">
        <v>620</v>
      </c>
      <c r="E77" s="100">
        <v>791</v>
      </c>
      <c r="F77" s="100">
        <v>791</v>
      </c>
      <c r="G77" s="263">
        <f t="shared" si="1"/>
        <v>1</v>
      </c>
      <c r="H77" s="86"/>
      <c r="I77" s="86"/>
      <c r="J77" s="86"/>
      <c r="K77" s="86"/>
      <c r="L77" s="86"/>
    </row>
    <row r="78" spans="1:12" ht="16.5" customHeight="1">
      <c r="A78" s="128" t="s">
        <v>198</v>
      </c>
      <c r="B78" s="100"/>
      <c r="C78" s="100">
        <v>1491</v>
      </c>
      <c r="D78" s="100">
        <v>1491</v>
      </c>
      <c r="E78" s="100">
        <v>950</v>
      </c>
      <c r="F78" s="100">
        <v>900</v>
      </c>
      <c r="G78" s="263">
        <f t="shared" si="1"/>
        <v>0.9473684210526315</v>
      </c>
      <c r="H78" s="86"/>
      <c r="I78" s="86"/>
      <c r="J78" s="86"/>
      <c r="K78" s="86"/>
      <c r="L78" s="86"/>
    </row>
    <row r="79" spans="1:12" ht="16.5" customHeight="1">
      <c r="A79" s="128" t="s">
        <v>199</v>
      </c>
      <c r="B79" s="100"/>
      <c r="C79" s="100">
        <v>10298</v>
      </c>
      <c r="D79" s="100">
        <v>10298</v>
      </c>
      <c r="E79" s="100">
        <v>10023</v>
      </c>
      <c r="F79" s="100">
        <v>10023</v>
      </c>
      <c r="G79" s="263">
        <f t="shared" si="1"/>
        <v>1</v>
      </c>
      <c r="H79" s="86"/>
      <c r="I79" s="86"/>
      <c r="J79" s="86"/>
      <c r="K79" s="86"/>
      <c r="L79" s="86"/>
    </row>
    <row r="80" spans="1:12" ht="16.5" customHeight="1">
      <c r="A80" s="128" t="s">
        <v>200</v>
      </c>
      <c r="B80" s="100"/>
      <c r="C80" s="100">
        <v>535</v>
      </c>
      <c r="D80" s="100">
        <v>535</v>
      </c>
      <c r="E80" s="100">
        <v>3527</v>
      </c>
      <c r="F80" s="100">
        <v>3115</v>
      </c>
      <c r="G80" s="263">
        <f t="shared" si="1"/>
        <v>0.8831868443436348</v>
      </c>
      <c r="H80" s="86"/>
      <c r="I80" s="86"/>
      <c r="J80" s="86"/>
      <c r="K80" s="86"/>
      <c r="L80" s="86"/>
    </row>
    <row r="81" spans="1:12" ht="13.5" customHeight="1">
      <c r="A81" s="114" t="s">
        <v>201</v>
      </c>
      <c r="B81" s="100">
        <v>80868</v>
      </c>
      <c r="C81" s="115">
        <v>11309</v>
      </c>
      <c r="D81" s="115">
        <v>11309</v>
      </c>
      <c r="E81" s="115">
        <v>16809</v>
      </c>
      <c r="F81" s="115">
        <v>16799</v>
      </c>
      <c r="G81" s="84">
        <f t="shared" si="1"/>
        <v>0.9994050806115772</v>
      </c>
      <c r="H81" s="86">
        <v>2614</v>
      </c>
      <c r="I81" s="86"/>
      <c r="J81" s="86"/>
      <c r="K81" s="86"/>
      <c r="L81" s="86"/>
    </row>
    <row r="82" spans="1:12" ht="14.25" customHeight="1">
      <c r="A82" s="114" t="s">
        <v>202</v>
      </c>
      <c r="B82" s="100">
        <v>339134</v>
      </c>
      <c r="C82" s="115">
        <v>55262</v>
      </c>
      <c r="D82" s="115">
        <v>56643</v>
      </c>
      <c r="E82" s="115">
        <f>SUM(E83:E86)</f>
        <v>92209</v>
      </c>
      <c r="F82" s="115">
        <f>SUM(F83:F86)</f>
        <v>64062</v>
      </c>
      <c r="G82" s="84">
        <f t="shared" si="1"/>
        <v>0.6947478011907732</v>
      </c>
      <c r="H82" s="86">
        <v>4409</v>
      </c>
      <c r="I82" s="86"/>
      <c r="J82" s="86"/>
      <c r="K82" s="86"/>
      <c r="L82" s="86"/>
    </row>
    <row r="83" spans="1:12" ht="14.25" customHeight="1">
      <c r="A83" s="128" t="s">
        <v>203</v>
      </c>
      <c r="B83" s="100"/>
      <c r="C83" s="100">
        <v>18115</v>
      </c>
      <c r="D83" s="100">
        <v>18115</v>
      </c>
      <c r="E83" s="100">
        <v>19250</v>
      </c>
      <c r="F83" s="100">
        <v>15833</v>
      </c>
      <c r="G83" s="263">
        <f t="shared" si="1"/>
        <v>0.8224935064935065</v>
      </c>
      <c r="H83" s="86"/>
      <c r="I83" s="86"/>
      <c r="J83" s="86"/>
      <c r="K83" s="86"/>
      <c r="L83" s="86"/>
    </row>
    <row r="84" spans="1:12" ht="14.25" customHeight="1">
      <c r="A84" s="128" t="s">
        <v>204</v>
      </c>
      <c r="B84" s="100"/>
      <c r="C84" s="100">
        <v>2115</v>
      </c>
      <c r="D84" s="100">
        <v>3496</v>
      </c>
      <c r="E84" s="100">
        <v>1663</v>
      </c>
      <c r="F84" s="100">
        <v>1663</v>
      </c>
      <c r="G84" s="263">
        <f t="shared" si="1"/>
        <v>1</v>
      </c>
      <c r="H84" s="86"/>
      <c r="I84" s="86"/>
      <c r="J84" s="86"/>
      <c r="K84" s="86"/>
      <c r="L84" s="86"/>
    </row>
    <row r="85" spans="1:12" ht="14.25" customHeight="1">
      <c r="A85" s="128" t="s">
        <v>205</v>
      </c>
      <c r="B85" s="100"/>
      <c r="C85" s="100">
        <v>23339</v>
      </c>
      <c r="D85" s="100">
        <v>23339</v>
      </c>
      <c r="E85" s="100">
        <v>50502</v>
      </c>
      <c r="F85" s="100">
        <v>32147</v>
      </c>
      <c r="G85" s="263">
        <f t="shared" si="1"/>
        <v>0.6365490475624728</v>
      </c>
      <c r="H85" s="86"/>
      <c r="I85" s="86"/>
      <c r="J85" s="86"/>
      <c r="K85" s="86"/>
      <c r="L85" s="86"/>
    </row>
    <row r="86" spans="1:12" ht="14.25" customHeight="1">
      <c r="A86" s="128" t="s">
        <v>206</v>
      </c>
      <c r="B86" s="100"/>
      <c r="C86" s="100">
        <v>11693</v>
      </c>
      <c r="D86" s="100">
        <v>11693</v>
      </c>
      <c r="E86" s="100">
        <v>20794</v>
      </c>
      <c r="F86" s="100">
        <v>14419</v>
      </c>
      <c r="G86" s="263">
        <f t="shared" si="1"/>
        <v>0.6934211791863037</v>
      </c>
      <c r="H86" s="86"/>
      <c r="I86" s="86"/>
      <c r="J86" s="86"/>
      <c r="K86" s="86"/>
      <c r="L86" s="86"/>
    </row>
    <row r="87" spans="1:12" ht="15" customHeight="1">
      <c r="A87" s="114" t="s">
        <v>207</v>
      </c>
      <c r="B87" s="100">
        <v>10683</v>
      </c>
      <c r="C87" s="115">
        <v>24514</v>
      </c>
      <c r="D87" s="115">
        <v>24514</v>
      </c>
      <c r="E87" s="115">
        <v>31618</v>
      </c>
      <c r="F87" s="115">
        <v>29969</v>
      </c>
      <c r="G87" s="84">
        <f t="shared" si="1"/>
        <v>0.9478461635777089</v>
      </c>
      <c r="H87" s="86"/>
      <c r="I87" s="86"/>
      <c r="J87" s="86"/>
      <c r="K87" s="86"/>
      <c r="L87" s="86"/>
    </row>
    <row r="88" spans="1:12" ht="14.25" customHeight="1">
      <c r="A88" s="114" t="s">
        <v>208</v>
      </c>
      <c r="B88" s="100">
        <f>SUM(B89:B92)</f>
        <v>34098</v>
      </c>
      <c r="C88" s="115">
        <v>317964</v>
      </c>
      <c r="D88" s="115">
        <v>302714</v>
      </c>
      <c r="E88" s="286">
        <f>SUM(E89:E94)</f>
        <v>313036</v>
      </c>
      <c r="F88" s="115">
        <f>SUM(F89:F94)</f>
        <v>179821</v>
      </c>
      <c r="G88" s="84">
        <f t="shared" si="1"/>
        <v>0.5744419172235781</v>
      </c>
      <c r="H88" s="86" t="s">
        <v>209</v>
      </c>
      <c r="I88" s="86"/>
      <c r="J88" s="86"/>
      <c r="K88" s="86"/>
      <c r="L88" s="86"/>
    </row>
    <row r="89" spans="1:12" ht="13.5" customHeight="1">
      <c r="A89" s="129" t="s">
        <v>210</v>
      </c>
      <c r="B89" s="100">
        <v>14643</v>
      </c>
      <c r="C89" s="100">
        <v>171224</v>
      </c>
      <c r="D89" s="100">
        <v>171224</v>
      </c>
      <c r="E89" s="184">
        <v>211225</v>
      </c>
      <c r="F89" s="100">
        <v>174274</v>
      </c>
      <c r="G89" s="84">
        <f t="shared" si="1"/>
        <v>0.8250633211030891</v>
      </c>
      <c r="H89" s="86"/>
      <c r="I89" s="86"/>
      <c r="J89" s="86"/>
      <c r="K89" s="86"/>
      <c r="L89" s="86"/>
    </row>
    <row r="90" spans="1:12" ht="13.5" customHeight="1">
      <c r="A90" s="122" t="s">
        <v>211</v>
      </c>
      <c r="B90" s="100">
        <v>4455</v>
      </c>
      <c r="C90" s="100">
        <v>0</v>
      </c>
      <c r="D90" s="100">
        <v>0</v>
      </c>
      <c r="E90" s="184">
        <v>5547</v>
      </c>
      <c r="F90" s="100">
        <v>5547</v>
      </c>
      <c r="G90" s="84">
        <f t="shared" si="1"/>
        <v>1</v>
      </c>
      <c r="H90" s="86"/>
      <c r="I90" s="86"/>
      <c r="J90" s="86"/>
      <c r="K90" s="86"/>
      <c r="L90" s="86"/>
    </row>
    <row r="91" spans="1:12" ht="13.5" customHeight="1">
      <c r="A91" s="122" t="s">
        <v>212</v>
      </c>
      <c r="B91" s="100">
        <v>15000</v>
      </c>
      <c r="C91" s="100">
        <v>0</v>
      </c>
      <c r="D91" s="100">
        <v>0</v>
      </c>
      <c r="E91" s="184">
        <v>0</v>
      </c>
      <c r="F91" s="100">
        <v>0</v>
      </c>
      <c r="G91" s="263"/>
      <c r="H91" s="86"/>
      <c r="I91" s="86"/>
      <c r="J91" s="86"/>
      <c r="K91" s="86"/>
      <c r="L91" s="86"/>
    </row>
    <row r="92" spans="1:12" ht="13.5" customHeight="1">
      <c r="A92" s="122" t="s">
        <v>213</v>
      </c>
      <c r="B92" s="100"/>
      <c r="C92" s="100">
        <v>10000</v>
      </c>
      <c r="D92" s="100">
        <v>8750</v>
      </c>
      <c r="E92" s="184">
        <v>0</v>
      </c>
      <c r="F92" s="100"/>
      <c r="G92" s="263"/>
      <c r="H92" s="86">
        <v>17096</v>
      </c>
      <c r="I92" s="86"/>
      <c r="J92" s="86"/>
      <c r="K92" s="86"/>
      <c r="L92" s="86"/>
    </row>
    <row r="93" spans="1:12" ht="13.5" customHeight="1">
      <c r="A93" s="122" t="s">
        <v>214</v>
      </c>
      <c r="B93" s="100"/>
      <c r="C93" s="100">
        <v>66027</v>
      </c>
      <c r="D93" s="100">
        <v>51927</v>
      </c>
      <c r="E93" s="184">
        <v>25551</v>
      </c>
      <c r="F93" s="100"/>
      <c r="G93" s="84"/>
      <c r="H93" s="86">
        <v>7378</v>
      </c>
      <c r="I93" s="86"/>
      <c r="J93" s="86"/>
      <c r="K93" s="86"/>
      <c r="L93" s="86"/>
    </row>
    <row r="94" spans="1:12" ht="13.5" customHeight="1">
      <c r="A94" s="122" t="s">
        <v>215</v>
      </c>
      <c r="B94" s="100"/>
      <c r="C94" s="100">
        <v>70713</v>
      </c>
      <c r="D94" s="100">
        <v>70713</v>
      </c>
      <c r="E94" s="184">
        <v>70713</v>
      </c>
      <c r="F94" s="100"/>
      <c r="G94" s="84"/>
      <c r="H94" s="86"/>
      <c r="I94" s="86"/>
      <c r="J94" s="86"/>
      <c r="K94" s="86"/>
      <c r="L94" s="86"/>
    </row>
    <row r="95" spans="1:12" ht="16.5" customHeight="1">
      <c r="A95" s="124" t="s">
        <v>216</v>
      </c>
      <c r="B95" s="130">
        <f>SUM(B96:B98)</f>
        <v>0</v>
      </c>
      <c r="C95" s="130">
        <f>SUM(C96:C98)</f>
        <v>0</v>
      </c>
      <c r="D95" s="130">
        <f>SUM(D96:D98)</f>
        <v>0</v>
      </c>
      <c r="E95" s="218">
        <v>17631</v>
      </c>
      <c r="F95" s="218">
        <v>8699</v>
      </c>
      <c r="G95" s="283">
        <f>F95/E95</f>
        <v>0.49339232034484715</v>
      </c>
      <c r="H95" s="86"/>
      <c r="I95" s="86"/>
      <c r="J95" s="86"/>
      <c r="K95" s="86"/>
      <c r="L95" s="86"/>
    </row>
    <row r="96" spans="1:12" ht="16.5" customHeight="1">
      <c r="A96" s="125" t="s">
        <v>217</v>
      </c>
      <c r="B96" s="130">
        <v>0</v>
      </c>
      <c r="C96" s="130">
        <v>0</v>
      </c>
      <c r="D96" s="130">
        <v>0</v>
      </c>
      <c r="E96" s="130">
        <v>0</v>
      </c>
      <c r="F96" s="130">
        <v>0</v>
      </c>
      <c r="G96" s="84"/>
      <c r="H96" s="86"/>
      <c r="I96" s="86"/>
      <c r="J96" s="86"/>
      <c r="K96" s="86"/>
      <c r="L96" s="86"/>
    </row>
    <row r="97" spans="1:12" ht="14.25" customHeight="1">
      <c r="A97" s="131" t="s">
        <v>218</v>
      </c>
      <c r="B97" s="130"/>
      <c r="C97" s="130"/>
      <c r="D97" s="130"/>
      <c r="E97" s="130"/>
      <c r="F97" s="130"/>
      <c r="G97" s="84"/>
      <c r="H97" s="86"/>
      <c r="I97" s="86"/>
      <c r="J97" s="86"/>
      <c r="K97" s="86"/>
      <c r="L97" s="86"/>
    </row>
    <row r="98" spans="1:12" ht="16.5" customHeight="1">
      <c r="A98" s="125" t="s">
        <v>219</v>
      </c>
      <c r="B98" s="130">
        <v>0</v>
      </c>
      <c r="C98" s="130">
        <v>0</v>
      </c>
      <c r="D98" s="130">
        <v>0</v>
      </c>
      <c r="E98" s="130">
        <v>0</v>
      </c>
      <c r="F98" s="130">
        <v>0</v>
      </c>
      <c r="G98" s="84"/>
      <c r="H98" s="86"/>
      <c r="I98" s="86"/>
      <c r="J98" s="86"/>
      <c r="K98" s="86"/>
      <c r="L98" s="86"/>
    </row>
    <row r="99" spans="1:12" ht="16.5" customHeight="1">
      <c r="A99" s="216" t="s">
        <v>220</v>
      </c>
      <c r="B99" s="217"/>
      <c r="C99" s="218"/>
      <c r="D99" s="218"/>
      <c r="E99" s="218"/>
      <c r="F99" s="218"/>
      <c r="G99" s="84"/>
      <c r="H99" s="86"/>
      <c r="I99" s="86"/>
      <c r="J99" s="86"/>
      <c r="K99" s="86"/>
      <c r="L99" s="86"/>
    </row>
    <row r="100" spans="1:7" s="222" customFormat="1" ht="20.25" customHeight="1">
      <c r="A100" s="219" t="s">
        <v>399</v>
      </c>
      <c r="B100" s="220"/>
      <c r="C100" s="221">
        <v>0</v>
      </c>
      <c r="D100" s="221">
        <v>0</v>
      </c>
      <c r="E100" s="218">
        <v>17631</v>
      </c>
      <c r="F100" s="218">
        <v>8699</v>
      </c>
      <c r="G100" s="283">
        <f t="shared" si="1"/>
        <v>0.49339232034484715</v>
      </c>
    </row>
    <row r="101" spans="1:12" ht="18.75" customHeight="1">
      <c r="A101" s="127" t="s">
        <v>221</v>
      </c>
      <c r="B101" s="83">
        <f>B71+B95</f>
        <v>766639</v>
      </c>
      <c r="C101" s="83">
        <f>SUM(C72+C81+C82+C87+C88+C95)</f>
        <v>478337</v>
      </c>
      <c r="D101" s="83">
        <f>SUM(D72+D81+D82+D87+D88+D95)</f>
        <v>464468</v>
      </c>
      <c r="E101" s="83">
        <f>SUM(E72+E81+E82+E87+E88+E95)</f>
        <v>578131</v>
      </c>
      <c r="F101" s="83">
        <f>SUM(F72+F81+F82+F87+F88+F95)</f>
        <v>403568</v>
      </c>
      <c r="G101" s="283">
        <f t="shared" si="1"/>
        <v>0.6980563228749194</v>
      </c>
      <c r="H101" s="86" t="s">
        <v>222</v>
      </c>
      <c r="I101" s="86"/>
      <c r="J101" s="86"/>
      <c r="K101" s="86"/>
      <c r="L101" s="86"/>
    </row>
    <row r="102" spans="1:8" ht="13.5" customHeight="1">
      <c r="A102" s="14"/>
      <c r="B102" s="132"/>
      <c r="H102">
        <v>449386</v>
      </c>
    </row>
    <row r="103" spans="1:2" ht="13.5" customHeight="1">
      <c r="A103" s="14"/>
      <c r="B103" s="132"/>
    </row>
    <row r="104" spans="1:2" ht="13.5" customHeight="1">
      <c r="A104" s="14"/>
      <c r="B104" s="132"/>
    </row>
    <row r="105" spans="1:2" ht="13.5" customHeight="1">
      <c r="A105" s="14"/>
      <c r="B105" s="132"/>
    </row>
    <row r="106" spans="1:2" ht="13.5" customHeight="1">
      <c r="A106" s="14"/>
      <c r="B106" s="132"/>
    </row>
    <row r="107" spans="1:2" ht="13.5" customHeight="1">
      <c r="A107" s="14"/>
      <c r="B107" s="132"/>
    </row>
    <row r="108" spans="1:2" ht="13.5" customHeight="1">
      <c r="A108" s="14"/>
      <c r="B108" s="132"/>
    </row>
    <row r="109" spans="1:2" ht="13.5" customHeight="1">
      <c r="A109" s="14"/>
      <c r="B109" s="132"/>
    </row>
    <row r="110" spans="1:2" ht="12.75">
      <c r="A110" s="14"/>
      <c r="B110" s="132"/>
    </row>
    <row r="111" spans="1:2" ht="12.75">
      <c r="A111" s="14"/>
      <c r="B111" s="132"/>
    </row>
    <row r="112" spans="1:2" ht="12.75">
      <c r="A112" s="14"/>
      <c r="B112" s="132"/>
    </row>
    <row r="113" spans="1:2" ht="12.75">
      <c r="A113" s="14"/>
      <c r="B113" s="132"/>
    </row>
  </sheetData>
  <sheetProtection/>
  <mergeCells count="5">
    <mergeCell ref="A5:C5"/>
    <mergeCell ref="C6:G6"/>
    <mergeCell ref="A1:M1"/>
    <mergeCell ref="A2:M2"/>
    <mergeCell ref="A4:C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63.140625" style="0" customWidth="1"/>
    <col min="2" max="5" width="9.28125" style="133" customWidth="1"/>
    <col min="6" max="6" width="9.28125" style="0" customWidth="1"/>
    <col min="7" max="7" width="0.2890625" style="0" customWidth="1"/>
    <col min="8" max="13" width="9.140625" style="0" hidden="1" customWidth="1"/>
  </cols>
  <sheetData>
    <row r="2" spans="1:13" s="78" customFormat="1" ht="12.75">
      <c r="A2" s="302" t="s">
        <v>569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s="78" customFormat="1" ht="12.7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6" ht="24.75" customHeight="1">
      <c r="A4" s="299" t="s">
        <v>125</v>
      </c>
      <c r="B4" s="299"/>
      <c r="C4" s="304"/>
      <c r="D4" s="304"/>
      <c r="E4" s="304"/>
      <c r="F4" s="304"/>
    </row>
    <row r="5" spans="1:6" ht="44.25" customHeight="1">
      <c r="A5" s="299" t="s">
        <v>428</v>
      </c>
      <c r="B5" s="299"/>
      <c r="C5" s="304"/>
      <c r="D5" s="304"/>
      <c r="E5" s="304"/>
      <c r="F5" s="304"/>
    </row>
    <row r="6" spans="1:6" ht="12.75">
      <c r="A6" s="77"/>
      <c r="C6" s="134"/>
      <c r="D6" s="134"/>
      <c r="E6" s="134"/>
      <c r="F6" s="134" t="s">
        <v>19</v>
      </c>
    </row>
    <row r="7" spans="1:8" ht="52.5" customHeight="1">
      <c r="A7" s="135" t="s">
        <v>223</v>
      </c>
      <c r="B7" s="24" t="s">
        <v>419</v>
      </c>
      <c r="C7" s="24" t="s">
        <v>420</v>
      </c>
      <c r="D7" s="24" t="s">
        <v>421</v>
      </c>
      <c r="E7" s="24" t="s">
        <v>422</v>
      </c>
      <c r="F7" s="24" t="s">
        <v>28</v>
      </c>
      <c r="G7" s="136"/>
      <c r="H7" s="137"/>
    </row>
    <row r="8" spans="1:8" ht="16.5" customHeight="1">
      <c r="A8" s="82" t="s">
        <v>224</v>
      </c>
      <c r="B8" s="83">
        <f>B9+B12+B18</f>
        <v>21017</v>
      </c>
      <c r="C8" s="83">
        <f>C9+C12+C18</f>
        <v>21017</v>
      </c>
      <c r="D8" s="138">
        <f>D9+D18+D12</f>
        <v>333083</v>
      </c>
      <c r="E8" s="138">
        <f>E9+E18+E12</f>
        <v>316576</v>
      </c>
      <c r="F8" s="139">
        <f>E8/D8</f>
        <v>0.9504417817781153</v>
      </c>
      <c r="G8" s="140"/>
      <c r="H8" s="141"/>
    </row>
    <row r="9" spans="1:8" ht="16.5" customHeight="1">
      <c r="A9" s="125" t="s">
        <v>225</v>
      </c>
      <c r="B9" s="142">
        <v>3168</v>
      </c>
      <c r="C9" s="142">
        <v>3168</v>
      </c>
      <c r="D9" s="143">
        <v>311936</v>
      </c>
      <c r="E9" s="143">
        <v>314126</v>
      </c>
      <c r="F9" s="139">
        <f>E9/D9</f>
        <v>1.0070206709068528</v>
      </c>
      <c r="G9" s="144"/>
      <c r="H9" s="145"/>
    </row>
    <row r="10" spans="1:8" ht="13.5" customHeight="1">
      <c r="A10" s="117" t="s">
        <v>226</v>
      </c>
      <c r="B10" s="142">
        <v>0</v>
      </c>
      <c r="C10" s="142">
        <v>0</v>
      </c>
      <c r="D10" s="143"/>
      <c r="E10" s="143"/>
      <c r="F10" s="139"/>
      <c r="G10" s="146"/>
      <c r="H10" s="145"/>
    </row>
    <row r="11" spans="1:8" ht="13.5" customHeight="1">
      <c r="A11" s="147" t="s">
        <v>227</v>
      </c>
      <c r="B11" s="148">
        <v>3168</v>
      </c>
      <c r="C11" s="148">
        <v>3168</v>
      </c>
      <c r="D11" s="149"/>
      <c r="E11" s="149"/>
      <c r="F11" s="139"/>
      <c r="G11" s="150">
        <v>1636</v>
      </c>
      <c r="H11" s="151"/>
    </row>
    <row r="12" spans="1:8" ht="16.5" customHeight="1">
      <c r="A12" s="152" t="s">
        <v>228</v>
      </c>
      <c r="B12" s="142">
        <f>SUM(B13:B17)</f>
        <v>0</v>
      </c>
      <c r="C12" s="142">
        <f>SUM(C13:C17)</f>
        <v>0</v>
      </c>
      <c r="D12" s="143">
        <v>130</v>
      </c>
      <c r="E12" s="143">
        <v>2450</v>
      </c>
      <c r="F12" s="139">
        <f>E12/D12</f>
        <v>18.846153846153847</v>
      </c>
      <c r="G12" s="153"/>
      <c r="H12" s="145"/>
    </row>
    <row r="13" spans="1:8" ht="13.5" customHeight="1">
      <c r="A13" s="122" t="s">
        <v>229</v>
      </c>
      <c r="B13" s="142"/>
      <c r="C13" s="142"/>
      <c r="D13" s="143"/>
      <c r="E13" s="143"/>
      <c r="F13" s="139"/>
      <c r="G13" s="154"/>
      <c r="H13" s="145"/>
    </row>
    <row r="14" spans="1:8" ht="13.5" customHeight="1">
      <c r="A14" s="122" t="s">
        <v>230</v>
      </c>
      <c r="B14" s="148">
        <v>0</v>
      </c>
      <c r="C14" s="148">
        <v>0</v>
      </c>
      <c r="D14" s="149"/>
      <c r="E14" s="149"/>
      <c r="F14" s="139"/>
      <c r="G14" s="154"/>
      <c r="H14" s="151"/>
    </row>
    <row r="15" spans="1:8" ht="13.5" customHeight="1">
      <c r="A15" s="122" t="s">
        <v>231</v>
      </c>
      <c r="B15" s="148"/>
      <c r="C15" s="148"/>
      <c r="D15" s="149"/>
      <c r="E15" s="149">
        <v>2450</v>
      </c>
      <c r="F15" s="264"/>
      <c r="G15" s="154"/>
      <c r="H15" s="151"/>
    </row>
    <row r="16" spans="1:8" ht="13.5" customHeight="1">
      <c r="A16" s="122" t="s">
        <v>232</v>
      </c>
      <c r="B16" s="148"/>
      <c r="C16" s="148"/>
      <c r="D16" s="149"/>
      <c r="E16" s="149"/>
      <c r="F16" s="139"/>
      <c r="G16" s="154"/>
      <c r="H16" s="151"/>
    </row>
    <row r="17" spans="1:8" ht="13.5" customHeight="1">
      <c r="A17" s="122" t="s">
        <v>233</v>
      </c>
      <c r="B17" s="148"/>
      <c r="C17" s="148"/>
      <c r="D17" s="149"/>
      <c r="E17" s="149"/>
      <c r="F17" s="139"/>
      <c r="G17" s="154"/>
      <c r="H17" s="151"/>
    </row>
    <row r="18" spans="1:8" ht="16.5" customHeight="1">
      <c r="A18" s="152" t="s">
        <v>234</v>
      </c>
      <c r="B18" s="142">
        <v>17849</v>
      </c>
      <c r="C18" s="142">
        <v>17849</v>
      </c>
      <c r="D18" s="143">
        <v>21017</v>
      </c>
      <c r="E18" s="143">
        <v>0</v>
      </c>
      <c r="F18" s="139">
        <f>E18/D18</f>
        <v>0</v>
      </c>
      <c r="G18" s="153"/>
      <c r="H18" s="145"/>
    </row>
    <row r="19" spans="1:8" ht="13.5" customHeight="1">
      <c r="A19" s="122" t="s">
        <v>235</v>
      </c>
      <c r="B19" s="148"/>
      <c r="C19" s="148"/>
      <c r="D19" s="149"/>
      <c r="E19" s="149"/>
      <c r="F19" s="139"/>
      <c r="G19" s="154"/>
      <c r="H19" s="151"/>
    </row>
    <row r="20" spans="1:8" ht="13.5" customHeight="1">
      <c r="A20" s="122" t="s">
        <v>236</v>
      </c>
      <c r="B20" s="148">
        <v>0</v>
      </c>
      <c r="C20" s="148">
        <v>0</v>
      </c>
      <c r="D20" s="149"/>
      <c r="E20" s="149"/>
      <c r="F20" s="139"/>
      <c r="G20" s="154"/>
      <c r="H20" s="151"/>
    </row>
    <row r="21" spans="1:8" ht="14.25" customHeight="1">
      <c r="A21" s="122" t="s">
        <v>237</v>
      </c>
      <c r="B21" s="148">
        <v>17849</v>
      </c>
      <c r="C21" s="148">
        <v>17849</v>
      </c>
      <c r="D21" s="149">
        <v>21017</v>
      </c>
      <c r="E21" s="149">
        <v>0</v>
      </c>
      <c r="F21" s="139">
        <f>E21/D21</f>
        <v>0</v>
      </c>
      <c r="G21" s="154"/>
      <c r="H21" s="151"/>
    </row>
    <row r="22" spans="1:8" ht="16.5" customHeight="1">
      <c r="A22" s="124" t="s">
        <v>185</v>
      </c>
      <c r="B22" s="142"/>
      <c r="C22" s="142"/>
      <c r="D22" s="143"/>
      <c r="E22" s="143"/>
      <c r="F22" s="139"/>
      <c r="G22" s="155"/>
      <c r="H22" s="145"/>
    </row>
    <row r="23" spans="1:8" ht="16.5" customHeight="1">
      <c r="A23" s="125" t="s">
        <v>186</v>
      </c>
      <c r="B23" s="142"/>
      <c r="C23" s="142"/>
      <c r="D23" s="143"/>
      <c r="E23" s="143"/>
      <c r="F23" s="139"/>
      <c r="G23" s="144"/>
      <c r="H23" s="145"/>
    </row>
    <row r="24" spans="1:8" ht="16.5" customHeight="1">
      <c r="A24" s="117" t="s">
        <v>238</v>
      </c>
      <c r="B24" s="142"/>
      <c r="C24" s="142"/>
      <c r="D24" s="143"/>
      <c r="E24" s="143"/>
      <c r="F24" s="139"/>
      <c r="G24" s="146"/>
      <c r="H24" s="145"/>
    </row>
    <row r="25" spans="1:8" ht="16.5" customHeight="1">
      <c r="A25" s="122" t="s">
        <v>239</v>
      </c>
      <c r="B25" s="142"/>
      <c r="C25" s="142"/>
      <c r="D25" s="143"/>
      <c r="E25" s="143"/>
      <c r="F25" s="139"/>
      <c r="G25" s="154"/>
      <c r="H25" s="145"/>
    </row>
    <row r="26" spans="1:8" ht="16.5" customHeight="1">
      <c r="A26" s="125" t="s">
        <v>189</v>
      </c>
      <c r="B26" s="142">
        <v>0</v>
      </c>
      <c r="C26" s="142">
        <v>0</v>
      </c>
      <c r="D26" s="143"/>
      <c r="E26" s="143"/>
      <c r="F26" s="139"/>
      <c r="G26" s="144"/>
      <c r="H26" s="145"/>
    </row>
    <row r="27" spans="1:8" ht="16.5" customHeight="1">
      <c r="A27" s="127" t="s">
        <v>240</v>
      </c>
      <c r="B27" s="142">
        <f>B22+B8</f>
        <v>21017</v>
      </c>
      <c r="C27" s="142">
        <f>C22+C8</f>
        <v>21017</v>
      </c>
      <c r="D27" s="143">
        <f>SUM(D9+D12+D18)</f>
        <v>333083</v>
      </c>
      <c r="E27" s="143">
        <f>SUM(E9+E12+E18)</f>
        <v>316576</v>
      </c>
      <c r="F27" s="139">
        <f>E27/D27</f>
        <v>0.9504417817781153</v>
      </c>
      <c r="G27" s="156"/>
      <c r="H27" s="145"/>
    </row>
    <row r="28" spans="1:8" ht="16.5" customHeight="1">
      <c r="A28" s="82" t="s">
        <v>241</v>
      </c>
      <c r="B28" s="142"/>
      <c r="C28" s="142"/>
      <c r="D28" s="143"/>
      <c r="E28" s="143"/>
      <c r="F28" s="139"/>
      <c r="G28" s="157"/>
      <c r="H28" s="145"/>
    </row>
    <row r="29" spans="1:8" ht="16.5" customHeight="1">
      <c r="A29" s="125" t="s">
        <v>242</v>
      </c>
      <c r="B29" s="142">
        <v>10419</v>
      </c>
      <c r="C29" s="142">
        <v>24679</v>
      </c>
      <c r="D29" s="143">
        <v>14759</v>
      </c>
      <c r="E29" s="143">
        <v>14660</v>
      </c>
      <c r="F29" s="139">
        <f>E29/D29</f>
        <v>0.9932922284707636</v>
      </c>
      <c r="G29" s="144"/>
      <c r="H29" s="145"/>
    </row>
    <row r="30" spans="1:8" ht="16.5" customHeight="1">
      <c r="A30" s="158" t="s">
        <v>243</v>
      </c>
      <c r="B30" s="142">
        <v>10419</v>
      </c>
      <c r="C30" s="142">
        <v>24679</v>
      </c>
      <c r="D30" s="143">
        <v>14759</v>
      </c>
      <c r="E30" s="143">
        <v>14660</v>
      </c>
      <c r="F30" s="139">
        <f>E30/D30</f>
        <v>0.9932922284707636</v>
      </c>
      <c r="G30" s="159"/>
      <c r="H30" s="145"/>
    </row>
    <row r="31" spans="1:8" ht="13.5" customHeight="1">
      <c r="A31" s="160" t="s">
        <v>244</v>
      </c>
      <c r="B31" s="142">
        <v>0</v>
      </c>
      <c r="C31" s="142">
        <v>0</v>
      </c>
      <c r="D31" s="143">
        <v>0</v>
      </c>
      <c r="E31" s="143">
        <v>0</v>
      </c>
      <c r="F31" s="139"/>
      <c r="G31" s="161"/>
      <c r="H31" s="145"/>
    </row>
    <row r="32" spans="1:8" ht="13.5" customHeight="1">
      <c r="A32" s="162" t="s">
        <v>245</v>
      </c>
      <c r="B32" s="142">
        <v>3168</v>
      </c>
      <c r="C32" s="142">
        <v>3168</v>
      </c>
      <c r="D32" s="143">
        <v>0</v>
      </c>
      <c r="E32" s="143">
        <v>0</v>
      </c>
      <c r="F32" s="139"/>
      <c r="G32" s="163"/>
      <c r="H32" s="145"/>
    </row>
    <row r="33" spans="1:11" ht="13.5" customHeight="1">
      <c r="A33" s="160" t="s">
        <v>246</v>
      </c>
      <c r="B33" s="142">
        <v>7251</v>
      </c>
      <c r="C33" s="142">
        <v>21511</v>
      </c>
      <c r="D33" s="143">
        <v>14759</v>
      </c>
      <c r="E33" s="143">
        <v>14660</v>
      </c>
      <c r="F33" s="139">
        <f>E33/D33</f>
        <v>0.9932922284707636</v>
      </c>
      <c r="G33" s="161"/>
      <c r="H33" s="145"/>
      <c r="J33" s="2"/>
      <c r="K33" s="2"/>
    </row>
    <row r="34" spans="1:6" ht="13.5" customHeight="1">
      <c r="A34" s="158" t="s">
        <v>247</v>
      </c>
      <c r="B34" s="142">
        <v>0</v>
      </c>
      <c r="C34" s="142"/>
      <c r="D34" s="143"/>
      <c r="E34" s="143"/>
      <c r="F34" s="139"/>
    </row>
    <row r="35" spans="1:6" ht="13.5" customHeight="1">
      <c r="A35" s="164" t="s">
        <v>248</v>
      </c>
      <c r="B35" s="148"/>
      <c r="C35" s="148"/>
      <c r="D35" s="149"/>
      <c r="E35" s="149"/>
      <c r="F35" s="139"/>
    </row>
    <row r="36" spans="1:6" ht="13.5" customHeight="1">
      <c r="A36" s="164"/>
      <c r="B36" s="148">
        <v>0</v>
      </c>
      <c r="C36" s="148"/>
      <c r="D36" s="149"/>
      <c r="E36" s="149"/>
      <c r="F36" s="139"/>
    </row>
    <row r="37" spans="1:6" ht="13.5" customHeight="1">
      <c r="A37" s="164"/>
      <c r="B37" s="148"/>
      <c r="C37" s="148"/>
      <c r="D37" s="149"/>
      <c r="E37" s="149"/>
      <c r="F37" s="139"/>
    </row>
    <row r="38" spans="1:6" ht="13.5" customHeight="1">
      <c r="A38" s="125" t="s">
        <v>249</v>
      </c>
      <c r="B38" s="142">
        <v>1000</v>
      </c>
      <c r="C38" s="142">
        <v>3800</v>
      </c>
      <c r="D38" s="143">
        <v>328253</v>
      </c>
      <c r="E38" s="143">
        <v>276457</v>
      </c>
      <c r="F38" s="139">
        <f>E38/D38</f>
        <v>0.8422070780769711</v>
      </c>
    </row>
    <row r="39" spans="1:6" ht="13.5" customHeight="1">
      <c r="A39" s="158" t="s">
        <v>250</v>
      </c>
      <c r="B39" s="142"/>
      <c r="C39" s="142"/>
      <c r="D39" s="143"/>
      <c r="E39" s="143"/>
      <c r="F39" s="139"/>
    </row>
    <row r="40" spans="1:6" ht="13.5" customHeight="1">
      <c r="A40" s="158" t="s">
        <v>251</v>
      </c>
      <c r="B40" s="165">
        <v>0</v>
      </c>
      <c r="C40" s="165">
        <v>0</v>
      </c>
      <c r="D40" s="165">
        <v>0</v>
      </c>
      <c r="E40" s="165">
        <v>0</v>
      </c>
      <c r="F40" s="139"/>
    </row>
    <row r="41" spans="1:6" ht="13.5" customHeight="1">
      <c r="A41" s="125" t="s">
        <v>252</v>
      </c>
      <c r="B41" s="142">
        <f>SUM(B42+B43)</f>
        <v>0</v>
      </c>
      <c r="C41" s="142">
        <f>SUM(C42+C43)</f>
        <v>0</v>
      </c>
      <c r="D41" s="165">
        <v>0</v>
      </c>
      <c r="E41" s="165">
        <v>0</v>
      </c>
      <c r="F41" s="139"/>
    </row>
    <row r="42" spans="1:6" ht="13.5" customHeight="1">
      <c r="A42" s="158" t="s">
        <v>253</v>
      </c>
      <c r="B42" s="148">
        <v>0</v>
      </c>
      <c r="C42" s="148">
        <v>0</v>
      </c>
      <c r="D42" s="165">
        <v>0</v>
      </c>
      <c r="E42" s="165">
        <v>0</v>
      </c>
      <c r="F42" s="139"/>
    </row>
    <row r="43" spans="1:6" ht="13.5" customHeight="1">
      <c r="A43" s="158" t="s">
        <v>254</v>
      </c>
      <c r="B43" s="142">
        <f>SUM(B44:B46)</f>
        <v>0</v>
      </c>
      <c r="C43" s="142">
        <f>SUM(C44:C46)</f>
        <v>0</v>
      </c>
      <c r="D43" s="165">
        <v>0</v>
      </c>
      <c r="E43" s="165">
        <v>0</v>
      </c>
      <c r="F43" s="139"/>
    </row>
    <row r="44" spans="1:6" ht="13.5" customHeight="1">
      <c r="A44" s="166"/>
      <c r="B44" s="148"/>
      <c r="C44" s="148"/>
      <c r="D44" s="149"/>
      <c r="E44" s="149"/>
      <c r="F44" s="139"/>
    </row>
    <row r="45" spans="1:6" ht="13.5" customHeight="1">
      <c r="A45" s="166"/>
      <c r="B45" s="148"/>
      <c r="C45" s="148"/>
      <c r="D45" s="149"/>
      <c r="E45" s="149"/>
      <c r="F45" s="139"/>
    </row>
    <row r="46" spans="1:6" ht="13.5" customHeight="1">
      <c r="A46" s="167"/>
      <c r="B46" s="148"/>
      <c r="C46" s="148"/>
      <c r="D46" s="149"/>
      <c r="E46" s="149"/>
      <c r="F46" s="139"/>
    </row>
    <row r="47" spans="1:6" ht="13.5" customHeight="1">
      <c r="A47" s="124" t="s">
        <v>255</v>
      </c>
      <c r="B47" s="168">
        <v>0</v>
      </c>
      <c r="C47" s="168">
        <v>0</v>
      </c>
      <c r="D47" s="165">
        <v>0</v>
      </c>
      <c r="E47" s="165">
        <v>0</v>
      </c>
      <c r="F47" s="139"/>
    </row>
    <row r="48" spans="1:6" ht="13.5" customHeight="1">
      <c r="A48" s="125" t="s">
        <v>217</v>
      </c>
      <c r="B48" s="169">
        <v>0</v>
      </c>
      <c r="C48" s="169">
        <v>0</v>
      </c>
      <c r="D48" s="165">
        <v>0</v>
      </c>
      <c r="E48" s="165">
        <v>0</v>
      </c>
      <c r="F48" s="139"/>
    </row>
    <row r="49" spans="1:6" ht="13.5" customHeight="1">
      <c r="A49" s="131" t="s">
        <v>256</v>
      </c>
      <c r="B49" s="169"/>
      <c r="C49" s="169"/>
      <c r="D49" s="170"/>
      <c r="E49" s="170"/>
      <c r="F49" s="139"/>
    </row>
    <row r="50" spans="1:6" ht="13.5" customHeight="1">
      <c r="A50" s="125" t="s">
        <v>219</v>
      </c>
      <c r="B50" s="169">
        <v>0</v>
      </c>
      <c r="C50" s="169">
        <v>0</v>
      </c>
      <c r="D50" s="165">
        <v>0</v>
      </c>
      <c r="E50" s="165">
        <v>0</v>
      </c>
      <c r="F50" s="139"/>
    </row>
    <row r="51" spans="1:6" ht="13.5" customHeight="1">
      <c r="A51" s="127" t="s">
        <v>257</v>
      </c>
      <c r="B51" s="168">
        <v>11419</v>
      </c>
      <c r="C51" s="168">
        <f>C38+C30</f>
        <v>28479</v>
      </c>
      <c r="D51" s="171">
        <f>D29+D38</f>
        <v>343012</v>
      </c>
      <c r="E51" s="171">
        <f>E29+E38</f>
        <v>291117</v>
      </c>
      <c r="F51" s="139">
        <f>E51/D51</f>
        <v>0.8487079169241892</v>
      </c>
    </row>
    <row r="52" spans="6:8" ht="12.75">
      <c r="F52" s="172"/>
      <c r="G52" s="175"/>
      <c r="H52" s="174"/>
    </row>
    <row r="53" spans="6:8" ht="12.75">
      <c r="F53" s="172"/>
      <c r="G53" s="175"/>
      <c r="H53" s="174"/>
    </row>
  </sheetData>
  <sheetProtection/>
  <mergeCells count="4">
    <mergeCell ref="A2:M2"/>
    <mergeCell ref="A3:M3"/>
    <mergeCell ref="A4:F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6.140625" style="0" customWidth="1"/>
    <col min="2" max="2" width="32.421875" style="0" customWidth="1"/>
    <col min="3" max="3" width="8.421875" style="0" customWidth="1"/>
    <col min="4" max="4" width="9.421875" style="0" customWidth="1"/>
    <col min="5" max="6" width="8.7109375" style="0" customWidth="1"/>
    <col min="7" max="7" width="11.7109375" style="0" customWidth="1"/>
    <col min="8" max="8" width="0.13671875" style="0" customWidth="1"/>
    <col min="9" max="13" width="9.140625" style="0" hidden="1" customWidth="1"/>
  </cols>
  <sheetData>
    <row r="1" spans="1:13" ht="12.75">
      <c r="A1" s="302" t="s">
        <v>570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2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7" ht="12.75">
      <c r="A3" s="305" t="s">
        <v>425</v>
      </c>
      <c r="B3" s="305"/>
      <c r="C3" s="305"/>
      <c r="D3" s="305"/>
      <c r="E3" s="305"/>
      <c r="F3" s="305"/>
      <c r="G3" s="305"/>
    </row>
    <row r="4" spans="1:7" ht="12.75">
      <c r="A4" s="25"/>
      <c r="B4" s="13"/>
      <c r="C4" s="53"/>
      <c r="D4" s="53"/>
      <c r="E4" s="53"/>
      <c r="F4" s="53"/>
      <c r="G4" s="20" t="s">
        <v>19</v>
      </c>
    </row>
    <row r="5" spans="1:7" ht="12.75">
      <c r="A5" s="8"/>
      <c r="B5" s="18" t="s">
        <v>29</v>
      </c>
      <c r="C5" s="3" t="s">
        <v>30</v>
      </c>
      <c r="D5" s="3" t="s">
        <v>31</v>
      </c>
      <c r="E5" s="8" t="s">
        <v>98</v>
      </c>
      <c r="F5" s="8" t="s">
        <v>99</v>
      </c>
      <c r="G5" s="8" t="s">
        <v>32</v>
      </c>
    </row>
    <row r="6" spans="1:7" ht="44.25" customHeight="1">
      <c r="A6" s="11" t="s">
        <v>20</v>
      </c>
      <c r="B6" s="10" t="s">
        <v>21</v>
      </c>
      <c r="C6" s="12" t="s">
        <v>27</v>
      </c>
      <c r="D6" s="12" t="s">
        <v>424</v>
      </c>
      <c r="E6" s="24" t="s">
        <v>421</v>
      </c>
      <c r="F6" s="24" t="s">
        <v>422</v>
      </c>
      <c r="G6" s="24" t="s">
        <v>28</v>
      </c>
    </row>
    <row r="7" spans="1:7" ht="15" customHeight="1">
      <c r="A7" s="8">
        <v>1</v>
      </c>
      <c r="B7" s="38" t="s">
        <v>2</v>
      </c>
      <c r="C7" s="37"/>
      <c r="D7" s="37"/>
      <c r="E7" s="37"/>
      <c r="F7" s="37"/>
      <c r="G7" s="23"/>
    </row>
    <row r="8" spans="1:7" ht="15" customHeight="1">
      <c r="A8" s="8">
        <f aca="true" t="shared" si="0" ref="A8:A30">A7+1</f>
        <v>2</v>
      </c>
      <c r="B8" s="39" t="s">
        <v>58</v>
      </c>
      <c r="C8" s="40"/>
      <c r="D8" s="40"/>
      <c r="E8" s="40"/>
      <c r="F8" s="40"/>
      <c r="G8" s="23"/>
    </row>
    <row r="9" spans="1:7" ht="15" customHeight="1">
      <c r="A9" s="8">
        <f t="shared" si="0"/>
        <v>3</v>
      </c>
      <c r="B9" s="39" t="s">
        <v>59</v>
      </c>
      <c r="C9" s="40"/>
      <c r="D9" s="40"/>
      <c r="E9" s="40"/>
      <c r="F9" s="40"/>
      <c r="G9" s="23"/>
    </row>
    <row r="10" spans="1:7" ht="15" customHeight="1">
      <c r="A10" s="8">
        <f t="shared" si="0"/>
        <v>4</v>
      </c>
      <c r="B10" s="39" t="s">
        <v>60</v>
      </c>
      <c r="C10" s="40"/>
      <c r="D10" s="40"/>
      <c r="E10" s="40"/>
      <c r="F10" s="40"/>
      <c r="G10" s="23"/>
    </row>
    <row r="11" spans="1:7" ht="15" customHeight="1">
      <c r="A11" s="8">
        <f t="shared" si="0"/>
        <v>5</v>
      </c>
      <c r="B11" s="39" t="s">
        <v>61</v>
      </c>
      <c r="C11" s="40"/>
      <c r="D11" s="40"/>
      <c r="E11" s="40"/>
      <c r="F11" s="40"/>
      <c r="G11" s="23"/>
    </row>
    <row r="12" spans="1:7" ht="15" customHeight="1">
      <c r="A12" s="8">
        <f t="shared" si="0"/>
        <v>6</v>
      </c>
      <c r="B12" s="39" t="s">
        <v>62</v>
      </c>
      <c r="C12" s="40"/>
      <c r="D12" s="40"/>
      <c r="E12" s="40"/>
      <c r="F12" s="40"/>
      <c r="G12" s="23"/>
    </row>
    <row r="13" spans="1:7" ht="15" customHeight="1">
      <c r="A13" s="8">
        <f t="shared" si="0"/>
        <v>7</v>
      </c>
      <c r="B13" s="39" t="s">
        <v>63</v>
      </c>
      <c r="C13" s="40"/>
      <c r="D13" s="40"/>
      <c r="E13" s="40"/>
      <c r="F13" s="40"/>
      <c r="G13" s="23"/>
    </row>
    <row r="14" spans="1:7" ht="15" customHeight="1">
      <c r="A14" s="8">
        <f t="shared" si="0"/>
        <v>8</v>
      </c>
      <c r="B14" s="39" t="s">
        <v>64</v>
      </c>
      <c r="C14" s="40"/>
      <c r="D14" s="40"/>
      <c r="E14" s="40"/>
      <c r="F14" s="40"/>
      <c r="G14" s="23"/>
    </row>
    <row r="15" spans="1:7" ht="15" customHeight="1">
      <c r="A15" s="8">
        <f t="shared" si="0"/>
        <v>9</v>
      </c>
      <c r="B15" s="39" t="s">
        <v>65</v>
      </c>
      <c r="C15" s="40"/>
      <c r="D15" s="40"/>
      <c r="E15" s="40"/>
      <c r="F15" s="40"/>
      <c r="G15" s="23"/>
    </row>
    <row r="16" spans="1:7" ht="15" customHeight="1">
      <c r="A16" s="8">
        <f t="shared" si="0"/>
        <v>10</v>
      </c>
      <c r="B16" s="39" t="s">
        <v>66</v>
      </c>
      <c r="C16" s="40"/>
      <c r="D16" s="40"/>
      <c r="E16" s="40"/>
      <c r="F16" s="40"/>
      <c r="G16" s="23"/>
    </row>
    <row r="17" spans="1:7" ht="15" customHeight="1">
      <c r="A17" s="8">
        <f t="shared" si="0"/>
        <v>11</v>
      </c>
      <c r="B17" s="39" t="s">
        <v>67</v>
      </c>
      <c r="C17" s="40"/>
      <c r="D17" s="40"/>
      <c r="E17" s="40"/>
      <c r="F17" s="40"/>
      <c r="G17" s="23"/>
    </row>
    <row r="18" spans="1:7" ht="15" customHeight="1">
      <c r="A18" s="8">
        <f t="shared" si="0"/>
        <v>12</v>
      </c>
      <c r="B18" s="39" t="s">
        <v>68</v>
      </c>
      <c r="C18" s="40"/>
      <c r="D18" s="40"/>
      <c r="E18" s="40"/>
      <c r="F18" s="40"/>
      <c r="G18" s="23"/>
    </row>
    <row r="19" spans="1:7" ht="15" customHeight="1">
      <c r="A19" s="8">
        <f t="shared" si="0"/>
        <v>13</v>
      </c>
      <c r="B19" s="39" t="s">
        <v>69</v>
      </c>
      <c r="C19" s="40"/>
      <c r="D19" s="40"/>
      <c r="E19" s="40"/>
      <c r="F19" s="40"/>
      <c r="G19" s="23"/>
    </row>
    <row r="20" spans="1:7" ht="15" customHeight="1">
      <c r="A20" s="8">
        <f t="shared" si="0"/>
        <v>14</v>
      </c>
      <c r="B20" s="38" t="s">
        <v>37</v>
      </c>
      <c r="C20" s="37">
        <f>SUM(C21:C30)</f>
        <v>200</v>
      </c>
      <c r="D20" s="37">
        <f>SUM(D21:D30)</f>
        <v>200</v>
      </c>
      <c r="E20" s="37">
        <f>SUM(E21:E30)</f>
        <v>175</v>
      </c>
      <c r="F20" s="37">
        <f>SUM(F21:F30)</f>
        <v>202</v>
      </c>
      <c r="G20" s="23">
        <v>1</v>
      </c>
    </row>
    <row r="21" spans="1:7" ht="15" customHeight="1">
      <c r="A21" s="8">
        <f t="shared" si="0"/>
        <v>15</v>
      </c>
      <c r="B21" s="39" t="s">
        <v>38</v>
      </c>
      <c r="C21" s="40"/>
      <c r="D21" s="40"/>
      <c r="E21" s="40"/>
      <c r="F21" s="40"/>
      <c r="G21" s="23"/>
    </row>
    <row r="22" spans="1:7" ht="15" customHeight="1">
      <c r="A22" s="8">
        <f t="shared" si="0"/>
        <v>16</v>
      </c>
      <c r="B22" s="39" t="s">
        <v>45</v>
      </c>
      <c r="C22" s="40"/>
      <c r="D22" s="40"/>
      <c r="E22" s="40"/>
      <c r="F22" s="40"/>
      <c r="G22" s="23"/>
    </row>
    <row r="23" spans="1:7" ht="15" customHeight="1">
      <c r="A23" s="8">
        <f t="shared" si="0"/>
        <v>17</v>
      </c>
      <c r="B23" s="39" t="s">
        <v>39</v>
      </c>
      <c r="C23" s="35">
        <v>25</v>
      </c>
      <c r="D23" s="35">
        <v>25</v>
      </c>
      <c r="E23" s="40">
        <v>0</v>
      </c>
      <c r="F23" s="40">
        <v>0</v>
      </c>
      <c r="G23" s="265">
        <v>1</v>
      </c>
    </row>
    <row r="24" spans="1:7" ht="15" customHeight="1">
      <c r="A24" s="8">
        <f t="shared" si="0"/>
        <v>18</v>
      </c>
      <c r="B24" s="39" t="s">
        <v>75</v>
      </c>
      <c r="C24" s="40"/>
      <c r="D24" s="40"/>
      <c r="E24" s="40"/>
      <c r="F24" s="40"/>
      <c r="G24" s="265"/>
    </row>
    <row r="25" spans="1:7" ht="15" customHeight="1">
      <c r="A25" s="8">
        <f t="shared" si="0"/>
        <v>19</v>
      </c>
      <c r="B25" s="39" t="s">
        <v>115</v>
      </c>
      <c r="C25" s="40">
        <v>150</v>
      </c>
      <c r="D25" s="40">
        <v>150</v>
      </c>
      <c r="E25" s="40">
        <v>150</v>
      </c>
      <c r="F25" s="40">
        <v>128</v>
      </c>
      <c r="G25" s="265">
        <v>1</v>
      </c>
    </row>
    <row r="26" spans="1:7" ht="15" customHeight="1">
      <c r="A26" s="8">
        <f t="shared" si="0"/>
        <v>20</v>
      </c>
      <c r="B26" s="39" t="s">
        <v>40</v>
      </c>
      <c r="C26" s="40"/>
      <c r="D26" s="40"/>
      <c r="E26" s="40"/>
      <c r="F26" s="40"/>
      <c r="G26" s="265"/>
    </row>
    <row r="27" spans="1:7" ht="15" customHeight="1">
      <c r="A27" s="8">
        <f t="shared" si="0"/>
        <v>21</v>
      </c>
      <c r="B27" s="39" t="s">
        <v>41</v>
      </c>
      <c r="C27" s="40"/>
      <c r="D27" s="40"/>
      <c r="E27" s="40"/>
      <c r="F27" s="40">
        <v>23</v>
      </c>
      <c r="G27" s="265"/>
    </row>
    <row r="28" spans="1:7" ht="15" customHeight="1">
      <c r="A28" s="8">
        <f t="shared" si="0"/>
        <v>22</v>
      </c>
      <c r="B28" s="39" t="s">
        <v>42</v>
      </c>
      <c r="C28" s="40"/>
      <c r="D28" s="40"/>
      <c r="E28" s="40"/>
      <c r="F28" s="40">
        <v>1</v>
      </c>
      <c r="G28" s="265"/>
    </row>
    <row r="29" spans="1:7" ht="15" customHeight="1">
      <c r="A29" s="8">
        <f t="shared" si="0"/>
        <v>23</v>
      </c>
      <c r="B29" s="39" t="s">
        <v>44</v>
      </c>
      <c r="C29" s="40">
        <v>25</v>
      </c>
      <c r="D29" s="40">
        <v>25</v>
      </c>
      <c r="E29" s="40">
        <v>25</v>
      </c>
      <c r="F29" s="40">
        <v>50</v>
      </c>
      <c r="G29" s="265">
        <v>1</v>
      </c>
    </row>
    <row r="30" spans="1:7" ht="15" customHeight="1">
      <c r="A30" s="8">
        <f t="shared" si="0"/>
        <v>24</v>
      </c>
      <c r="B30" s="31" t="s">
        <v>43</v>
      </c>
      <c r="C30" s="40"/>
      <c r="D30" s="40"/>
      <c r="E30" s="40"/>
      <c r="F30" s="40"/>
      <c r="G30" s="23"/>
    </row>
    <row r="31" spans="1:7" ht="29.25" customHeight="1">
      <c r="A31" s="11">
        <f>A30+1</f>
        <v>25</v>
      </c>
      <c r="B31" s="41" t="s">
        <v>46</v>
      </c>
      <c r="C31" s="37"/>
      <c r="D31" s="37"/>
      <c r="E31" s="37"/>
      <c r="F31" s="37"/>
      <c r="G31" s="59"/>
    </row>
    <row r="32" spans="1:7" ht="15" customHeight="1">
      <c r="A32" s="11">
        <v>30</v>
      </c>
      <c r="B32" s="42" t="s">
        <v>47</v>
      </c>
      <c r="C32" s="40"/>
      <c r="D32" s="40"/>
      <c r="E32" s="40"/>
      <c r="F32" s="40"/>
      <c r="G32" s="23"/>
    </row>
    <row r="33" spans="1:7" ht="15" customHeight="1">
      <c r="A33" s="11">
        <v>31</v>
      </c>
      <c r="B33" s="42" t="s">
        <v>48</v>
      </c>
      <c r="C33" s="40"/>
      <c r="D33" s="40"/>
      <c r="E33" s="40"/>
      <c r="F33" s="40"/>
      <c r="G33" s="23"/>
    </row>
    <row r="34" spans="1:7" ht="15" customHeight="1">
      <c r="A34" s="11">
        <v>32</v>
      </c>
      <c r="B34" s="42" t="s">
        <v>49</v>
      </c>
      <c r="C34" s="40"/>
      <c r="D34" s="40"/>
      <c r="E34" s="40"/>
      <c r="F34" s="40"/>
      <c r="G34" s="23"/>
    </row>
    <row r="35" spans="1:7" ht="15" customHeight="1">
      <c r="A35" s="11">
        <v>33</v>
      </c>
      <c r="B35" s="42" t="s">
        <v>50</v>
      </c>
      <c r="C35" s="40"/>
      <c r="D35" s="54"/>
      <c r="E35" s="40"/>
      <c r="F35" s="40"/>
      <c r="G35" s="23"/>
    </row>
    <row r="36" spans="1:7" ht="15" customHeight="1">
      <c r="A36" s="11">
        <v>34</v>
      </c>
      <c r="B36" s="42" t="s">
        <v>51</v>
      </c>
      <c r="C36" s="40"/>
      <c r="D36" s="40"/>
      <c r="E36" s="40"/>
      <c r="F36" s="40"/>
      <c r="G36" s="23"/>
    </row>
    <row r="37" spans="1:7" ht="15" customHeight="1">
      <c r="A37" s="11">
        <v>35</v>
      </c>
      <c r="B37" s="43" t="s">
        <v>3</v>
      </c>
      <c r="C37" s="37"/>
      <c r="D37" s="37"/>
      <c r="E37" s="44"/>
      <c r="F37" s="44"/>
      <c r="G37" s="23"/>
    </row>
    <row r="38" spans="1:7" ht="15" customHeight="1">
      <c r="A38" s="11">
        <v>36</v>
      </c>
      <c r="B38" s="43"/>
      <c r="C38" s="37"/>
      <c r="D38" s="37"/>
      <c r="E38" s="40"/>
      <c r="F38" s="40"/>
      <c r="G38" s="23"/>
    </row>
    <row r="39" spans="1:7" ht="15" customHeight="1">
      <c r="A39" s="11">
        <v>37</v>
      </c>
      <c r="B39" s="45" t="s">
        <v>4</v>
      </c>
      <c r="C39" s="37"/>
      <c r="D39" s="37"/>
      <c r="E39" s="37"/>
      <c r="F39" s="37"/>
      <c r="G39" s="23"/>
    </row>
    <row r="40" spans="1:7" ht="15" customHeight="1">
      <c r="A40" s="11">
        <v>38</v>
      </c>
      <c r="B40" s="46"/>
      <c r="C40" s="44"/>
      <c r="D40" s="44"/>
      <c r="E40" s="44"/>
      <c r="F40" s="44"/>
      <c r="G40" s="23"/>
    </row>
    <row r="41" spans="1:7" ht="21" customHeight="1">
      <c r="A41" s="11">
        <v>39</v>
      </c>
      <c r="B41" s="38" t="s">
        <v>5</v>
      </c>
      <c r="C41" s="37"/>
      <c r="D41" s="37"/>
      <c r="E41" s="37"/>
      <c r="F41" s="37"/>
      <c r="G41" s="23"/>
    </row>
    <row r="42" spans="1:7" ht="21.75" customHeight="1">
      <c r="A42" s="11">
        <v>40</v>
      </c>
      <c r="B42" s="39" t="s">
        <v>70</v>
      </c>
      <c r="C42" s="40"/>
      <c r="D42" s="40"/>
      <c r="E42" s="40"/>
      <c r="F42" s="40"/>
      <c r="G42" s="23"/>
    </row>
    <row r="43" spans="1:7" ht="28.5" customHeight="1">
      <c r="A43" s="11">
        <v>41</v>
      </c>
      <c r="B43" s="39" t="s">
        <v>71</v>
      </c>
      <c r="C43" s="40"/>
      <c r="D43" s="40"/>
      <c r="E43" s="40"/>
      <c r="F43" s="40"/>
      <c r="G43" s="23"/>
    </row>
    <row r="44" spans="1:7" ht="31.5" customHeight="1">
      <c r="A44" s="11">
        <v>42</v>
      </c>
      <c r="B44" s="39" t="s">
        <v>72</v>
      </c>
      <c r="C44" s="40"/>
      <c r="D44" s="40"/>
      <c r="E44" s="40"/>
      <c r="F44" s="40"/>
      <c r="G44" s="23"/>
    </row>
    <row r="45" spans="1:7" ht="15" customHeight="1">
      <c r="A45" s="11">
        <v>43</v>
      </c>
      <c r="B45" s="39" t="s">
        <v>73</v>
      </c>
      <c r="C45" s="40"/>
      <c r="D45" s="40"/>
      <c r="E45" s="40"/>
      <c r="F45" s="40"/>
      <c r="G45" s="23"/>
    </row>
    <row r="46" spans="1:7" ht="15" customHeight="1">
      <c r="A46" s="11">
        <v>44</v>
      </c>
      <c r="B46" s="39" t="s">
        <v>36</v>
      </c>
      <c r="C46" s="40"/>
      <c r="D46" s="40"/>
      <c r="E46" s="40"/>
      <c r="F46" s="40"/>
      <c r="G46" s="23"/>
    </row>
    <row r="47" spans="1:7" ht="15" customHeight="1">
      <c r="A47" s="11">
        <v>45</v>
      </c>
      <c r="B47" s="39" t="s">
        <v>116</v>
      </c>
      <c r="C47" s="40"/>
      <c r="D47" s="40"/>
      <c r="E47" s="40"/>
      <c r="F47" s="40"/>
      <c r="G47" s="23"/>
    </row>
    <row r="48" spans="1:7" s="1" customFormat="1" ht="15" customHeight="1">
      <c r="A48" s="55"/>
      <c r="B48" s="56"/>
      <c r="C48" s="57"/>
      <c r="D48" s="57"/>
      <c r="E48" s="57"/>
      <c r="F48" s="57"/>
      <c r="G48" s="58"/>
    </row>
    <row r="49" spans="1:7" ht="15" customHeight="1">
      <c r="A49" s="8"/>
      <c r="B49" s="18" t="s">
        <v>29</v>
      </c>
      <c r="C49" s="3" t="s">
        <v>30</v>
      </c>
      <c r="D49" s="3" t="s">
        <v>31</v>
      </c>
      <c r="E49" s="8" t="s">
        <v>98</v>
      </c>
      <c r="F49" s="8" t="s">
        <v>99</v>
      </c>
      <c r="G49" s="8" t="s">
        <v>32</v>
      </c>
    </row>
    <row r="50" spans="1:7" ht="36.75" customHeight="1">
      <c r="A50" s="11" t="s">
        <v>20</v>
      </c>
      <c r="B50" s="10" t="s">
        <v>21</v>
      </c>
      <c r="C50" s="12" t="s">
        <v>27</v>
      </c>
      <c r="D50" s="12" t="s">
        <v>424</v>
      </c>
      <c r="E50" s="24" t="s">
        <v>421</v>
      </c>
      <c r="F50" s="24" t="s">
        <v>536</v>
      </c>
      <c r="G50" s="24" t="s">
        <v>28</v>
      </c>
    </row>
    <row r="51" spans="1:7" ht="31.5" customHeight="1">
      <c r="A51" s="18">
        <v>46</v>
      </c>
      <c r="B51" s="38" t="s">
        <v>6</v>
      </c>
      <c r="C51" s="37"/>
      <c r="D51" s="37"/>
      <c r="E51" s="37"/>
      <c r="F51" s="37"/>
      <c r="G51" s="23"/>
    </row>
    <row r="52" spans="1:7" ht="15" customHeight="1">
      <c r="A52" s="11">
        <v>47</v>
      </c>
      <c r="B52" s="39" t="s">
        <v>52</v>
      </c>
      <c r="C52" s="40"/>
      <c r="D52" s="40"/>
      <c r="E52" s="40"/>
      <c r="F52" s="40"/>
      <c r="G52" s="23"/>
    </row>
    <row r="53" spans="1:7" ht="15" customHeight="1">
      <c r="A53" s="11">
        <v>48</v>
      </c>
      <c r="B53" s="38" t="s">
        <v>53</v>
      </c>
      <c r="C53" s="37"/>
      <c r="D53" s="37"/>
      <c r="E53" s="37"/>
      <c r="F53" s="37"/>
      <c r="G53" s="23"/>
    </row>
    <row r="54" spans="1:7" ht="23.25" customHeight="1">
      <c r="A54" s="11">
        <v>49</v>
      </c>
      <c r="B54" s="39" t="s">
        <v>54</v>
      </c>
      <c r="C54" s="40"/>
      <c r="D54" s="40"/>
      <c r="E54" s="40"/>
      <c r="F54" s="40"/>
      <c r="G54" s="23"/>
    </row>
    <row r="55" spans="1:7" ht="15" customHeight="1">
      <c r="A55" s="11">
        <v>50</v>
      </c>
      <c r="B55" s="39" t="s">
        <v>55</v>
      </c>
      <c r="C55" s="40"/>
      <c r="D55" s="40"/>
      <c r="E55" s="40">
        <v>24</v>
      </c>
      <c r="F55" s="40">
        <v>17</v>
      </c>
      <c r="G55" s="265">
        <f>F55/E55</f>
        <v>0.7083333333333334</v>
      </c>
    </row>
    <row r="56" spans="1:7" ht="15" customHeight="1">
      <c r="A56" s="11">
        <v>51</v>
      </c>
      <c r="B56" s="39" t="s">
        <v>56</v>
      </c>
      <c r="C56" s="44"/>
      <c r="D56" s="44"/>
      <c r="E56" s="40"/>
      <c r="F56" s="40"/>
      <c r="G56" s="23"/>
    </row>
    <row r="57" spans="1:7" ht="15" customHeight="1">
      <c r="A57" s="11"/>
      <c r="B57" s="43"/>
      <c r="C57" s="44"/>
      <c r="D57" s="44"/>
      <c r="E57" s="44"/>
      <c r="F57" s="44"/>
      <c r="G57" s="23"/>
    </row>
    <row r="58" spans="1:7" ht="15" customHeight="1">
      <c r="A58" s="11">
        <v>52</v>
      </c>
      <c r="B58" s="45" t="s">
        <v>57</v>
      </c>
      <c r="C58" s="37"/>
      <c r="D58" s="37"/>
      <c r="E58" s="37"/>
      <c r="F58" s="37"/>
      <c r="G58" s="23"/>
    </row>
    <row r="59" spans="1:7" ht="15" customHeight="1">
      <c r="A59" s="8">
        <v>53</v>
      </c>
      <c r="B59" s="47" t="s">
        <v>117</v>
      </c>
      <c r="C59" s="37">
        <v>3451</v>
      </c>
      <c r="D59" s="37">
        <v>3451</v>
      </c>
      <c r="E59" s="37">
        <v>3464</v>
      </c>
      <c r="F59" s="37">
        <v>3464</v>
      </c>
      <c r="G59" s="23">
        <f>F59/E59</f>
        <v>1</v>
      </c>
    </row>
    <row r="60" spans="1:7" ht="15" customHeight="1">
      <c r="A60" s="8">
        <v>54</v>
      </c>
      <c r="B60" s="47" t="s">
        <v>81</v>
      </c>
      <c r="C60" s="37">
        <v>51834</v>
      </c>
      <c r="D60" s="37">
        <v>51834</v>
      </c>
      <c r="E60" s="37">
        <v>54170</v>
      </c>
      <c r="F60" s="37">
        <v>54170</v>
      </c>
      <c r="G60" s="23">
        <f>F60/E60</f>
        <v>1</v>
      </c>
    </row>
    <row r="61" spans="1:7" ht="15" customHeight="1">
      <c r="A61" s="11">
        <v>55</v>
      </c>
      <c r="B61" s="38" t="s">
        <v>74</v>
      </c>
      <c r="C61" s="40"/>
      <c r="D61" s="40"/>
      <c r="E61" s="40"/>
      <c r="F61" s="40"/>
      <c r="G61" s="23"/>
    </row>
    <row r="62" spans="1:7" ht="15" customHeight="1">
      <c r="A62" s="8">
        <v>56</v>
      </c>
      <c r="B62" s="43" t="s">
        <v>7</v>
      </c>
      <c r="C62" s="37"/>
      <c r="D62" s="37"/>
      <c r="E62" s="37"/>
      <c r="F62" s="37"/>
      <c r="G62" s="23"/>
    </row>
    <row r="63" spans="1:7" ht="15" customHeight="1">
      <c r="A63" s="8"/>
      <c r="B63" s="46"/>
      <c r="C63" s="40"/>
      <c r="D63" s="40"/>
      <c r="E63" s="40"/>
      <c r="F63" s="40"/>
      <c r="G63" s="23"/>
    </row>
    <row r="64" spans="1:7" ht="15" customHeight="1">
      <c r="A64" s="8">
        <v>57</v>
      </c>
      <c r="B64" s="38" t="s">
        <v>8</v>
      </c>
      <c r="C64" s="37"/>
      <c r="D64" s="37"/>
      <c r="E64" s="37"/>
      <c r="F64" s="37"/>
      <c r="G64" s="23"/>
    </row>
    <row r="65" spans="1:7" ht="15" customHeight="1">
      <c r="A65" s="8">
        <v>58</v>
      </c>
      <c r="B65" s="38" t="s">
        <v>9</v>
      </c>
      <c r="C65" s="37"/>
      <c r="D65" s="37"/>
      <c r="E65" s="37"/>
      <c r="F65" s="37"/>
      <c r="G65" s="23"/>
    </row>
    <row r="66" spans="1:7" ht="15" customHeight="1">
      <c r="A66" s="8">
        <v>59</v>
      </c>
      <c r="B66" s="38" t="s">
        <v>10</v>
      </c>
      <c r="C66" s="37"/>
      <c r="D66" s="37"/>
      <c r="E66" s="37"/>
      <c r="F66" s="37"/>
      <c r="G66" s="23"/>
    </row>
    <row r="67" spans="1:7" ht="15" customHeight="1">
      <c r="A67" s="8">
        <f>A66+1</f>
        <v>60</v>
      </c>
      <c r="B67" s="38" t="s">
        <v>11</v>
      </c>
      <c r="C67" s="37"/>
      <c r="D67" s="37"/>
      <c r="E67" s="37"/>
      <c r="F67" s="37"/>
      <c r="G67" s="23"/>
    </row>
    <row r="68" spans="1:7" ht="15" customHeight="1">
      <c r="A68" s="8"/>
      <c r="B68" s="39"/>
      <c r="C68" s="40"/>
      <c r="D68" s="40"/>
      <c r="E68" s="40"/>
      <c r="F68" s="40"/>
      <c r="G68" s="23"/>
    </row>
    <row r="69" spans="1:7" ht="21" customHeight="1">
      <c r="A69" s="8">
        <v>61</v>
      </c>
      <c r="B69" s="15" t="s">
        <v>12</v>
      </c>
      <c r="C69" s="16">
        <f>SUM(C59+C60+C20)</f>
        <v>55485</v>
      </c>
      <c r="D69" s="16">
        <f>SUM(D59+D60+D20)</f>
        <v>55485</v>
      </c>
      <c r="E69" s="16">
        <v>57833</v>
      </c>
      <c r="F69" s="16">
        <f>SUM(F59+F60+F20+F55)</f>
        <v>57853</v>
      </c>
      <c r="G69" s="23">
        <v>1</v>
      </c>
    </row>
    <row r="70" spans="1:7" ht="12.75">
      <c r="A70" s="26"/>
      <c r="B70" s="19"/>
      <c r="C70" s="5"/>
      <c r="D70" s="5"/>
      <c r="E70" s="5"/>
      <c r="F70" s="5"/>
      <c r="G70" s="21"/>
    </row>
  </sheetData>
  <sheetProtection/>
  <mergeCells count="3">
    <mergeCell ref="A1:M1"/>
    <mergeCell ref="A2:M2"/>
    <mergeCell ref="A3:G3"/>
  </mergeCells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8.8515625" style="0" customWidth="1"/>
    <col min="2" max="2" width="33.00390625" style="0" customWidth="1"/>
    <col min="7" max="7" width="9.140625" style="0" customWidth="1"/>
    <col min="8" max="8" width="0.2890625" style="0" customWidth="1"/>
    <col min="9" max="13" width="9.140625" style="0" hidden="1" customWidth="1"/>
  </cols>
  <sheetData>
    <row r="1" spans="1:13" ht="15" customHeight="1">
      <c r="A1" s="302" t="s">
        <v>571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7" ht="12.75">
      <c r="A3" s="306" t="s">
        <v>418</v>
      </c>
      <c r="B3" s="306"/>
      <c r="C3" s="306"/>
      <c r="D3" s="306"/>
      <c r="E3" s="306"/>
      <c r="F3" s="306"/>
      <c r="G3" s="306"/>
    </row>
    <row r="4" spans="1:7" ht="12.75">
      <c r="A4" s="25"/>
      <c r="B4" s="13"/>
      <c r="C4" s="25"/>
      <c r="D4" s="25"/>
      <c r="E4" s="25"/>
      <c r="F4" s="25"/>
      <c r="G4" s="20" t="s">
        <v>19</v>
      </c>
    </row>
    <row r="5" spans="1:7" ht="12.75">
      <c r="A5" s="8"/>
      <c r="B5" s="18" t="s">
        <v>29</v>
      </c>
      <c r="C5" s="8" t="s">
        <v>30</v>
      </c>
      <c r="D5" s="8" t="s">
        <v>31</v>
      </c>
      <c r="E5" s="8" t="s">
        <v>98</v>
      </c>
      <c r="F5" s="8" t="s">
        <v>99</v>
      </c>
      <c r="G5" s="8" t="s">
        <v>32</v>
      </c>
    </row>
    <row r="6" spans="1:7" ht="54.75" customHeight="1">
      <c r="A6" s="11" t="s">
        <v>34</v>
      </c>
      <c r="B6" s="10" t="s">
        <v>21</v>
      </c>
      <c r="C6" s="24" t="s">
        <v>419</v>
      </c>
      <c r="D6" s="24" t="s">
        <v>420</v>
      </c>
      <c r="E6" s="24" t="s">
        <v>421</v>
      </c>
      <c r="F6" s="24" t="s">
        <v>422</v>
      </c>
      <c r="G6" s="24" t="s">
        <v>28</v>
      </c>
    </row>
    <row r="7" spans="1:7" ht="12.75">
      <c r="A7" s="8"/>
      <c r="B7" s="39"/>
      <c r="C7" s="48"/>
      <c r="D7" s="48"/>
      <c r="E7" s="48"/>
      <c r="F7" s="48"/>
      <c r="G7" s="48"/>
    </row>
    <row r="8" spans="1:7" ht="12.75">
      <c r="A8" s="8">
        <v>1</v>
      </c>
      <c r="B8" s="38" t="s">
        <v>1</v>
      </c>
      <c r="C8" s="16"/>
      <c r="D8" s="16"/>
      <c r="E8" s="16"/>
      <c r="F8" s="16"/>
      <c r="G8" s="27"/>
    </row>
    <row r="9" spans="1:7" s="51" customFormat="1" ht="12.75">
      <c r="A9" s="8">
        <f>A8+1</f>
        <v>2</v>
      </c>
      <c r="B9" s="38" t="s">
        <v>76</v>
      </c>
      <c r="C9" s="16">
        <f>SUM(C10:C18)</f>
        <v>38319</v>
      </c>
      <c r="D9" s="16">
        <f>SUM(D10:D18)</f>
        <v>38319</v>
      </c>
      <c r="E9" s="16">
        <f>SUM(E10:E18)</f>
        <v>38019</v>
      </c>
      <c r="F9" s="16">
        <f>SUM(F10:F18)</f>
        <v>36513</v>
      </c>
      <c r="G9" s="27">
        <f>F9/E9</f>
        <v>0.960388226939162</v>
      </c>
    </row>
    <row r="10" spans="1:7" ht="12.75">
      <c r="A10" s="8"/>
      <c r="B10" s="39" t="s">
        <v>103</v>
      </c>
      <c r="C10" s="48">
        <v>30831</v>
      </c>
      <c r="D10" s="48">
        <v>30831</v>
      </c>
      <c r="E10" s="48">
        <v>29721</v>
      </c>
      <c r="F10" s="48">
        <v>28543</v>
      </c>
      <c r="G10" s="266">
        <f aca="true" t="shared" si="0" ref="G10:G38">F10/E10</f>
        <v>0.9603647252784226</v>
      </c>
    </row>
    <row r="11" spans="1:7" ht="12.75">
      <c r="A11" s="8"/>
      <c r="B11" s="39" t="s">
        <v>104</v>
      </c>
      <c r="C11" s="48">
        <v>2288</v>
      </c>
      <c r="D11" s="48">
        <v>2288</v>
      </c>
      <c r="E11" s="48">
        <v>2421</v>
      </c>
      <c r="F11" s="48">
        <v>2421</v>
      </c>
      <c r="G11" s="266">
        <f t="shared" si="0"/>
        <v>1</v>
      </c>
    </row>
    <row r="12" spans="1:7" ht="12.75">
      <c r="A12" s="8"/>
      <c r="B12" s="39" t="s">
        <v>118</v>
      </c>
      <c r="C12" s="48"/>
      <c r="D12" s="48"/>
      <c r="E12" s="48">
        <v>70</v>
      </c>
      <c r="F12" s="48">
        <v>33</v>
      </c>
      <c r="G12" s="266">
        <f t="shared" si="0"/>
        <v>0.4714285714285714</v>
      </c>
    </row>
    <row r="13" spans="1:7" ht="12.75">
      <c r="A13" s="8"/>
      <c r="B13" s="39" t="s">
        <v>105</v>
      </c>
      <c r="C13" s="48">
        <v>2200</v>
      </c>
      <c r="D13" s="48">
        <v>2200</v>
      </c>
      <c r="E13" s="48">
        <v>2000</v>
      </c>
      <c r="F13" s="48">
        <v>1709</v>
      </c>
      <c r="G13" s="266">
        <f t="shared" si="0"/>
        <v>0.8545</v>
      </c>
    </row>
    <row r="14" spans="1:7" ht="12.75">
      <c r="A14" s="8"/>
      <c r="B14" s="39" t="s">
        <v>106</v>
      </c>
      <c r="C14" s="48">
        <v>850</v>
      </c>
      <c r="D14" s="48">
        <v>850</v>
      </c>
      <c r="E14" s="48">
        <v>925</v>
      </c>
      <c r="F14" s="48">
        <v>925</v>
      </c>
      <c r="G14" s="266">
        <f t="shared" si="0"/>
        <v>1</v>
      </c>
    </row>
    <row r="15" spans="1:7" ht="12.75">
      <c r="A15" s="8"/>
      <c r="B15" s="39" t="s">
        <v>107</v>
      </c>
      <c r="C15" s="48"/>
      <c r="D15" s="48"/>
      <c r="E15" s="48"/>
      <c r="F15" s="48"/>
      <c r="G15" s="27"/>
    </row>
    <row r="16" spans="1:7" ht="12.75">
      <c r="A16" s="8"/>
      <c r="B16" s="39" t="s">
        <v>108</v>
      </c>
      <c r="C16" s="48"/>
      <c r="D16" s="48"/>
      <c r="E16" s="48"/>
      <c r="F16" s="48"/>
      <c r="G16" s="27"/>
    </row>
    <row r="17" spans="1:7" ht="45">
      <c r="A17" s="8"/>
      <c r="B17" s="39" t="s">
        <v>109</v>
      </c>
      <c r="C17" s="48">
        <v>2150</v>
      </c>
      <c r="D17" s="48">
        <v>2150</v>
      </c>
      <c r="E17" s="48">
        <v>2677</v>
      </c>
      <c r="F17" s="48">
        <v>2677</v>
      </c>
      <c r="G17" s="266">
        <f t="shared" si="0"/>
        <v>1</v>
      </c>
    </row>
    <row r="18" spans="1:7" ht="12.75">
      <c r="A18" s="8"/>
      <c r="B18" s="39" t="s">
        <v>110</v>
      </c>
      <c r="C18" s="48"/>
      <c r="D18" s="48"/>
      <c r="E18" s="48">
        <v>205</v>
      </c>
      <c r="F18" s="48">
        <v>205</v>
      </c>
      <c r="G18" s="266">
        <f t="shared" si="0"/>
        <v>1</v>
      </c>
    </row>
    <row r="19" spans="1:8" s="51" customFormat="1" ht="21.75">
      <c r="A19" s="8">
        <f>A9+1</f>
        <v>3</v>
      </c>
      <c r="B19" s="38" t="s">
        <v>77</v>
      </c>
      <c r="C19" s="16">
        <v>8696</v>
      </c>
      <c r="D19" s="16">
        <v>8696</v>
      </c>
      <c r="E19" s="16">
        <v>8996</v>
      </c>
      <c r="F19" s="16">
        <v>8996</v>
      </c>
      <c r="G19" s="27">
        <f t="shared" si="0"/>
        <v>1</v>
      </c>
      <c r="H19" s="51">
        <v>790</v>
      </c>
    </row>
    <row r="20" spans="1:8" s="51" customFormat="1" ht="12.75">
      <c r="A20" s="8">
        <f aca="true" t="shared" si="1" ref="A20:A38">A19+1</f>
        <v>4</v>
      </c>
      <c r="B20" s="38" t="s">
        <v>22</v>
      </c>
      <c r="C20" s="16">
        <f>SUM(C21:C24)</f>
        <v>8470</v>
      </c>
      <c r="D20" s="16">
        <f>SUM(D21:D24)</f>
        <v>8470</v>
      </c>
      <c r="E20" s="16">
        <f>SUM(E21:E24)</f>
        <v>10294</v>
      </c>
      <c r="F20" s="16">
        <f>SUM(F21:F24)</f>
        <v>8172</v>
      </c>
      <c r="G20" s="27">
        <f t="shared" si="0"/>
        <v>0.7938605012628716</v>
      </c>
      <c r="H20" s="51">
        <v>100</v>
      </c>
    </row>
    <row r="21" spans="1:7" ht="12.75">
      <c r="A21" s="8"/>
      <c r="B21" s="39" t="s">
        <v>111</v>
      </c>
      <c r="C21" s="48">
        <v>1695</v>
      </c>
      <c r="D21" s="48">
        <v>1695</v>
      </c>
      <c r="E21" s="48">
        <v>3909</v>
      </c>
      <c r="F21" s="48">
        <v>1860</v>
      </c>
      <c r="G21" s="266">
        <f t="shared" si="0"/>
        <v>0.4758250191864927</v>
      </c>
    </row>
    <row r="22" spans="1:7" ht="12.75">
      <c r="A22" s="8"/>
      <c r="B22" s="39" t="s">
        <v>112</v>
      </c>
      <c r="C22" s="48">
        <v>1180</v>
      </c>
      <c r="D22" s="48">
        <v>1180</v>
      </c>
      <c r="E22" s="48">
        <v>1184</v>
      </c>
      <c r="F22" s="48">
        <v>1168</v>
      </c>
      <c r="G22" s="266">
        <f t="shared" si="0"/>
        <v>0.9864864864864865</v>
      </c>
    </row>
    <row r="23" spans="1:7" ht="12.75">
      <c r="A23" s="8"/>
      <c r="B23" s="39" t="s">
        <v>113</v>
      </c>
      <c r="C23" s="48">
        <v>4120</v>
      </c>
      <c r="D23" s="48">
        <v>4120</v>
      </c>
      <c r="E23" s="48">
        <v>3884</v>
      </c>
      <c r="F23" s="48">
        <v>3835</v>
      </c>
      <c r="G23" s="266">
        <f t="shared" si="0"/>
        <v>0.987384140061792</v>
      </c>
    </row>
    <row r="24" spans="1:7" ht="12.75">
      <c r="A24" s="8"/>
      <c r="B24" s="39" t="s">
        <v>114</v>
      </c>
      <c r="C24" s="48">
        <v>1475</v>
      </c>
      <c r="D24" s="48">
        <v>1475</v>
      </c>
      <c r="E24" s="48">
        <v>1317</v>
      </c>
      <c r="F24" s="48">
        <v>1309</v>
      </c>
      <c r="G24" s="266">
        <f t="shared" si="0"/>
        <v>0.9939255884586181</v>
      </c>
    </row>
    <row r="25" spans="1:7" ht="12.75">
      <c r="A25" s="8">
        <f>A20+1</f>
        <v>5</v>
      </c>
      <c r="B25" s="39" t="s">
        <v>79</v>
      </c>
      <c r="C25" s="48"/>
      <c r="D25" s="48"/>
      <c r="E25" s="48"/>
      <c r="F25" s="48"/>
      <c r="G25" s="27"/>
    </row>
    <row r="26" spans="1:7" ht="12.75">
      <c r="A26" s="8">
        <f t="shared" si="1"/>
        <v>6</v>
      </c>
      <c r="B26" s="39" t="s">
        <v>78</v>
      </c>
      <c r="C26" s="48"/>
      <c r="D26" s="48"/>
      <c r="E26" s="48"/>
      <c r="F26" s="48"/>
      <c r="G26" s="27"/>
    </row>
    <row r="27" spans="1:7" ht="12.75">
      <c r="A27" s="8">
        <f t="shared" si="1"/>
        <v>7</v>
      </c>
      <c r="B27" s="39" t="s">
        <v>23</v>
      </c>
      <c r="C27" s="48"/>
      <c r="D27" s="48"/>
      <c r="E27" s="48"/>
      <c r="F27" s="48"/>
      <c r="G27" s="27"/>
    </row>
    <row r="28" spans="1:7" ht="12.75">
      <c r="A28" s="8">
        <f t="shared" si="1"/>
        <v>8</v>
      </c>
      <c r="B28" s="38"/>
      <c r="C28" s="16"/>
      <c r="D28" s="16"/>
      <c r="E28" s="16"/>
      <c r="F28" s="16"/>
      <c r="G28" s="27"/>
    </row>
    <row r="29" spans="1:7" ht="12.75">
      <c r="A29" s="8">
        <f t="shared" si="1"/>
        <v>9</v>
      </c>
      <c r="B29" s="38" t="s">
        <v>13</v>
      </c>
      <c r="C29" s="49"/>
      <c r="D29" s="49"/>
      <c r="E29" s="16">
        <v>524</v>
      </c>
      <c r="F29" s="16">
        <v>524</v>
      </c>
      <c r="G29" s="27">
        <f t="shared" si="0"/>
        <v>1</v>
      </c>
    </row>
    <row r="30" spans="1:7" ht="12.75">
      <c r="A30" s="8">
        <f t="shared" si="1"/>
        <v>10</v>
      </c>
      <c r="B30" s="39"/>
      <c r="C30" s="48"/>
      <c r="D30" s="48"/>
      <c r="E30" s="48"/>
      <c r="F30" s="48"/>
      <c r="G30" s="27"/>
    </row>
    <row r="31" spans="1:7" ht="12.75">
      <c r="A31" s="8">
        <f t="shared" si="1"/>
        <v>11</v>
      </c>
      <c r="B31" s="39" t="s">
        <v>33</v>
      </c>
      <c r="C31" s="48"/>
      <c r="D31" s="48"/>
      <c r="E31" s="48">
        <v>524</v>
      </c>
      <c r="F31" s="48">
        <v>524</v>
      </c>
      <c r="G31" s="266">
        <f t="shared" si="0"/>
        <v>1</v>
      </c>
    </row>
    <row r="32" spans="1:7" ht="12.75">
      <c r="A32" s="8">
        <f t="shared" si="1"/>
        <v>12</v>
      </c>
      <c r="B32" s="39" t="s">
        <v>0</v>
      </c>
      <c r="C32" s="48"/>
      <c r="D32" s="48"/>
      <c r="E32" s="48"/>
      <c r="F32" s="48"/>
      <c r="G32" s="27"/>
    </row>
    <row r="33" spans="1:7" ht="12.75">
      <c r="A33" s="8">
        <f t="shared" si="1"/>
        <v>13</v>
      </c>
      <c r="B33" s="38"/>
      <c r="C33" s="16"/>
      <c r="D33" s="16"/>
      <c r="E33" s="16"/>
      <c r="F33" s="16"/>
      <c r="G33" s="27"/>
    </row>
    <row r="34" spans="1:7" ht="12.75">
      <c r="A34" s="8">
        <f t="shared" si="1"/>
        <v>14</v>
      </c>
      <c r="B34" s="10" t="s">
        <v>14</v>
      </c>
      <c r="C34" s="16"/>
      <c r="D34" s="16"/>
      <c r="E34" s="16"/>
      <c r="F34" s="16"/>
      <c r="G34" s="27"/>
    </row>
    <row r="35" spans="1:7" ht="12.75">
      <c r="A35" s="8">
        <f t="shared" si="1"/>
        <v>15</v>
      </c>
      <c r="B35" s="38" t="s">
        <v>15</v>
      </c>
      <c r="C35" s="49"/>
      <c r="D35" s="49"/>
      <c r="E35" s="49"/>
      <c r="F35" s="49"/>
      <c r="G35" s="27"/>
    </row>
    <row r="36" spans="1:7" ht="22.5">
      <c r="A36" s="8">
        <f t="shared" si="1"/>
        <v>16</v>
      </c>
      <c r="B36" s="39" t="s">
        <v>80</v>
      </c>
      <c r="C36" s="16"/>
      <c r="D36" s="16"/>
      <c r="E36" s="16"/>
      <c r="F36" s="16"/>
      <c r="G36" s="27"/>
    </row>
    <row r="37" spans="1:7" ht="12.75">
      <c r="A37" s="8">
        <f t="shared" si="1"/>
        <v>17</v>
      </c>
      <c r="B37" s="39" t="s">
        <v>81</v>
      </c>
      <c r="C37" s="16"/>
      <c r="D37" s="16"/>
      <c r="E37" s="16"/>
      <c r="F37" s="16"/>
      <c r="G37" s="27"/>
    </row>
    <row r="38" spans="1:7" ht="12.75">
      <c r="A38" s="8">
        <f t="shared" si="1"/>
        <v>18</v>
      </c>
      <c r="B38" s="15" t="s">
        <v>16</v>
      </c>
      <c r="C38" s="16">
        <f>SUM(C9+C19+C20)</f>
        <v>55485</v>
      </c>
      <c r="D38" s="16">
        <f>SUM(D9+D19+D20)</f>
        <v>55485</v>
      </c>
      <c r="E38" s="16">
        <f>SUM(E9+E19+E20+E29)</f>
        <v>57833</v>
      </c>
      <c r="F38" s="16">
        <f>SUM(F9+F19+F20+F29)</f>
        <v>54205</v>
      </c>
      <c r="G38" s="27">
        <f t="shared" si="0"/>
        <v>0.9372676499576367</v>
      </c>
    </row>
    <row r="39" spans="1:7" ht="46.5" customHeight="1">
      <c r="A39" s="33">
        <v>19</v>
      </c>
      <c r="B39" s="52" t="s">
        <v>423</v>
      </c>
      <c r="C39" s="36">
        <v>11</v>
      </c>
      <c r="D39" s="36">
        <v>11</v>
      </c>
      <c r="E39" s="36">
        <v>11</v>
      </c>
      <c r="F39" s="36">
        <v>11</v>
      </c>
      <c r="G39" s="27">
        <v>1</v>
      </c>
    </row>
  </sheetData>
  <sheetProtection/>
  <mergeCells count="3">
    <mergeCell ref="A1:M1"/>
    <mergeCell ref="A2:M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.8515625" style="26" customWidth="1"/>
    <col min="2" max="2" width="45.7109375" style="19" customWidth="1"/>
    <col min="3" max="3" width="11.8515625" style="22" customWidth="1"/>
    <col min="4" max="4" width="11.421875" style="22" customWidth="1"/>
    <col min="5" max="5" width="9.140625" style="22" customWidth="1"/>
    <col min="6" max="6" width="8.00390625" style="22" customWidth="1"/>
    <col min="7" max="16384" width="9.140625" style="4" customWidth="1"/>
  </cols>
  <sheetData>
    <row r="1" spans="1:7" ht="12.75">
      <c r="A1" s="298" t="s">
        <v>572</v>
      </c>
      <c r="B1" s="298"/>
      <c r="C1" s="298"/>
      <c r="D1" s="298"/>
      <c r="E1" s="298"/>
      <c r="F1" s="298"/>
      <c r="G1" s="14"/>
    </row>
    <row r="2" spans="1:7" ht="25.5" customHeight="1">
      <c r="A2" s="298"/>
      <c r="B2" s="298"/>
      <c r="C2" s="298"/>
      <c r="D2" s="298"/>
      <c r="E2" s="298"/>
      <c r="F2" s="298"/>
      <c r="G2" s="14"/>
    </row>
    <row r="3" spans="1:7" ht="15.75">
      <c r="A3" s="309" t="s">
        <v>299</v>
      </c>
      <c r="B3" s="308"/>
      <c r="C3" s="308"/>
      <c r="D3" s="308"/>
      <c r="E3" s="308"/>
      <c r="F3" s="308"/>
      <c r="G3" s="308"/>
    </row>
    <row r="4" spans="1:7" s="7" customFormat="1" ht="15.75">
      <c r="A4" s="299" t="s">
        <v>429</v>
      </c>
      <c r="B4" s="308"/>
      <c r="C4" s="308"/>
      <c r="D4" s="308"/>
      <c r="E4" s="308"/>
      <c r="F4" s="308"/>
      <c r="G4" s="308"/>
    </row>
    <row r="5" spans="1:7" ht="12.75">
      <c r="A5" s="14"/>
      <c r="B5" s="193"/>
      <c r="C5" s="267"/>
      <c r="D5" s="14"/>
      <c r="E5" s="14"/>
      <c r="F5" s="14"/>
      <c r="G5" s="14"/>
    </row>
    <row r="6" spans="1:7" ht="12.75">
      <c r="A6" s="307" t="s">
        <v>19</v>
      </c>
      <c r="B6" s="308"/>
      <c r="C6" s="308"/>
      <c r="D6" s="308"/>
      <c r="E6" s="308"/>
      <c r="F6" s="308"/>
      <c r="G6" s="308"/>
    </row>
    <row r="7" spans="1:7" ht="42">
      <c r="A7" s="268"/>
      <c r="B7" s="124" t="s">
        <v>300</v>
      </c>
      <c r="C7" s="82" t="s">
        <v>419</v>
      </c>
      <c r="D7" s="82" t="s">
        <v>424</v>
      </c>
      <c r="E7" s="269" t="s">
        <v>421</v>
      </c>
      <c r="F7" s="269" t="s">
        <v>422</v>
      </c>
      <c r="G7" s="269" t="s">
        <v>28</v>
      </c>
    </row>
    <row r="8" spans="1:7" ht="12.75">
      <c r="A8" s="270">
        <v>1</v>
      </c>
      <c r="B8" s="271" t="s">
        <v>301</v>
      </c>
      <c r="C8" s="272">
        <v>6550</v>
      </c>
      <c r="D8" s="272">
        <v>6550</v>
      </c>
      <c r="E8" s="272">
        <v>6550</v>
      </c>
      <c r="F8" s="272">
        <v>6550</v>
      </c>
      <c r="G8" s="273">
        <f>F8/E8</f>
        <v>1</v>
      </c>
    </row>
    <row r="9" spans="1:7" ht="12.75">
      <c r="A9" s="270"/>
      <c r="B9" s="271" t="s">
        <v>302</v>
      </c>
      <c r="C9" s="272">
        <v>1900</v>
      </c>
      <c r="D9" s="272">
        <v>1900</v>
      </c>
      <c r="E9" s="272">
        <v>1900</v>
      </c>
      <c r="F9" s="272">
        <v>1900</v>
      </c>
      <c r="G9" s="273">
        <f aca="true" t="shared" si="0" ref="G9:G26">F9/E9</f>
        <v>1</v>
      </c>
    </row>
    <row r="10" spans="1:7" ht="12.75">
      <c r="A10" s="270"/>
      <c r="B10" s="271" t="s">
        <v>303</v>
      </c>
      <c r="C10" s="272">
        <v>350</v>
      </c>
      <c r="D10" s="272">
        <v>350</v>
      </c>
      <c r="E10" s="272">
        <v>350</v>
      </c>
      <c r="F10" s="272">
        <v>350</v>
      </c>
      <c r="G10" s="273">
        <f t="shared" si="0"/>
        <v>1</v>
      </c>
    </row>
    <row r="11" spans="1:7" ht="12.75">
      <c r="A11" s="270"/>
      <c r="B11" s="271" t="s">
        <v>304</v>
      </c>
      <c r="C11" s="272">
        <v>2200</v>
      </c>
      <c r="D11" s="272">
        <v>2200</v>
      </c>
      <c r="E11" s="272">
        <v>2200</v>
      </c>
      <c r="F11" s="272">
        <v>2200</v>
      </c>
      <c r="G11" s="273">
        <f t="shared" si="0"/>
        <v>1</v>
      </c>
    </row>
    <row r="12" spans="1:7" ht="12.75">
      <c r="A12" s="270"/>
      <c r="B12" s="271" t="s">
        <v>305</v>
      </c>
      <c r="C12" s="272">
        <v>350</v>
      </c>
      <c r="D12" s="272">
        <v>350</v>
      </c>
      <c r="E12" s="272">
        <v>350</v>
      </c>
      <c r="F12" s="272">
        <v>350</v>
      </c>
      <c r="G12" s="273">
        <f t="shared" si="0"/>
        <v>1</v>
      </c>
    </row>
    <row r="13" spans="1:7" ht="12.75">
      <c r="A13" s="270"/>
      <c r="B13" s="271" t="s">
        <v>306</v>
      </c>
      <c r="C13" s="272">
        <v>350</v>
      </c>
      <c r="D13" s="272">
        <v>350</v>
      </c>
      <c r="E13" s="272">
        <v>350</v>
      </c>
      <c r="F13" s="272">
        <v>350</v>
      </c>
      <c r="G13" s="273">
        <f t="shared" si="0"/>
        <v>1</v>
      </c>
    </row>
    <row r="14" spans="1:7" ht="12.75">
      <c r="A14" s="270"/>
      <c r="B14" s="271" t="s">
        <v>307</v>
      </c>
      <c r="C14" s="272">
        <v>350</v>
      </c>
      <c r="D14" s="272">
        <v>350</v>
      </c>
      <c r="E14" s="272">
        <v>350</v>
      </c>
      <c r="F14" s="272">
        <v>350</v>
      </c>
      <c r="G14" s="273">
        <f t="shared" si="0"/>
        <v>1</v>
      </c>
    </row>
    <row r="15" spans="1:7" ht="12.75">
      <c r="A15" s="270"/>
      <c r="B15" s="271" t="s">
        <v>308</v>
      </c>
      <c r="C15" s="272">
        <v>300</v>
      </c>
      <c r="D15" s="272">
        <v>300</v>
      </c>
      <c r="E15" s="272">
        <v>300</v>
      </c>
      <c r="F15" s="272">
        <v>300</v>
      </c>
      <c r="G15" s="273">
        <f t="shared" si="0"/>
        <v>1</v>
      </c>
    </row>
    <row r="16" spans="1:7" ht="12.75">
      <c r="A16" s="270"/>
      <c r="B16" s="271" t="s">
        <v>309</v>
      </c>
      <c r="C16" s="272">
        <v>300</v>
      </c>
      <c r="D16" s="272">
        <v>300</v>
      </c>
      <c r="E16" s="272">
        <v>300</v>
      </c>
      <c r="F16" s="272">
        <v>300</v>
      </c>
      <c r="G16" s="273">
        <f t="shared" si="0"/>
        <v>1</v>
      </c>
    </row>
    <row r="17" spans="1:7" ht="12.75">
      <c r="A17" s="270"/>
      <c r="B17" s="271" t="s">
        <v>310</v>
      </c>
      <c r="C17" s="272">
        <v>350</v>
      </c>
      <c r="D17" s="272">
        <v>350</v>
      </c>
      <c r="E17" s="272">
        <v>350</v>
      </c>
      <c r="F17" s="272">
        <v>350</v>
      </c>
      <c r="G17" s="273">
        <f t="shared" si="0"/>
        <v>1</v>
      </c>
    </row>
    <row r="18" spans="1:7" ht="12.75">
      <c r="A18" s="270"/>
      <c r="B18" s="271" t="s">
        <v>430</v>
      </c>
      <c r="C18" s="272"/>
      <c r="D18" s="272">
        <v>50</v>
      </c>
      <c r="E18" s="272">
        <v>50</v>
      </c>
      <c r="F18" s="272">
        <v>50</v>
      </c>
      <c r="G18" s="273">
        <f t="shared" si="0"/>
        <v>1</v>
      </c>
    </row>
    <row r="19" spans="1:7" ht="12.75">
      <c r="A19" s="270"/>
      <c r="B19" s="271" t="s">
        <v>431</v>
      </c>
      <c r="C19" s="272"/>
      <c r="D19" s="272">
        <v>50</v>
      </c>
      <c r="E19" s="272">
        <v>50</v>
      </c>
      <c r="F19" s="272">
        <v>50</v>
      </c>
      <c r="G19" s="273">
        <f t="shared" si="0"/>
        <v>1</v>
      </c>
    </row>
    <row r="20" spans="1:7" ht="12.75">
      <c r="A20" s="270"/>
      <c r="B20" s="271" t="s">
        <v>433</v>
      </c>
      <c r="C20" s="272"/>
      <c r="D20" s="272"/>
      <c r="E20" s="272">
        <v>465</v>
      </c>
      <c r="F20" s="272">
        <v>465</v>
      </c>
      <c r="G20" s="273">
        <f t="shared" si="0"/>
        <v>1</v>
      </c>
    </row>
    <row r="21" spans="1:7" ht="12.75">
      <c r="A21" s="268">
        <v>2</v>
      </c>
      <c r="B21" s="118" t="s">
        <v>311</v>
      </c>
      <c r="C21" s="148">
        <v>162434</v>
      </c>
      <c r="D21" s="148">
        <v>162434</v>
      </c>
      <c r="E21" s="148">
        <v>145819</v>
      </c>
      <c r="F21" s="272">
        <v>145819</v>
      </c>
      <c r="G21" s="273">
        <f t="shared" si="0"/>
        <v>1</v>
      </c>
    </row>
    <row r="22" spans="1:7" ht="12.75">
      <c r="A22" s="268">
        <v>3</v>
      </c>
      <c r="B22" s="118" t="s">
        <v>312</v>
      </c>
      <c r="C22" s="148">
        <v>1970</v>
      </c>
      <c r="D22" s="148">
        <v>1970</v>
      </c>
      <c r="E22" s="148">
        <v>1970</v>
      </c>
      <c r="F22" s="272">
        <v>1220</v>
      </c>
      <c r="G22" s="273">
        <f t="shared" si="0"/>
        <v>0.6192893401015228</v>
      </c>
    </row>
    <row r="23" spans="1:7" ht="12.75">
      <c r="A23" s="268">
        <v>4</v>
      </c>
      <c r="B23" s="118" t="s">
        <v>313</v>
      </c>
      <c r="C23" s="148">
        <v>270</v>
      </c>
      <c r="D23" s="148">
        <v>270</v>
      </c>
      <c r="E23" s="148">
        <v>263</v>
      </c>
      <c r="F23" s="274">
        <v>263</v>
      </c>
      <c r="G23" s="273">
        <f t="shared" si="0"/>
        <v>1</v>
      </c>
    </row>
    <row r="24" spans="1:7" ht="12.75">
      <c r="A24" s="275">
        <v>5</v>
      </c>
      <c r="B24" s="118" t="s">
        <v>314</v>
      </c>
      <c r="C24" s="148">
        <v>0</v>
      </c>
      <c r="D24" s="148">
        <v>0</v>
      </c>
      <c r="E24" s="276">
        <v>18057</v>
      </c>
      <c r="F24" s="223">
        <v>18057</v>
      </c>
      <c r="G24" s="273">
        <f t="shared" si="0"/>
        <v>1</v>
      </c>
    </row>
    <row r="25" spans="1:7" ht="12.75">
      <c r="A25" s="275"/>
      <c r="B25" s="118" t="s">
        <v>432</v>
      </c>
      <c r="C25" s="148"/>
      <c r="D25" s="148"/>
      <c r="E25" s="148">
        <v>1900</v>
      </c>
      <c r="F25" s="230">
        <v>1900</v>
      </c>
      <c r="G25" s="273">
        <f t="shared" si="0"/>
        <v>1</v>
      </c>
    </row>
    <row r="26" spans="1:7" s="9" customFormat="1" ht="12.75">
      <c r="A26" s="277">
        <v>6</v>
      </c>
      <c r="B26" s="278" t="s">
        <v>315</v>
      </c>
      <c r="C26" s="279">
        <v>171224</v>
      </c>
      <c r="D26" s="279">
        <v>171324</v>
      </c>
      <c r="E26" s="279">
        <v>174274</v>
      </c>
      <c r="F26" s="279">
        <f>SUM(F8+F21+F22+F23+F24+F25+F20)</f>
        <v>174274</v>
      </c>
      <c r="G26" s="280">
        <f t="shared" si="0"/>
        <v>1</v>
      </c>
    </row>
    <row r="27" spans="3:6" ht="11.25">
      <c r="C27" s="21"/>
      <c r="D27" s="21"/>
      <c r="E27" s="21"/>
      <c r="F27" s="21"/>
    </row>
    <row r="28" spans="3:6" ht="11.25">
      <c r="C28" s="21"/>
      <c r="D28" s="21"/>
      <c r="E28" s="21"/>
      <c r="F28" s="21"/>
    </row>
    <row r="29" spans="3:6" ht="11.25">
      <c r="C29" s="21"/>
      <c r="D29" s="21"/>
      <c r="E29" s="21"/>
      <c r="F29" s="21"/>
    </row>
    <row r="30" spans="3:6" ht="11.25">
      <c r="C30" s="21"/>
      <c r="D30" s="21"/>
      <c r="E30" s="21"/>
      <c r="F30" s="21"/>
    </row>
    <row r="31" spans="3:6" ht="11.25">
      <c r="C31" s="21"/>
      <c r="D31" s="21"/>
      <c r="E31" s="21"/>
      <c r="F31" s="21"/>
    </row>
    <row r="32" spans="3:6" ht="11.25">
      <c r="C32" s="21"/>
      <c r="D32" s="21"/>
      <c r="E32" s="21"/>
      <c r="F32" s="21"/>
    </row>
    <row r="33" spans="3:6" ht="11.25">
      <c r="C33" s="21"/>
      <c r="D33" s="21"/>
      <c r="E33" s="21"/>
      <c r="F33" s="21"/>
    </row>
  </sheetData>
  <sheetProtection/>
  <mergeCells count="5">
    <mergeCell ref="A6:G6"/>
    <mergeCell ref="A1:F1"/>
    <mergeCell ref="A2:F2"/>
    <mergeCell ref="A4:G4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2.57421875" style="133" customWidth="1"/>
    <col min="2" max="2" width="6.00390625" style="133" customWidth="1"/>
    <col min="3" max="3" width="13.7109375" style="133" customWidth="1"/>
    <col min="4" max="4" width="8.28125" style="133" customWidth="1"/>
    <col min="5" max="7" width="9.421875" style="133" customWidth="1"/>
    <col min="8" max="8" width="7.28125" style="282" customWidth="1"/>
    <col min="9" max="9" width="8.140625" style="133" customWidth="1"/>
    <col min="10" max="12" width="9.28125" style="133" customWidth="1"/>
    <col min="13" max="13" width="10.421875" style="133" customWidth="1"/>
    <col min="14" max="14" width="7.57421875" style="133" customWidth="1"/>
    <col min="15" max="17" width="9.00390625" style="133" customWidth="1"/>
    <col min="18" max="18" width="9.140625" style="133" customWidth="1"/>
    <col min="19" max="19" width="7.8515625" style="133" customWidth="1"/>
    <col min="20" max="22" width="9.28125" style="133" customWidth="1"/>
    <col min="23" max="23" width="10.140625" style="133" customWidth="1"/>
    <col min="24" max="24" width="7.00390625" style="133" customWidth="1"/>
    <col min="25" max="27" width="7.140625" style="133" customWidth="1"/>
    <col min="28" max="28" width="6.421875" style="133" customWidth="1"/>
    <col min="29" max="31" width="8.00390625" style="133" customWidth="1"/>
    <col min="32" max="32" width="6.421875" style="133" customWidth="1"/>
    <col min="33" max="33" width="7.28125" style="133" customWidth="1"/>
    <col min="34" max="34" width="6.28125" style="133" customWidth="1"/>
    <col min="35" max="37" width="6.7109375" style="133" customWidth="1"/>
    <col min="38" max="38" width="9.8515625" style="133" customWidth="1"/>
    <col min="39" max="16384" width="9.140625" style="133" customWidth="1"/>
  </cols>
  <sheetData>
    <row r="1" spans="1:14" ht="12" customHeight="1">
      <c r="A1" s="302" t="s">
        <v>573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11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36" ht="11.25">
      <c r="A3" s="312" t="s">
        <v>493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J3" s="133" t="s">
        <v>19</v>
      </c>
    </row>
    <row r="4" spans="1:28" ht="12" thickBo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</row>
    <row r="5" spans="1:38" ht="13.5" thickBot="1">
      <c r="A5" s="315" t="s">
        <v>316</v>
      </c>
      <c r="B5" s="202"/>
      <c r="C5" s="202"/>
      <c r="D5" s="310"/>
      <c r="E5" s="311"/>
      <c r="F5" s="311"/>
      <c r="G5" s="311"/>
      <c r="H5" s="311"/>
      <c r="I5" s="310" t="s">
        <v>317</v>
      </c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</row>
    <row r="6" spans="1:38" ht="24" customHeight="1" thickBot="1">
      <c r="A6" s="315"/>
      <c r="B6" s="202" t="s">
        <v>318</v>
      </c>
      <c r="C6" s="202" t="s">
        <v>319</v>
      </c>
      <c r="D6" s="310" t="s">
        <v>320</v>
      </c>
      <c r="E6" s="311"/>
      <c r="F6" s="311"/>
      <c r="G6" s="311"/>
      <c r="H6" s="311"/>
      <c r="I6" s="310" t="s">
        <v>76</v>
      </c>
      <c r="J6" s="311"/>
      <c r="K6" s="311"/>
      <c r="L6" s="311"/>
      <c r="M6" s="311"/>
      <c r="N6" s="310" t="s">
        <v>321</v>
      </c>
      <c r="O6" s="311"/>
      <c r="P6" s="311"/>
      <c r="Q6" s="311"/>
      <c r="R6" s="311"/>
      <c r="S6" s="310" t="s">
        <v>322</v>
      </c>
      <c r="T6" s="311"/>
      <c r="U6" s="311"/>
      <c r="V6" s="311"/>
      <c r="W6" s="311"/>
      <c r="X6" s="310" t="s">
        <v>323</v>
      </c>
      <c r="Y6" s="310"/>
      <c r="Z6" s="310"/>
      <c r="AA6" s="310"/>
      <c r="AB6" s="310"/>
      <c r="AC6" s="310" t="s">
        <v>324</v>
      </c>
      <c r="AD6" s="310"/>
      <c r="AE6" s="310"/>
      <c r="AF6" s="311"/>
      <c r="AG6" s="311"/>
      <c r="AH6" s="310" t="s">
        <v>325</v>
      </c>
      <c r="AI6" s="311"/>
      <c r="AJ6" s="311"/>
      <c r="AK6" s="311"/>
      <c r="AL6" s="311"/>
    </row>
    <row r="7" spans="1:38" ht="74.25" customHeight="1" thickBot="1">
      <c r="A7" s="315"/>
      <c r="B7" s="202" t="s">
        <v>326</v>
      </c>
      <c r="C7" s="203"/>
      <c r="D7" s="202" t="s">
        <v>450</v>
      </c>
      <c r="E7" s="202" t="s">
        <v>494</v>
      </c>
      <c r="F7" s="202" t="s">
        <v>495</v>
      </c>
      <c r="G7" s="202" t="s">
        <v>422</v>
      </c>
      <c r="H7" s="246" t="s">
        <v>400</v>
      </c>
      <c r="I7" s="202" t="s">
        <v>450</v>
      </c>
      <c r="J7" s="202" t="s">
        <v>494</v>
      </c>
      <c r="K7" s="202" t="s">
        <v>495</v>
      </c>
      <c r="L7" s="202" t="s">
        <v>422</v>
      </c>
      <c r="M7" s="246" t="s">
        <v>400</v>
      </c>
      <c r="N7" s="202" t="s">
        <v>450</v>
      </c>
      <c r="O7" s="202" t="s">
        <v>494</v>
      </c>
      <c r="P7" s="202" t="s">
        <v>495</v>
      </c>
      <c r="Q7" s="202" t="s">
        <v>422</v>
      </c>
      <c r="R7" s="246" t="s">
        <v>400</v>
      </c>
      <c r="S7" s="202" t="s">
        <v>450</v>
      </c>
      <c r="T7" s="202" t="s">
        <v>494</v>
      </c>
      <c r="U7" s="202" t="s">
        <v>495</v>
      </c>
      <c r="V7" s="202" t="s">
        <v>422</v>
      </c>
      <c r="W7" s="246" t="s">
        <v>400</v>
      </c>
      <c r="X7" s="202" t="s">
        <v>450</v>
      </c>
      <c r="Y7" s="202" t="s">
        <v>494</v>
      </c>
      <c r="Z7" s="202" t="s">
        <v>495</v>
      </c>
      <c r="AA7" s="202" t="s">
        <v>422</v>
      </c>
      <c r="AB7" s="246" t="s">
        <v>400</v>
      </c>
      <c r="AC7" s="202" t="s">
        <v>450</v>
      </c>
      <c r="AD7" s="202" t="s">
        <v>494</v>
      </c>
      <c r="AE7" s="202" t="s">
        <v>495</v>
      </c>
      <c r="AF7" s="202" t="s">
        <v>422</v>
      </c>
      <c r="AG7" s="246" t="s">
        <v>400</v>
      </c>
      <c r="AH7" s="202" t="s">
        <v>450</v>
      </c>
      <c r="AI7" s="202" t="s">
        <v>494</v>
      </c>
      <c r="AJ7" s="202" t="s">
        <v>495</v>
      </c>
      <c r="AK7" s="202" t="s">
        <v>422</v>
      </c>
      <c r="AL7" s="246" t="s">
        <v>400</v>
      </c>
    </row>
    <row r="8" spans="1:38" ht="12" customHeight="1" hidden="1">
      <c r="A8" s="315"/>
      <c r="B8" s="203"/>
      <c r="C8" s="203"/>
      <c r="D8" s="203"/>
      <c r="E8" s="203"/>
      <c r="F8" s="203"/>
      <c r="G8" s="203"/>
      <c r="H8" s="281"/>
      <c r="I8" s="310" t="s">
        <v>327</v>
      </c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</row>
    <row r="9" spans="1:38" ht="24" customHeight="1" thickBot="1">
      <c r="A9" s="194" t="s">
        <v>328</v>
      </c>
      <c r="B9" s="194">
        <v>11130</v>
      </c>
      <c r="C9" s="194" t="s">
        <v>82</v>
      </c>
      <c r="D9" s="196">
        <f>SUM(I9+N9+S9+X9+AC9+AH9)</f>
        <v>36265</v>
      </c>
      <c r="E9" s="196">
        <f aca="true" t="shared" si="0" ref="E9:G24">SUM(J9+O9+T9+Y9+AD9+AI9)</f>
        <v>37696</v>
      </c>
      <c r="F9" s="196">
        <f t="shared" si="0"/>
        <v>54691</v>
      </c>
      <c r="G9" s="196">
        <f t="shared" si="0"/>
        <v>44071</v>
      </c>
      <c r="H9" s="249">
        <f>G9/F9</f>
        <v>0.8058181419246311</v>
      </c>
      <c r="I9" s="199">
        <v>13947</v>
      </c>
      <c r="J9" s="199">
        <v>13947</v>
      </c>
      <c r="K9" s="199">
        <v>16148</v>
      </c>
      <c r="L9" s="199">
        <v>13538</v>
      </c>
      <c r="M9" s="197">
        <f>L9/K9</f>
        <v>0.8383700767896953</v>
      </c>
      <c r="N9" s="199">
        <v>3183</v>
      </c>
      <c r="O9" s="199">
        <v>3183</v>
      </c>
      <c r="P9" s="199">
        <v>2822</v>
      </c>
      <c r="Q9" s="199">
        <v>2812</v>
      </c>
      <c r="R9" s="197">
        <f>Q9/P9</f>
        <v>0.9964564138908576</v>
      </c>
      <c r="S9" s="247">
        <v>10395</v>
      </c>
      <c r="T9" s="247">
        <v>11776</v>
      </c>
      <c r="U9" s="247">
        <v>19776</v>
      </c>
      <c r="V9" s="247">
        <v>11776</v>
      </c>
      <c r="W9" s="197">
        <f>V9/U9</f>
        <v>0.5954692556634305</v>
      </c>
      <c r="X9" s="199"/>
      <c r="Y9" s="199"/>
      <c r="Z9" s="199"/>
      <c r="AA9" s="199"/>
      <c r="AB9" s="199"/>
      <c r="AC9" s="199">
        <v>8740</v>
      </c>
      <c r="AD9" s="199">
        <v>8790</v>
      </c>
      <c r="AE9" s="199">
        <v>10398</v>
      </c>
      <c r="AF9" s="199">
        <v>10398</v>
      </c>
      <c r="AG9" s="197">
        <v>0.9824</v>
      </c>
      <c r="AH9" s="199"/>
      <c r="AI9" s="199"/>
      <c r="AJ9" s="199">
        <v>5547</v>
      </c>
      <c r="AK9" s="199">
        <v>5547</v>
      </c>
      <c r="AL9" s="197">
        <f>AK9/AJ9</f>
        <v>1</v>
      </c>
    </row>
    <row r="10" spans="1:38" ht="24" customHeight="1" thickBot="1">
      <c r="A10" s="194" t="s">
        <v>329</v>
      </c>
      <c r="B10" s="194">
        <v>13320</v>
      </c>
      <c r="C10" s="194" t="s">
        <v>330</v>
      </c>
      <c r="D10" s="196">
        <f aca="true" t="shared" si="1" ref="D10:G37">SUM(I10+N10+S10+X10+AC10+AH10)</f>
        <v>305</v>
      </c>
      <c r="E10" s="196">
        <f t="shared" si="0"/>
        <v>305</v>
      </c>
      <c r="F10" s="196">
        <f t="shared" si="0"/>
        <v>111</v>
      </c>
      <c r="G10" s="196">
        <f t="shared" si="0"/>
        <v>111</v>
      </c>
      <c r="H10" s="249">
        <f aca="true" t="shared" si="2" ref="H10:H37">G10/F10</f>
        <v>1</v>
      </c>
      <c r="I10" s="198"/>
      <c r="J10" s="199"/>
      <c r="K10" s="199"/>
      <c r="L10" s="199"/>
      <c r="M10" s="197"/>
      <c r="N10" s="199"/>
      <c r="O10" s="199"/>
      <c r="P10" s="199"/>
      <c r="Q10" s="199"/>
      <c r="R10" s="197"/>
      <c r="S10" s="199">
        <v>305</v>
      </c>
      <c r="T10" s="199">
        <v>305</v>
      </c>
      <c r="U10" s="199">
        <v>111</v>
      </c>
      <c r="V10" s="199">
        <v>111</v>
      </c>
      <c r="W10" s="197">
        <f aca="true" t="shared" si="3" ref="W10:W37">V10/U10</f>
        <v>1</v>
      </c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</row>
    <row r="11" spans="1:38" ht="24" customHeight="1" thickBot="1">
      <c r="A11" s="194" t="s">
        <v>331</v>
      </c>
      <c r="B11" s="194">
        <v>11350</v>
      </c>
      <c r="C11" s="194" t="s">
        <v>332</v>
      </c>
      <c r="D11" s="196">
        <f t="shared" si="1"/>
        <v>2215</v>
      </c>
      <c r="E11" s="196">
        <f t="shared" si="0"/>
        <v>2215</v>
      </c>
      <c r="F11" s="196">
        <f t="shared" si="0"/>
        <v>3980</v>
      </c>
      <c r="G11" s="196">
        <f t="shared" si="0"/>
        <v>1980</v>
      </c>
      <c r="H11" s="249">
        <f t="shared" si="2"/>
        <v>0.49748743718592964</v>
      </c>
      <c r="I11" s="198"/>
      <c r="J11" s="199"/>
      <c r="K11" s="199"/>
      <c r="L11" s="199"/>
      <c r="M11" s="197"/>
      <c r="N11" s="199"/>
      <c r="O11" s="199"/>
      <c r="P11" s="199"/>
      <c r="Q11" s="199"/>
      <c r="R11" s="197"/>
      <c r="S11" s="199">
        <v>2215</v>
      </c>
      <c r="T11" s="199">
        <v>2215</v>
      </c>
      <c r="U11" s="199">
        <v>3980</v>
      </c>
      <c r="V11" s="199">
        <v>1980</v>
      </c>
      <c r="W11" s="197">
        <f t="shared" si="3"/>
        <v>0.49748743718592964</v>
      </c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</row>
    <row r="12" spans="1:38" ht="24" customHeight="1" thickBot="1">
      <c r="A12" s="194" t="s">
        <v>333</v>
      </c>
      <c r="B12" s="194">
        <v>32020</v>
      </c>
      <c r="C12" s="194" t="s">
        <v>334</v>
      </c>
      <c r="D12" s="196">
        <f t="shared" si="1"/>
        <v>127</v>
      </c>
      <c r="E12" s="196">
        <f t="shared" si="0"/>
        <v>127</v>
      </c>
      <c r="F12" s="196">
        <f t="shared" si="0"/>
        <v>6</v>
      </c>
      <c r="G12" s="196">
        <f t="shared" si="0"/>
        <v>6</v>
      </c>
      <c r="H12" s="249">
        <f t="shared" si="2"/>
        <v>1</v>
      </c>
      <c r="I12" s="198"/>
      <c r="J12" s="199"/>
      <c r="K12" s="199"/>
      <c r="L12" s="199"/>
      <c r="M12" s="197"/>
      <c r="N12" s="199"/>
      <c r="O12" s="199"/>
      <c r="P12" s="199"/>
      <c r="Q12" s="199"/>
      <c r="R12" s="197"/>
      <c r="S12" s="199">
        <v>127</v>
      </c>
      <c r="T12" s="199">
        <v>127</v>
      </c>
      <c r="U12" s="199">
        <v>6</v>
      </c>
      <c r="V12" s="199">
        <v>6</v>
      </c>
      <c r="W12" s="197">
        <f t="shared" si="3"/>
        <v>1</v>
      </c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</row>
    <row r="13" spans="1:38" ht="24" customHeight="1" thickBot="1">
      <c r="A13" s="194" t="s">
        <v>335</v>
      </c>
      <c r="B13" s="194">
        <v>41231</v>
      </c>
      <c r="C13" s="194" t="s">
        <v>83</v>
      </c>
      <c r="D13" s="196">
        <f t="shared" si="1"/>
        <v>54299</v>
      </c>
      <c r="E13" s="196">
        <f t="shared" si="0"/>
        <v>54289</v>
      </c>
      <c r="F13" s="196">
        <f t="shared" si="0"/>
        <v>108361</v>
      </c>
      <c r="G13" s="196">
        <f t="shared" si="0"/>
        <v>99361</v>
      </c>
      <c r="H13" s="249">
        <f t="shared" si="2"/>
        <v>0.9169442880741226</v>
      </c>
      <c r="I13" s="198">
        <v>37926</v>
      </c>
      <c r="J13" s="199">
        <v>37916</v>
      </c>
      <c r="K13" s="199">
        <v>68456</v>
      </c>
      <c r="L13" s="199">
        <v>68456</v>
      </c>
      <c r="M13" s="197">
        <f>L13/K13</f>
        <v>1</v>
      </c>
      <c r="N13" s="199">
        <v>4308</v>
      </c>
      <c r="O13" s="199">
        <v>4308</v>
      </c>
      <c r="P13" s="199">
        <v>9342</v>
      </c>
      <c r="Q13" s="199">
        <v>9342</v>
      </c>
      <c r="R13" s="197">
        <f>Q13/P13</f>
        <v>1</v>
      </c>
      <c r="S13" s="247">
        <v>12065</v>
      </c>
      <c r="T13" s="247">
        <v>12065</v>
      </c>
      <c r="U13" s="247">
        <v>30563</v>
      </c>
      <c r="V13" s="247">
        <v>21563</v>
      </c>
      <c r="W13" s="197">
        <f t="shared" si="3"/>
        <v>0.7055262899584465</v>
      </c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</row>
    <row r="14" spans="1:38" ht="24" customHeight="1" thickBot="1">
      <c r="A14" s="194" t="s">
        <v>336</v>
      </c>
      <c r="B14" s="194">
        <v>45160</v>
      </c>
      <c r="C14" s="194" t="s">
        <v>84</v>
      </c>
      <c r="D14" s="196">
        <f t="shared" si="1"/>
        <v>25</v>
      </c>
      <c r="E14" s="196">
        <f t="shared" si="0"/>
        <v>25</v>
      </c>
      <c r="F14" s="196">
        <f t="shared" si="0"/>
        <v>0</v>
      </c>
      <c r="G14" s="196">
        <f t="shared" si="0"/>
        <v>0</v>
      </c>
      <c r="H14" s="249"/>
      <c r="I14" s="198"/>
      <c r="J14" s="199"/>
      <c r="K14" s="199"/>
      <c r="L14" s="199"/>
      <c r="M14" s="197"/>
      <c r="N14" s="199"/>
      <c r="O14" s="199"/>
      <c r="P14" s="199"/>
      <c r="Q14" s="199"/>
      <c r="R14" s="197"/>
      <c r="S14" s="199">
        <v>25</v>
      </c>
      <c r="T14" s="199">
        <v>25</v>
      </c>
      <c r="U14" s="199"/>
      <c r="V14" s="199"/>
      <c r="W14" s="197" t="e">
        <f t="shared" si="3"/>
        <v>#DIV/0!</v>
      </c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</row>
    <row r="15" spans="1:38" ht="24" customHeight="1" thickBot="1">
      <c r="A15" s="194" t="s">
        <v>337</v>
      </c>
      <c r="B15" s="194">
        <v>51040</v>
      </c>
      <c r="C15" s="194" t="s">
        <v>338</v>
      </c>
      <c r="D15" s="196">
        <f t="shared" si="1"/>
        <v>0</v>
      </c>
      <c r="E15" s="196">
        <f t="shared" si="0"/>
        <v>0</v>
      </c>
      <c r="F15" s="196">
        <f t="shared" si="0"/>
        <v>0</v>
      </c>
      <c r="G15" s="196">
        <f t="shared" si="0"/>
        <v>0</v>
      </c>
      <c r="H15" s="249"/>
      <c r="I15" s="198"/>
      <c r="J15" s="199"/>
      <c r="K15" s="199"/>
      <c r="L15" s="199"/>
      <c r="M15" s="197"/>
      <c r="N15" s="199"/>
      <c r="O15" s="199"/>
      <c r="P15" s="199"/>
      <c r="Q15" s="199"/>
      <c r="R15" s="197"/>
      <c r="S15" s="199"/>
      <c r="T15" s="199"/>
      <c r="U15" s="199"/>
      <c r="V15" s="199"/>
      <c r="W15" s="197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</row>
    <row r="16" spans="1:38" ht="24" customHeight="1" thickBot="1">
      <c r="A16" s="194" t="s">
        <v>339</v>
      </c>
      <c r="B16" s="194">
        <v>52020</v>
      </c>
      <c r="C16" s="194" t="s">
        <v>85</v>
      </c>
      <c r="D16" s="196">
        <f t="shared" si="1"/>
        <v>0</v>
      </c>
      <c r="E16" s="196">
        <f t="shared" si="0"/>
        <v>0</v>
      </c>
      <c r="F16" s="196">
        <f t="shared" si="0"/>
        <v>0</v>
      </c>
      <c r="G16" s="196">
        <f t="shared" si="0"/>
        <v>0</v>
      </c>
      <c r="H16" s="249"/>
      <c r="I16" s="198"/>
      <c r="J16" s="199"/>
      <c r="K16" s="199"/>
      <c r="L16" s="199"/>
      <c r="M16" s="197"/>
      <c r="N16" s="199"/>
      <c r="O16" s="199"/>
      <c r="P16" s="199"/>
      <c r="Q16" s="199"/>
      <c r="R16" s="197"/>
      <c r="S16" s="199"/>
      <c r="T16" s="199"/>
      <c r="U16" s="199"/>
      <c r="V16" s="199"/>
      <c r="W16" s="197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</row>
    <row r="17" spans="1:38" ht="24" customHeight="1" thickBot="1">
      <c r="A17" s="194" t="s">
        <v>340</v>
      </c>
      <c r="B17" s="194">
        <v>63020</v>
      </c>
      <c r="C17" s="194" t="s">
        <v>86</v>
      </c>
      <c r="D17" s="196">
        <f t="shared" si="1"/>
        <v>848</v>
      </c>
      <c r="E17" s="196">
        <f t="shared" si="0"/>
        <v>848</v>
      </c>
      <c r="F17" s="196">
        <f t="shared" si="0"/>
        <v>19173</v>
      </c>
      <c r="G17" s="196">
        <f t="shared" si="0"/>
        <v>19173</v>
      </c>
      <c r="H17" s="249">
        <f t="shared" si="2"/>
        <v>1</v>
      </c>
      <c r="I17" s="198"/>
      <c r="J17" s="199"/>
      <c r="K17" s="199"/>
      <c r="L17" s="199"/>
      <c r="M17" s="197"/>
      <c r="N17" s="199"/>
      <c r="O17" s="199"/>
      <c r="P17" s="199"/>
      <c r="Q17" s="199"/>
      <c r="R17" s="197"/>
      <c r="S17" s="199">
        <v>848</v>
      </c>
      <c r="T17" s="199">
        <v>848</v>
      </c>
      <c r="U17" s="199">
        <v>1116</v>
      </c>
      <c r="V17" s="199">
        <v>1116</v>
      </c>
      <c r="W17" s="197">
        <f t="shared" si="3"/>
        <v>1</v>
      </c>
      <c r="X17" s="199"/>
      <c r="Y17" s="199"/>
      <c r="Z17" s="199"/>
      <c r="AA17" s="199"/>
      <c r="AB17" s="199"/>
      <c r="AC17" s="199"/>
      <c r="AD17" s="199"/>
      <c r="AE17" s="199">
        <v>18057</v>
      </c>
      <c r="AF17" s="199">
        <v>18057</v>
      </c>
      <c r="AG17" s="197"/>
      <c r="AH17" s="199"/>
      <c r="AI17" s="199"/>
      <c r="AJ17" s="199"/>
      <c r="AK17" s="199"/>
      <c r="AL17" s="199"/>
    </row>
    <row r="18" spans="1:38" ht="24" customHeight="1" thickBot="1">
      <c r="A18" s="194" t="s">
        <v>341</v>
      </c>
      <c r="B18" s="194">
        <v>64010</v>
      </c>
      <c r="C18" s="194" t="s">
        <v>87</v>
      </c>
      <c r="D18" s="196">
        <f t="shared" si="1"/>
        <v>6250</v>
      </c>
      <c r="E18" s="196">
        <f t="shared" si="0"/>
        <v>6250</v>
      </c>
      <c r="F18" s="196">
        <f t="shared" si="0"/>
        <v>9730</v>
      </c>
      <c r="G18" s="196">
        <f t="shared" si="0"/>
        <v>6730</v>
      </c>
      <c r="H18" s="249">
        <f t="shared" si="2"/>
        <v>0.6916752312435765</v>
      </c>
      <c r="I18" s="198"/>
      <c r="J18" s="199"/>
      <c r="K18" s="199"/>
      <c r="L18" s="199"/>
      <c r="M18" s="197"/>
      <c r="N18" s="199"/>
      <c r="O18" s="199"/>
      <c r="P18" s="199"/>
      <c r="Q18" s="199"/>
      <c r="R18" s="197"/>
      <c r="S18" s="199">
        <v>6250</v>
      </c>
      <c r="T18" s="199">
        <v>6250</v>
      </c>
      <c r="U18" s="199">
        <v>9730</v>
      </c>
      <c r="V18" s="199">
        <v>6730</v>
      </c>
      <c r="W18" s="197">
        <f t="shared" si="3"/>
        <v>0.6916752312435765</v>
      </c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</row>
    <row r="19" spans="1:38" ht="24" customHeight="1" thickBot="1">
      <c r="A19" s="194" t="s">
        <v>342</v>
      </c>
      <c r="B19" s="194">
        <v>66010</v>
      </c>
      <c r="C19" s="194" t="s">
        <v>88</v>
      </c>
      <c r="D19" s="196">
        <f t="shared" si="1"/>
        <v>2159</v>
      </c>
      <c r="E19" s="196">
        <f t="shared" si="0"/>
        <v>4159</v>
      </c>
      <c r="F19" s="196">
        <f t="shared" si="0"/>
        <v>1983</v>
      </c>
      <c r="G19" s="196">
        <f t="shared" si="0"/>
        <v>1983</v>
      </c>
      <c r="H19" s="249">
        <f t="shared" si="2"/>
        <v>1</v>
      </c>
      <c r="I19" s="198"/>
      <c r="J19" s="199"/>
      <c r="K19" s="199"/>
      <c r="L19" s="199"/>
      <c r="M19" s="197"/>
      <c r="N19" s="199"/>
      <c r="O19" s="199"/>
      <c r="P19" s="199"/>
      <c r="Q19" s="199"/>
      <c r="R19" s="197"/>
      <c r="S19" s="199">
        <v>2159</v>
      </c>
      <c r="T19" s="199">
        <v>4159</v>
      </c>
      <c r="U19" s="199">
        <v>1983</v>
      </c>
      <c r="V19" s="199">
        <v>1983</v>
      </c>
      <c r="W19" s="197">
        <f t="shared" si="3"/>
        <v>1</v>
      </c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</row>
    <row r="20" spans="1:38" ht="41.25" customHeight="1" thickBot="1">
      <c r="A20" s="194" t="s">
        <v>343</v>
      </c>
      <c r="B20" s="194">
        <v>66020</v>
      </c>
      <c r="C20" s="194" t="s">
        <v>344</v>
      </c>
      <c r="D20" s="196">
        <f t="shared" si="1"/>
        <v>24073</v>
      </c>
      <c r="E20" s="196">
        <f t="shared" si="0"/>
        <v>26073</v>
      </c>
      <c r="F20" s="196">
        <f t="shared" si="0"/>
        <v>35024</v>
      </c>
      <c r="G20" s="196">
        <f t="shared" si="0"/>
        <v>28623</v>
      </c>
      <c r="H20" s="249">
        <f t="shared" si="2"/>
        <v>0.8172396071265418</v>
      </c>
      <c r="I20" s="198">
        <v>11427</v>
      </c>
      <c r="J20" s="199">
        <v>11427</v>
      </c>
      <c r="K20" s="199">
        <v>15380</v>
      </c>
      <c r="L20" s="199">
        <v>15380</v>
      </c>
      <c r="M20" s="197">
        <f>L20/K20</f>
        <v>1</v>
      </c>
      <c r="N20" s="199">
        <v>2500</v>
      </c>
      <c r="O20" s="199">
        <v>2500</v>
      </c>
      <c r="P20" s="199">
        <v>3097</v>
      </c>
      <c r="Q20" s="199">
        <v>3097</v>
      </c>
      <c r="R20" s="197">
        <f>Q20/P20</f>
        <v>1</v>
      </c>
      <c r="S20" s="199">
        <v>10146</v>
      </c>
      <c r="T20" s="199">
        <v>12146</v>
      </c>
      <c r="U20" s="199">
        <v>16547</v>
      </c>
      <c r="V20" s="199">
        <v>10146</v>
      </c>
      <c r="W20" s="197">
        <f t="shared" si="3"/>
        <v>0.6131625067988155</v>
      </c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</row>
    <row r="21" spans="1:38" ht="24" customHeight="1" thickBot="1">
      <c r="A21" s="194" t="s">
        <v>345</v>
      </c>
      <c r="B21" s="194">
        <v>72111</v>
      </c>
      <c r="C21" s="194" t="s">
        <v>90</v>
      </c>
      <c r="D21" s="196">
        <f t="shared" si="1"/>
        <v>516</v>
      </c>
      <c r="E21" s="196">
        <f t="shared" si="0"/>
        <v>516</v>
      </c>
      <c r="F21" s="196">
        <f t="shared" si="0"/>
        <v>436</v>
      </c>
      <c r="G21" s="196">
        <f t="shared" si="0"/>
        <v>436</v>
      </c>
      <c r="H21" s="249">
        <f t="shared" si="2"/>
        <v>1</v>
      </c>
      <c r="I21" s="198"/>
      <c r="J21" s="199"/>
      <c r="K21" s="199"/>
      <c r="L21" s="199"/>
      <c r="M21" s="197"/>
      <c r="N21" s="199"/>
      <c r="O21" s="199"/>
      <c r="P21" s="199"/>
      <c r="Q21" s="199"/>
      <c r="R21" s="197"/>
      <c r="S21" s="199">
        <v>516</v>
      </c>
      <c r="T21" s="199">
        <v>516</v>
      </c>
      <c r="U21" s="199">
        <v>436</v>
      </c>
      <c r="V21" s="199">
        <v>436</v>
      </c>
      <c r="W21" s="197">
        <f t="shared" si="3"/>
        <v>1</v>
      </c>
      <c r="X21" s="199"/>
      <c r="Y21" s="199"/>
      <c r="Z21" s="199"/>
      <c r="AA21" s="199"/>
      <c r="AB21" s="199"/>
      <c r="AC21" s="199"/>
      <c r="AD21" s="199"/>
      <c r="AE21" s="199"/>
      <c r="AF21" s="199"/>
      <c r="AG21" s="197"/>
      <c r="AH21" s="199"/>
      <c r="AI21" s="199"/>
      <c r="AJ21" s="199"/>
      <c r="AK21" s="199"/>
      <c r="AL21" s="199"/>
    </row>
    <row r="22" spans="1:38" ht="24" customHeight="1" thickBot="1">
      <c r="A22" s="194">
        <v>374</v>
      </c>
      <c r="B22" s="194">
        <v>72311</v>
      </c>
      <c r="C22" s="194" t="s">
        <v>91</v>
      </c>
      <c r="D22" s="196">
        <f t="shared" si="1"/>
        <v>349</v>
      </c>
      <c r="E22" s="196">
        <f t="shared" si="0"/>
        <v>349</v>
      </c>
      <c r="F22" s="196">
        <f t="shared" si="0"/>
        <v>181</v>
      </c>
      <c r="G22" s="196">
        <f t="shared" si="0"/>
        <v>181</v>
      </c>
      <c r="H22" s="249">
        <f t="shared" si="2"/>
        <v>1</v>
      </c>
      <c r="I22" s="198"/>
      <c r="J22" s="199"/>
      <c r="K22" s="199"/>
      <c r="L22" s="199"/>
      <c r="M22" s="197"/>
      <c r="N22" s="199"/>
      <c r="O22" s="199"/>
      <c r="P22" s="199"/>
      <c r="Q22" s="199"/>
      <c r="R22" s="197"/>
      <c r="S22" s="199">
        <v>349</v>
      </c>
      <c r="T22" s="199">
        <v>349</v>
      </c>
      <c r="U22" s="199">
        <v>181</v>
      </c>
      <c r="V22" s="199">
        <v>181</v>
      </c>
      <c r="W22" s="197">
        <f t="shared" si="3"/>
        <v>1</v>
      </c>
      <c r="X22" s="199"/>
      <c r="Y22" s="199"/>
      <c r="Z22" s="199"/>
      <c r="AA22" s="199"/>
      <c r="AB22" s="199"/>
      <c r="AC22" s="199"/>
      <c r="AD22" s="199"/>
      <c r="AE22" s="199"/>
      <c r="AF22" s="199"/>
      <c r="AG22" s="197"/>
      <c r="AH22" s="199"/>
      <c r="AI22" s="199"/>
      <c r="AJ22" s="199"/>
      <c r="AK22" s="199"/>
      <c r="AL22" s="199"/>
    </row>
    <row r="23" spans="1:38" ht="24" customHeight="1" thickBot="1">
      <c r="A23" s="194" t="s">
        <v>346</v>
      </c>
      <c r="B23" s="194">
        <v>74031</v>
      </c>
      <c r="C23" s="194" t="s">
        <v>92</v>
      </c>
      <c r="D23" s="196">
        <f t="shared" si="1"/>
        <v>425</v>
      </c>
      <c r="E23" s="196">
        <f t="shared" si="0"/>
        <v>425</v>
      </c>
      <c r="F23" s="196">
        <f t="shared" si="0"/>
        <v>425</v>
      </c>
      <c r="G23" s="196">
        <f t="shared" si="0"/>
        <v>425</v>
      </c>
      <c r="H23" s="249">
        <f t="shared" si="2"/>
        <v>1</v>
      </c>
      <c r="I23" s="198"/>
      <c r="J23" s="199"/>
      <c r="K23" s="199"/>
      <c r="L23" s="199"/>
      <c r="M23" s="197"/>
      <c r="N23" s="199"/>
      <c r="O23" s="199"/>
      <c r="P23" s="199"/>
      <c r="Q23" s="199"/>
      <c r="R23" s="197"/>
      <c r="S23" s="199">
        <v>425</v>
      </c>
      <c r="T23" s="199">
        <v>425</v>
      </c>
      <c r="U23" s="199">
        <v>425</v>
      </c>
      <c r="V23" s="199">
        <v>425</v>
      </c>
      <c r="W23" s="197">
        <f t="shared" si="3"/>
        <v>1</v>
      </c>
      <c r="X23" s="199"/>
      <c r="Y23" s="199"/>
      <c r="Z23" s="199"/>
      <c r="AA23" s="199"/>
      <c r="AB23" s="199"/>
      <c r="AC23" s="199"/>
      <c r="AD23" s="199"/>
      <c r="AE23" s="199"/>
      <c r="AF23" s="199"/>
      <c r="AG23" s="197"/>
      <c r="AH23" s="199"/>
      <c r="AI23" s="199"/>
      <c r="AJ23" s="199"/>
      <c r="AK23" s="199"/>
      <c r="AL23" s="199"/>
    </row>
    <row r="24" spans="1:38" ht="24" customHeight="1" thickBot="1">
      <c r="A24" s="194" t="s">
        <v>347</v>
      </c>
      <c r="B24" s="194">
        <v>76062</v>
      </c>
      <c r="C24" s="194" t="s">
        <v>93</v>
      </c>
      <c r="D24" s="196">
        <f t="shared" si="1"/>
        <v>0</v>
      </c>
      <c r="E24" s="196">
        <f t="shared" si="0"/>
        <v>0</v>
      </c>
      <c r="F24" s="196">
        <f t="shared" si="0"/>
        <v>0</v>
      </c>
      <c r="G24" s="196">
        <f t="shared" si="0"/>
        <v>0</v>
      </c>
      <c r="H24" s="249"/>
      <c r="I24" s="198"/>
      <c r="J24" s="199"/>
      <c r="K24" s="199"/>
      <c r="L24" s="199"/>
      <c r="M24" s="197"/>
      <c r="N24" s="199"/>
      <c r="O24" s="199"/>
      <c r="P24" s="199"/>
      <c r="Q24" s="199"/>
      <c r="R24" s="197"/>
      <c r="S24" s="199"/>
      <c r="T24" s="199"/>
      <c r="U24" s="199"/>
      <c r="V24" s="199"/>
      <c r="W24" s="197"/>
      <c r="X24" s="199"/>
      <c r="Y24" s="199"/>
      <c r="Z24" s="199"/>
      <c r="AA24" s="199"/>
      <c r="AB24" s="199"/>
      <c r="AC24" s="199"/>
      <c r="AD24" s="199"/>
      <c r="AE24" s="199"/>
      <c r="AF24" s="199"/>
      <c r="AG24" s="197"/>
      <c r="AH24" s="199"/>
      <c r="AI24" s="199"/>
      <c r="AJ24" s="199"/>
      <c r="AK24" s="199"/>
      <c r="AL24" s="199"/>
    </row>
    <row r="25" spans="1:38" ht="24" customHeight="1" thickBot="1">
      <c r="A25" s="194" t="s">
        <v>348</v>
      </c>
      <c r="B25" s="194">
        <v>81030</v>
      </c>
      <c r="C25" s="194" t="s">
        <v>349</v>
      </c>
      <c r="D25" s="196">
        <f t="shared" si="1"/>
        <v>349</v>
      </c>
      <c r="E25" s="196">
        <f t="shared" si="1"/>
        <v>349</v>
      </c>
      <c r="F25" s="196">
        <f t="shared" si="1"/>
        <v>72</v>
      </c>
      <c r="G25" s="196">
        <f t="shared" si="1"/>
        <v>72</v>
      </c>
      <c r="H25" s="249">
        <f t="shared" si="2"/>
        <v>1</v>
      </c>
      <c r="I25" s="198"/>
      <c r="J25" s="199"/>
      <c r="K25" s="199"/>
      <c r="L25" s="199"/>
      <c r="M25" s="197"/>
      <c r="N25" s="199"/>
      <c r="O25" s="199"/>
      <c r="P25" s="199"/>
      <c r="Q25" s="199"/>
      <c r="R25" s="197"/>
      <c r="S25" s="199">
        <v>349</v>
      </c>
      <c r="T25" s="199">
        <v>349</v>
      </c>
      <c r="U25" s="199">
        <v>72</v>
      </c>
      <c r="V25" s="199">
        <v>72</v>
      </c>
      <c r="W25" s="197">
        <f t="shared" si="3"/>
        <v>1</v>
      </c>
      <c r="X25" s="199"/>
      <c r="Y25" s="199"/>
      <c r="Z25" s="199"/>
      <c r="AA25" s="199"/>
      <c r="AB25" s="199"/>
      <c r="AC25" s="199"/>
      <c r="AD25" s="199"/>
      <c r="AE25" s="199"/>
      <c r="AF25" s="199"/>
      <c r="AG25" s="197"/>
      <c r="AH25" s="199"/>
      <c r="AI25" s="199"/>
      <c r="AJ25" s="199"/>
      <c r="AK25" s="199"/>
      <c r="AL25" s="199"/>
    </row>
    <row r="26" spans="1:38" ht="24" customHeight="1" thickBot="1">
      <c r="A26" s="194" t="s">
        <v>350</v>
      </c>
      <c r="B26" s="194">
        <v>82042</v>
      </c>
      <c r="C26" s="194" t="s">
        <v>94</v>
      </c>
      <c r="D26" s="196">
        <f t="shared" si="1"/>
        <v>6841</v>
      </c>
      <c r="E26" s="196">
        <f t="shared" si="1"/>
        <v>6841</v>
      </c>
      <c r="F26" s="196">
        <f t="shared" si="1"/>
        <v>8029</v>
      </c>
      <c r="G26" s="196">
        <f t="shared" si="1"/>
        <v>8029</v>
      </c>
      <c r="H26" s="249">
        <f t="shared" si="2"/>
        <v>1</v>
      </c>
      <c r="I26" s="199">
        <v>2994</v>
      </c>
      <c r="J26" s="201">
        <v>2994</v>
      </c>
      <c r="K26" s="201">
        <v>4147</v>
      </c>
      <c r="L26" s="201">
        <v>4147</v>
      </c>
      <c r="M26" s="197">
        <f>L26/K26</f>
        <v>1</v>
      </c>
      <c r="N26" s="199">
        <v>659</v>
      </c>
      <c r="O26" s="199">
        <v>659</v>
      </c>
      <c r="P26" s="199">
        <v>945</v>
      </c>
      <c r="Q26" s="199">
        <v>945</v>
      </c>
      <c r="R26" s="197">
        <f>Q26/P26</f>
        <v>1</v>
      </c>
      <c r="S26" s="199">
        <v>3188</v>
      </c>
      <c r="T26" s="199">
        <v>3188</v>
      </c>
      <c r="U26" s="199">
        <v>2937</v>
      </c>
      <c r="V26" s="199">
        <v>2937</v>
      </c>
      <c r="W26" s="197">
        <f t="shared" si="3"/>
        <v>1</v>
      </c>
      <c r="X26" s="199"/>
      <c r="Y26" s="199"/>
      <c r="Z26" s="199"/>
      <c r="AA26" s="199"/>
      <c r="AB26" s="199"/>
      <c r="AC26" s="199"/>
      <c r="AD26" s="199"/>
      <c r="AE26" s="199"/>
      <c r="AF26" s="199"/>
      <c r="AG26" s="197"/>
      <c r="AH26" s="199"/>
      <c r="AI26" s="199"/>
      <c r="AJ26" s="199"/>
      <c r="AK26" s="199"/>
      <c r="AL26" s="199"/>
    </row>
    <row r="27" spans="1:38" ht="21.75" customHeight="1" thickBot="1">
      <c r="A27" s="194" t="s">
        <v>351</v>
      </c>
      <c r="B27" s="194">
        <v>82092</v>
      </c>
      <c r="C27" s="194" t="s">
        <v>95</v>
      </c>
      <c r="D27" s="196">
        <f t="shared" si="1"/>
        <v>7108</v>
      </c>
      <c r="E27" s="196">
        <f t="shared" si="1"/>
        <v>7108</v>
      </c>
      <c r="F27" s="196">
        <f t="shared" si="1"/>
        <v>4409</v>
      </c>
      <c r="G27" s="196">
        <f t="shared" si="1"/>
        <v>4409</v>
      </c>
      <c r="H27" s="249">
        <f t="shared" si="2"/>
        <v>1</v>
      </c>
      <c r="I27" s="199">
        <v>2994</v>
      </c>
      <c r="J27" s="201">
        <v>2994</v>
      </c>
      <c r="K27" s="201">
        <v>2132</v>
      </c>
      <c r="L27" s="201">
        <v>2132</v>
      </c>
      <c r="M27" s="197">
        <f>L27/K27</f>
        <v>1</v>
      </c>
      <c r="N27" s="199">
        <v>659</v>
      </c>
      <c r="O27" s="199">
        <v>659</v>
      </c>
      <c r="P27" s="199">
        <v>495</v>
      </c>
      <c r="Q27" s="199">
        <v>495</v>
      </c>
      <c r="R27" s="197">
        <f>Q27/P27</f>
        <v>1</v>
      </c>
      <c r="S27" s="199">
        <v>3455</v>
      </c>
      <c r="T27" s="199">
        <v>3455</v>
      </c>
      <c r="U27" s="199">
        <v>1782</v>
      </c>
      <c r="V27" s="199">
        <v>1782</v>
      </c>
      <c r="W27" s="197">
        <f t="shared" si="3"/>
        <v>1</v>
      </c>
      <c r="X27" s="199"/>
      <c r="Y27" s="199"/>
      <c r="Z27" s="199"/>
      <c r="AA27" s="199"/>
      <c r="AB27" s="199"/>
      <c r="AC27" s="199"/>
      <c r="AD27" s="199"/>
      <c r="AE27" s="199"/>
      <c r="AF27" s="199"/>
      <c r="AG27" s="197"/>
      <c r="AH27" s="199"/>
      <c r="AI27" s="199"/>
      <c r="AJ27" s="199"/>
      <c r="AK27" s="199"/>
      <c r="AL27" s="199"/>
    </row>
    <row r="28" spans="1:38" ht="21.75" customHeight="1" thickBot="1">
      <c r="A28" s="194" t="s">
        <v>352</v>
      </c>
      <c r="B28" s="194">
        <v>91110</v>
      </c>
      <c r="C28" s="194" t="s">
        <v>401</v>
      </c>
      <c r="D28" s="196">
        <f t="shared" si="1"/>
        <v>0</v>
      </c>
      <c r="E28" s="196">
        <f t="shared" si="1"/>
        <v>0</v>
      </c>
      <c r="F28" s="196">
        <f t="shared" si="1"/>
        <v>538</v>
      </c>
      <c r="G28" s="196">
        <f t="shared" si="1"/>
        <v>538</v>
      </c>
      <c r="H28" s="249">
        <f t="shared" si="2"/>
        <v>1</v>
      </c>
      <c r="I28" s="199"/>
      <c r="J28" s="201"/>
      <c r="K28" s="201">
        <v>438</v>
      </c>
      <c r="L28" s="201">
        <v>438</v>
      </c>
      <c r="M28" s="197">
        <f>L28/K28</f>
        <v>1</v>
      </c>
      <c r="N28" s="199"/>
      <c r="O28" s="199"/>
      <c r="P28" s="199">
        <v>80</v>
      </c>
      <c r="Q28" s="199">
        <v>80</v>
      </c>
      <c r="R28" s="197"/>
      <c r="S28" s="199"/>
      <c r="T28" s="199"/>
      <c r="U28" s="199">
        <v>20</v>
      </c>
      <c r="V28" s="199">
        <v>20</v>
      </c>
      <c r="W28" s="197">
        <f t="shared" si="3"/>
        <v>1</v>
      </c>
      <c r="X28" s="199"/>
      <c r="Y28" s="199"/>
      <c r="Z28" s="199"/>
      <c r="AA28" s="199"/>
      <c r="AB28" s="199"/>
      <c r="AC28" s="199"/>
      <c r="AD28" s="199"/>
      <c r="AE28" s="199"/>
      <c r="AF28" s="199"/>
      <c r="AG28" s="197"/>
      <c r="AH28" s="199"/>
      <c r="AI28" s="199"/>
      <c r="AJ28" s="199"/>
      <c r="AK28" s="199"/>
      <c r="AL28" s="199"/>
    </row>
    <row r="29" spans="1:38" ht="24" customHeight="1" thickBot="1">
      <c r="A29" s="194" t="s">
        <v>354</v>
      </c>
      <c r="B29" s="194">
        <v>96015</v>
      </c>
      <c r="C29" s="194" t="s">
        <v>353</v>
      </c>
      <c r="D29" s="196">
        <f t="shared" si="1"/>
        <v>125846</v>
      </c>
      <c r="E29" s="196">
        <f t="shared" si="1"/>
        <v>125846</v>
      </c>
      <c r="F29" s="196">
        <f t="shared" si="1"/>
        <v>146444</v>
      </c>
      <c r="G29" s="196">
        <f t="shared" si="1"/>
        <v>146444</v>
      </c>
      <c r="H29" s="249">
        <f t="shared" si="2"/>
        <v>1</v>
      </c>
      <c r="I29" s="198"/>
      <c r="J29" s="199"/>
      <c r="K29" s="199"/>
      <c r="L29" s="199"/>
      <c r="M29" s="197"/>
      <c r="N29" s="199"/>
      <c r="O29" s="199"/>
      <c r="P29" s="199"/>
      <c r="Q29" s="199"/>
      <c r="R29" s="197"/>
      <c r="S29" s="199">
        <v>635</v>
      </c>
      <c r="T29" s="199">
        <v>635</v>
      </c>
      <c r="U29" s="199">
        <v>625</v>
      </c>
      <c r="V29" s="199">
        <v>625</v>
      </c>
      <c r="W29" s="197">
        <f t="shared" si="3"/>
        <v>1</v>
      </c>
      <c r="X29" s="199"/>
      <c r="Y29" s="199"/>
      <c r="Z29" s="199"/>
      <c r="AA29" s="199"/>
      <c r="AB29" s="199"/>
      <c r="AC29" s="199">
        <v>125211</v>
      </c>
      <c r="AD29" s="199">
        <v>125211</v>
      </c>
      <c r="AE29" s="199">
        <v>145819</v>
      </c>
      <c r="AF29" s="199">
        <v>145819</v>
      </c>
      <c r="AG29" s="197">
        <v>1</v>
      </c>
      <c r="AH29" s="199"/>
      <c r="AI29" s="199"/>
      <c r="AJ29" s="199"/>
      <c r="AK29" s="199"/>
      <c r="AL29" s="199"/>
    </row>
    <row r="30" spans="1:38" ht="24" customHeight="1" thickBot="1">
      <c r="A30" s="194" t="s">
        <v>356</v>
      </c>
      <c r="B30" s="194">
        <v>102030</v>
      </c>
      <c r="C30" s="194" t="s">
        <v>355</v>
      </c>
      <c r="D30" s="196">
        <f t="shared" si="1"/>
        <v>1810</v>
      </c>
      <c r="E30" s="196">
        <f t="shared" si="1"/>
        <v>1810</v>
      </c>
      <c r="F30" s="196">
        <f t="shared" si="1"/>
        <v>1802</v>
      </c>
      <c r="G30" s="196">
        <f t="shared" si="1"/>
        <v>1802</v>
      </c>
      <c r="H30" s="249">
        <f t="shared" si="2"/>
        <v>1</v>
      </c>
      <c r="I30" s="198"/>
      <c r="J30" s="199"/>
      <c r="K30" s="199"/>
      <c r="L30" s="199"/>
      <c r="M30" s="197"/>
      <c r="N30" s="199"/>
      <c r="O30" s="199"/>
      <c r="P30" s="199"/>
      <c r="Q30" s="199"/>
      <c r="R30" s="197"/>
      <c r="S30" s="199">
        <v>1810</v>
      </c>
      <c r="T30" s="199">
        <v>1810</v>
      </c>
      <c r="U30" s="199">
        <v>1802</v>
      </c>
      <c r="V30" s="199">
        <v>1802</v>
      </c>
      <c r="W30" s="197">
        <f t="shared" si="3"/>
        <v>1</v>
      </c>
      <c r="X30" s="199"/>
      <c r="Y30" s="199"/>
      <c r="Z30" s="199"/>
      <c r="AA30" s="199"/>
      <c r="AB30" s="199"/>
      <c r="AC30" s="199"/>
      <c r="AD30" s="199"/>
      <c r="AE30" s="199"/>
      <c r="AF30" s="199"/>
      <c r="AG30" s="197"/>
      <c r="AH30" s="199"/>
      <c r="AI30" s="199"/>
      <c r="AJ30" s="199"/>
      <c r="AK30" s="199"/>
      <c r="AL30" s="199"/>
    </row>
    <row r="31" spans="1:38" ht="24" customHeight="1" thickBot="1">
      <c r="A31" s="194" t="s">
        <v>358</v>
      </c>
      <c r="B31" s="194">
        <v>104042</v>
      </c>
      <c r="C31" s="194" t="s">
        <v>357</v>
      </c>
      <c r="D31" s="196">
        <f t="shared" si="1"/>
        <v>37223</v>
      </c>
      <c r="E31" s="196">
        <f t="shared" si="1"/>
        <v>37223</v>
      </c>
      <c r="F31" s="196">
        <f t="shared" si="1"/>
        <v>169</v>
      </c>
      <c r="G31" s="196">
        <f t="shared" si="1"/>
        <v>169</v>
      </c>
      <c r="H31" s="249">
        <f t="shared" si="2"/>
        <v>1</v>
      </c>
      <c r="I31" s="198"/>
      <c r="J31" s="199"/>
      <c r="K31" s="199">
        <v>127</v>
      </c>
      <c r="L31" s="199">
        <v>127</v>
      </c>
      <c r="M31" s="197">
        <f>L31/K31</f>
        <v>1</v>
      </c>
      <c r="N31" s="199"/>
      <c r="O31" s="199"/>
      <c r="P31" s="199">
        <v>28</v>
      </c>
      <c r="Q31" s="199">
        <v>28</v>
      </c>
      <c r="R31" s="197"/>
      <c r="S31" s="199"/>
      <c r="T31" s="199"/>
      <c r="U31" s="199">
        <v>14</v>
      </c>
      <c r="V31" s="199">
        <v>14</v>
      </c>
      <c r="W31" s="197">
        <f t="shared" si="3"/>
        <v>1</v>
      </c>
      <c r="X31" s="199"/>
      <c r="Y31" s="199"/>
      <c r="Z31" s="199"/>
      <c r="AA31" s="199"/>
      <c r="AB31" s="199"/>
      <c r="AC31" s="199">
        <v>37223</v>
      </c>
      <c r="AD31" s="199">
        <v>37223</v>
      </c>
      <c r="AE31" s="199"/>
      <c r="AF31" s="199"/>
      <c r="AG31" s="197"/>
      <c r="AH31" s="199"/>
      <c r="AI31" s="199"/>
      <c r="AJ31" s="199"/>
      <c r="AK31" s="199"/>
      <c r="AL31" s="199"/>
    </row>
    <row r="32" spans="1:38" ht="24" customHeight="1" thickBot="1">
      <c r="A32" s="194" t="s">
        <v>360</v>
      </c>
      <c r="B32" s="194">
        <v>104051</v>
      </c>
      <c r="C32" s="194" t="s">
        <v>359</v>
      </c>
      <c r="D32" s="196">
        <f t="shared" si="1"/>
        <v>0</v>
      </c>
      <c r="E32" s="196">
        <f t="shared" si="1"/>
        <v>0</v>
      </c>
      <c r="F32" s="196">
        <f t="shared" si="1"/>
        <v>0</v>
      </c>
      <c r="G32" s="196">
        <f t="shared" si="1"/>
        <v>0</v>
      </c>
      <c r="H32" s="249"/>
      <c r="I32" s="198"/>
      <c r="J32" s="199"/>
      <c r="K32" s="199"/>
      <c r="L32" s="199"/>
      <c r="M32" s="197"/>
      <c r="N32" s="199"/>
      <c r="O32" s="199"/>
      <c r="P32" s="199"/>
      <c r="Q32" s="199"/>
      <c r="R32" s="197"/>
      <c r="S32" s="199"/>
      <c r="T32" s="199"/>
      <c r="U32" s="199"/>
      <c r="V32" s="199"/>
      <c r="W32" s="197"/>
      <c r="X32" s="199"/>
      <c r="Y32" s="199"/>
      <c r="Z32" s="199"/>
      <c r="AA32" s="199"/>
      <c r="AB32" s="199"/>
      <c r="AC32" s="199"/>
      <c r="AD32" s="199"/>
      <c r="AE32" s="199"/>
      <c r="AF32" s="199"/>
      <c r="AG32" s="197"/>
      <c r="AH32" s="199"/>
      <c r="AI32" s="199"/>
      <c r="AJ32" s="199"/>
      <c r="AK32" s="199"/>
      <c r="AL32" s="199"/>
    </row>
    <row r="33" spans="1:38" ht="24" customHeight="1" thickBot="1">
      <c r="A33" s="194" t="s">
        <v>362</v>
      </c>
      <c r="B33" s="194">
        <v>107060</v>
      </c>
      <c r="C33" s="194" t="s">
        <v>361</v>
      </c>
      <c r="D33" s="196">
        <f t="shared" si="1"/>
        <v>24514</v>
      </c>
      <c r="E33" s="196">
        <f t="shared" si="1"/>
        <v>24514</v>
      </c>
      <c r="F33" s="196">
        <f t="shared" si="1"/>
        <v>28734</v>
      </c>
      <c r="G33" s="196">
        <f t="shared" si="1"/>
        <v>27085</v>
      </c>
      <c r="H33" s="249">
        <f t="shared" si="2"/>
        <v>0.9426115403354911</v>
      </c>
      <c r="I33" s="199"/>
      <c r="J33" s="199"/>
      <c r="K33" s="199"/>
      <c r="L33" s="199"/>
      <c r="M33" s="197"/>
      <c r="N33" s="199"/>
      <c r="O33" s="199"/>
      <c r="P33" s="199"/>
      <c r="Q33" s="199"/>
      <c r="R33" s="197"/>
      <c r="S33" s="199"/>
      <c r="T33" s="199"/>
      <c r="U33" s="199">
        <v>103</v>
      </c>
      <c r="V33" s="199">
        <v>103</v>
      </c>
      <c r="W33" s="197">
        <f t="shared" si="3"/>
        <v>1</v>
      </c>
      <c r="X33" s="199">
        <v>24514</v>
      </c>
      <c r="Y33" s="199">
        <v>24514</v>
      </c>
      <c r="Z33" s="199">
        <v>28631</v>
      </c>
      <c r="AA33" s="199">
        <v>26982</v>
      </c>
      <c r="AB33" s="197">
        <v>0.8996</v>
      </c>
      <c r="AC33" s="199"/>
      <c r="AD33" s="199"/>
      <c r="AE33" s="199"/>
      <c r="AF33" s="199"/>
      <c r="AG33" s="197"/>
      <c r="AH33" s="199"/>
      <c r="AI33" s="199"/>
      <c r="AJ33" s="199"/>
      <c r="AK33" s="199"/>
      <c r="AL33" s="199"/>
    </row>
    <row r="34" spans="1:38" ht="24" customHeight="1" thickBot="1">
      <c r="A34" s="194">
        <v>26</v>
      </c>
      <c r="B34" s="194">
        <v>56010</v>
      </c>
      <c r="C34" s="194" t="s">
        <v>496</v>
      </c>
      <c r="D34" s="196">
        <f t="shared" si="1"/>
        <v>0</v>
      </c>
      <c r="E34" s="196">
        <f t="shared" si="1"/>
        <v>0</v>
      </c>
      <c r="F34" s="196">
        <f t="shared" si="1"/>
        <v>122</v>
      </c>
      <c r="G34" s="196">
        <f t="shared" si="1"/>
        <v>122</v>
      </c>
      <c r="H34" s="249"/>
      <c r="I34" s="199"/>
      <c r="J34" s="199"/>
      <c r="K34" s="199"/>
      <c r="L34" s="199"/>
      <c r="M34" s="197"/>
      <c r="N34" s="199"/>
      <c r="O34" s="199"/>
      <c r="P34" s="199"/>
      <c r="Q34" s="199"/>
      <c r="R34" s="197"/>
      <c r="S34" s="199"/>
      <c r="T34" s="199"/>
      <c r="U34" s="199">
        <v>122</v>
      </c>
      <c r="V34" s="199">
        <v>122</v>
      </c>
      <c r="W34" s="197">
        <f t="shared" si="3"/>
        <v>1</v>
      </c>
      <c r="X34" s="199"/>
      <c r="Y34" s="199"/>
      <c r="Z34" s="199"/>
      <c r="AA34" s="199"/>
      <c r="AB34" s="197"/>
      <c r="AC34" s="199"/>
      <c r="AD34" s="199"/>
      <c r="AE34" s="199"/>
      <c r="AF34" s="199"/>
      <c r="AG34" s="197"/>
      <c r="AH34" s="199"/>
      <c r="AI34" s="199"/>
      <c r="AJ34" s="199"/>
      <c r="AK34" s="199"/>
      <c r="AL34" s="199"/>
    </row>
    <row r="35" spans="1:38" ht="24" customHeight="1" thickBot="1">
      <c r="A35" s="194">
        <v>27</v>
      </c>
      <c r="B35" s="194">
        <v>96015</v>
      </c>
      <c r="C35" s="194" t="s">
        <v>497</v>
      </c>
      <c r="D35" s="196">
        <f t="shared" si="1"/>
        <v>0</v>
      </c>
      <c r="E35" s="196">
        <f t="shared" si="1"/>
        <v>0</v>
      </c>
      <c r="F35" s="196">
        <f t="shared" si="1"/>
        <v>901</v>
      </c>
      <c r="G35" s="196">
        <f t="shared" si="1"/>
        <v>901</v>
      </c>
      <c r="H35" s="249"/>
      <c r="I35" s="199"/>
      <c r="J35" s="199"/>
      <c r="K35" s="199">
        <v>641</v>
      </c>
      <c r="L35" s="199">
        <v>641</v>
      </c>
      <c r="M35" s="197">
        <f>L35/K35</f>
        <v>1</v>
      </c>
      <c r="N35" s="199"/>
      <c r="O35" s="199"/>
      <c r="P35" s="199">
        <v>128</v>
      </c>
      <c r="Q35" s="199">
        <v>128</v>
      </c>
      <c r="R35" s="197"/>
      <c r="S35" s="199"/>
      <c r="T35" s="199"/>
      <c r="U35" s="199">
        <v>132</v>
      </c>
      <c r="V35" s="199">
        <v>132</v>
      </c>
      <c r="W35" s="197">
        <f t="shared" si="3"/>
        <v>1</v>
      </c>
      <c r="X35" s="199"/>
      <c r="Y35" s="199"/>
      <c r="Z35" s="199"/>
      <c r="AA35" s="199"/>
      <c r="AB35" s="197"/>
      <c r="AC35" s="199"/>
      <c r="AD35" s="199"/>
      <c r="AE35" s="199"/>
      <c r="AF35" s="199"/>
      <c r="AG35" s="197"/>
      <c r="AH35" s="199"/>
      <c r="AI35" s="199"/>
      <c r="AJ35" s="199"/>
      <c r="AK35" s="199"/>
      <c r="AL35" s="199"/>
    </row>
    <row r="36" spans="1:38" ht="24" customHeight="1" thickBot="1">
      <c r="A36" s="194">
        <v>28</v>
      </c>
      <c r="B36" s="194">
        <v>104051</v>
      </c>
      <c r="C36" s="194" t="s">
        <v>498</v>
      </c>
      <c r="D36" s="196">
        <f t="shared" si="1"/>
        <v>0</v>
      </c>
      <c r="E36" s="196">
        <f t="shared" si="1"/>
        <v>0</v>
      </c>
      <c r="F36" s="196">
        <f t="shared" si="1"/>
        <v>2987</v>
      </c>
      <c r="G36" s="196">
        <f t="shared" si="1"/>
        <v>2987</v>
      </c>
      <c r="H36" s="249"/>
      <c r="I36" s="199"/>
      <c r="J36" s="199"/>
      <c r="K36" s="199"/>
      <c r="L36" s="199"/>
      <c r="M36" s="197"/>
      <c r="N36" s="199"/>
      <c r="O36" s="199"/>
      <c r="P36" s="199"/>
      <c r="Q36" s="199"/>
      <c r="R36" s="197"/>
      <c r="S36" s="199"/>
      <c r="T36" s="199"/>
      <c r="U36" s="199"/>
      <c r="V36" s="199"/>
      <c r="W36" s="197"/>
      <c r="X36" s="199"/>
      <c r="Y36" s="199"/>
      <c r="Z36" s="199">
        <v>2987</v>
      </c>
      <c r="AA36" s="199">
        <v>2987</v>
      </c>
      <c r="AB36" s="197"/>
      <c r="AC36" s="199"/>
      <c r="AD36" s="199"/>
      <c r="AE36" s="199"/>
      <c r="AF36" s="199"/>
      <c r="AG36" s="197"/>
      <c r="AH36" s="199"/>
      <c r="AI36" s="199"/>
      <c r="AJ36" s="199"/>
      <c r="AK36" s="199"/>
      <c r="AL36" s="199"/>
    </row>
    <row r="37" spans="1:38" ht="24" customHeight="1" thickBot="1">
      <c r="A37" s="194">
        <v>27</v>
      </c>
      <c r="B37" s="248"/>
      <c r="C37" s="248" t="s">
        <v>363</v>
      </c>
      <c r="D37" s="196">
        <f t="shared" si="1"/>
        <v>331547</v>
      </c>
      <c r="E37" s="196">
        <f t="shared" si="1"/>
        <v>336968</v>
      </c>
      <c r="F37" s="196">
        <f t="shared" si="1"/>
        <v>427285</v>
      </c>
      <c r="G37" s="196">
        <f t="shared" si="1"/>
        <v>394869</v>
      </c>
      <c r="H37" s="249">
        <f t="shared" si="2"/>
        <v>0.9241349450600888</v>
      </c>
      <c r="I37" s="195">
        <f aca="true" t="shared" si="4" ref="I37:U37">SUM(I9:I33)</f>
        <v>69288</v>
      </c>
      <c r="J37" s="195">
        <f t="shared" si="4"/>
        <v>69278</v>
      </c>
      <c r="K37" s="195">
        <f t="shared" si="4"/>
        <v>106828</v>
      </c>
      <c r="L37" s="195">
        <f t="shared" si="4"/>
        <v>104218</v>
      </c>
      <c r="M37" s="249">
        <f>L37/K37</f>
        <v>0.9755682030928221</v>
      </c>
      <c r="N37" s="195">
        <f t="shared" si="4"/>
        <v>11309</v>
      </c>
      <c r="O37" s="195">
        <f t="shared" si="4"/>
        <v>11309</v>
      </c>
      <c r="P37" s="195">
        <f t="shared" si="4"/>
        <v>16809</v>
      </c>
      <c r="Q37" s="195">
        <f t="shared" si="4"/>
        <v>16799</v>
      </c>
      <c r="R37" s="195">
        <f t="shared" si="4"/>
        <v>4.996456413890858</v>
      </c>
      <c r="S37" s="195">
        <f t="shared" si="4"/>
        <v>55262</v>
      </c>
      <c r="T37" s="195">
        <f t="shared" si="4"/>
        <v>60643</v>
      </c>
      <c r="U37" s="195">
        <f t="shared" si="4"/>
        <v>92209</v>
      </c>
      <c r="V37" s="196">
        <f>SUM(V9:V36)</f>
        <v>64062</v>
      </c>
      <c r="W37" s="249">
        <f t="shared" si="3"/>
        <v>0.6947478011907732</v>
      </c>
      <c r="X37" s="195">
        <f>SUM(X9:X33)</f>
        <v>24514</v>
      </c>
      <c r="Y37" s="195">
        <f>SUM(Y9:Y33)</f>
        <v>24514</v>
      </c>
      <c r="Z37" s="195">
        <f>SUM(Z33:Z36)</f>
        <v>31618</v>
      </c>
      <c r="AA37" s="195">
        <f>SUM(AA33:AA36)</f>
        <v>29969</v>
      </c>
      <c r="AB37" s="249">
        <v>0.8996</v>
      </c>
      <c r="AC37" s="195">
        <f aca="true" t="shared" si="5" ref="AC37:AL37">SUM(AC9:AC33)</f>
        <v>171174</v>
      </c>
      <c r="AD37" s="195">
        <f t="shared" si="5"/>
        <v>171224</v>
      </c>
      <c r="AE37" s="195">
        <f t="shared" si="5"/>
        <v>174274</v>
      </c>
      <c r="AF37" s="195">
        <f t="shared" si="5"/>
        <v>174274</v>
      </c>
      <c r="AG37" s="195">
        <f t="shared" si="5"/>
        <v>1.9824000000000002</v>
      </c>
      <c r="AH37" s="195">
        <f t="shared" si="5"/>
        <v>0</v>
      </c>
      <c r="AI37" s="195">
        <f t="shared" si="5"/>
        <v>0</v>
      </c>
      <c r="AJ37" s="195">
        <f t="shared" si="5"/>
        <v>5547</v>
      </c>
      <c r="AK37" s="195">
        <f t="shared" si="5"/>
        <v>5547</v>
      </c>
      <c r="AL37" s="195">
        <f t="shared" si="5"/>
        <v>1</v>
      </c>
    </row>
    <row r="38" spans="1:18" ht="12" thickBot="1">
      <c r="A38" s="29"/>
      <c r="R38" s="200"/>
    </row>
    <row r="39" spans="1:38" ht="12" thickBot="1">
      <c r="A39" s="310" t="s">
        <v>316</v>
      </c>
      <c r="B39" s="202"/>
      <c r="C39" s="202"/>
      <c r="D39" s="310" t="s">
        <v>320</v>
      </c>
      <c r="E39" s="311"/>
      <c r="F39" s="311"/>
      <c r="G39" s="311"/>
      <c r="H39" s="311"/>
      <c r="I39" s="310" t="s">
        <v>317</v>
      </c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</row>
    <row r="40" spans="1:38" ht="21.75" thickBot="1">
      <c r="A40" s="310"/>
      <c r="B40" s="202" t="s">
        <v>364</v>
      </c>
      <c r="C40" s="202" t="s">
        <v>365</v>
      </c>
      <c r="D40" s="311"/>
      <c r="E40" s="311"/>
      <c r="F40" s="311"/>
      <c r="G40" s="311"/>
      <c r="H40" s="311"/>
      <c r="I40" s="310" t="s">
        <v>33</v>
      </c>
      <c r="J40" s="311"/>
      <c r="K40" s="311"/>
      <c r="L40" s="311"/>
      <c r="M40" s="311"/>
      <c r="N40" s="310" t="s">
        <v>0</v>
      </c>
      <c r="O40" s="311"/>
      <c r="P40" s="311"/>
      <c r="Q40" s="311"/>
      <c r="R40" s="311"/>
      <c r="S40" s="310" t="s">
        <v>96</v>
      </c>
      <c r="T40" s="311"/>
      <c r="U40" s="311"/>
      <c r="V40" s="311"/>
      <c r="W40" s="311"/>
      <c r="X40" s="310" t="s">
        <v>97</v>
      </c>
      <c r="Y40" s="311"/>
      <c r="Z40" s="311"/>
      <c r="AA40" s="311"/>
      <c r="AB40" s="311"/>
      <c r="AC40" s="310" t="s">
        <v>366</v>
      </c>
      <c r="AD40" s="311"/>
      <c r="AE40" s="311"/>
      <c r="AF40" s="311"/>
      <c r="AG40" s="311"/>
      <c r="AH40" s="202"/>
      <c r="AI40" s="202"/>
      <c r="AJ40" s="202"/>
      <c r="AK40" s="202"/>
      <c r="AL40" s="202"/>
    </row>
    <row r="41" spans="1:38" ht="74.25" thickBot="1">
      <c r="A41" s="310"/>
      <c r="B41" s="203"/>
      <c r="C41" s="203"/>
      <c r="D41" s="202" t="s">
        <v>450</v>
      </c>
      <c r="E41" s="202" t="s">
        <v>494</v>
      </c>
      <c r="F41" s="202" t="s">
        <v>495</v>
      </c>
      <c r="G41" s="202" t="s">
        <v>422</v>
      </c>
      <c r="H41" s="246" t="s">
        <v>400</v>
      </c>
      <c r="I41" s="202" t="s">
        <v>450</v>
      </c>
      <c r="J41" s="202" t="s">
        <v>494</v>
      </c>
      <c r="K41" s="202" t="s">
        <v>495</v>
      </c>
      <c r="L41" s="202" t="s">
        <v>422</v>
      </c>
      <c r="M41" s="246" t="s">
        <v>400</v>
      </c>
      <c r="N41" s="202" t="s">
        <v>450</v>
      </c>
      <c r="O41" s="202" t="s">
        <v>494</v>
      </c>
      <c r="P41" s="202" t="s">
        <v>495</v>
      </c>
      <c r="Q41" s="202" t="s">
        <v>422</v>
      </c>
      <c r="R41" s="246" t="s">
        <v>400</v>
      </c>
      <c r="S41" s="202" t="s">
        <v>450</v>
      </c>
      <c r="T41" s="202" t="s">
        <v>494</v>
      </c>
      <c r="U41" s="202" t="s">
        <v>495</v>
      </c>
      <c r="V41" s="202" t="s">
        <v>422</v>
      </c>
      <c r="W41" s="246" t="s">
        <v>400</v>
      </c>
      <c r="X41" s="202" t="s">
        <v>450</v>
      </c>
      <c r="Y41" s="202" t="s">
        <v>494</v>
      </c>
      <c r="Z41" s="202" t="s">
        <v>495</v>
      </c>
      <c r="AA41" s="202" t="s">
        <v>422</v>
      </c>
      <c r="AB41" s="246" t="s">
        <v>400</v>
      </c>
      <c r="AC41" s="202" t="s">
        <v>450</v>
      </c>
      <c r="AD41" s="202" t="s">
        <v>494</v>
      </c>
      <c r="AE41" s="202" t="s">
        <v>495</v>
      </c>
      <c r="AF41" s="202" t="s">
        <v>422</v>
      </c>
      <c r="AG41" s="246" t="s">
        <v>400</v>
      </c>
      <c r="AH41" s="202"/>
      <c r="AI41" s="202"/>
      <c r="AJ41" s="202"/>
      <c r="AK41" s="202"/>
      <c r="AL41" s="201"/>
    </row>
    <row r="42" spans="1:38" ht="12" thickBot="1">
      <c r="A42" s="310"/>
      <c r="B42" s="203"/>
      <c r="C42" s="203"/>
      <c r="D42" s="203"/>
      <c r="E42" s="203"/>
      <c r="F42" s="203"/>
      <c r="G42" s="203"/>
      <c r="H42" s="281"/>
      <c r="I42" s="310" t="s">
        <v>327</v>
      </c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</row>
    <row r="43" spans="1:38" ht="27.75" customHeight="1" thickBot="1">
      <c r="A43" s="194" t="s">
        <v>328</v>
      </c>
      <c r="B43" s="194">
        <v>11130</v>
      </c>
      <c r="C43" s="194" t="s">
        <v>82</v>
      </c>
      <c r="D43" s="195">
        <f>SUM(I43+N43)</f>
        <v>5246</v>
      </c>
      <c r="E43" s="195">
        <f>J43+O43</f>
        <v>5246</v>
      </c>
      <c r="F43" s="195">
        <f>SUM(K43+P43)</f>
        <v>7190</v>
      </c>
      <c r="G43" s="195">
        <v>125</v>
      </c>
      <c r="H43" s="249">
        <f aca="true" t="shared" si="6" ref="H43:H67">G43/F43</f>
        <v>0.017385257301808066</v>
      </c>
      <c r="I43" s="199">
        <v>5246</v>
      </c>
      <c r="J43" s="199">
        <v>5246</v>
      </c>
      <c r="K43" s="199">
        <v>4873</v>
      </c>
      <c r="L43" s="199">
        <v>4774</v>
      </c>
      <c r="M43" s="197">
        <f>L43/K43</f>
        <v>0.9796839729119639</v>
      </c>
      <c r="N43" s="199"/>
      <c r="O43" s="199"/>
      <c r="P43" s="199">
        <v>2317</v>
      </c>
      <c r="Q43" s="199">
        <v>2317</v>
      </c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</row>
    <row r="44" spans="1:38" ht="21" customHeight="1" thickBot="1">
      <c r="A44" s="194" t="s">
        <v>329</v>
      </c>
      <c r="B44" s="194">
        <v>13320</v>
      </c>
      <c r="C44" s="194" t="s">
        <v>330</v>
      </c>
      <c r="D44" s="195">
        <f aca="true" t="shared" si="7" ref="D44:D67">SUM(I44+N44)</f>
        <v>0</v>
      </c>
      <c r="E44" s="195"/>
      <c r="F44" s="195">
        <f aca="true" t="shared" si="8" ref="F44:F66">SUM(K44+P44)</f>
        <v>2096</v>
      </c>
      <c r="G44" s="195">
        <f aca="true" t="shared" si="9" ref="G44:G67">SUM(L44+Q44)</f>
        <v>2096</v>
      </c>
      <c r="H44" s="249">
        <f t="shared" si="6"/>
        <v>1</v>
      </c>
      <c r="I44" s="199"/>
      <c r="J44" s="199"/>
      <c r="K44" s="199"/>
      <c r="L44" s="199"/>
      <c r="M44" s="197"/>
      <c r="N44" s="199"/>
      <c r="O44" s="199"/>
      <c r="P44" s="199">
        <v>2096</v>
      </c>
      <c r="Q44" s="199">
        <v>2096</v>
      </c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</row>
    <row r="45" spans="1:38" ht="21" customHeight="1" thickBot="1">
      <c r="A45" s="194" t="s">
        <v>331</v>
      </c>
      <c r="B45" s="194">
        <v>11350</v>
      </c>
      <c r="C45" s="194" t="s">
        <v>332</v>
      </c>
      <c r="D45" s="195">
        <f t="shared" si="7"/>
        <v>0</v>
      </c>
      <c r="E45" s="195"/>
      <c r="F45" s="195">
        <f t="shared" si="8"/>
        <v>6640</v>
      </c>
      <c r="G45" s="195">
        <f t="shared" si="9"/>
        <v>6640</v>
      </c>
      <c r="H45" s="249">
        <f t="shared" si="6"/>
        <v>1</v>
      </c>
      <c r="I45" s="199"/>
      <c r="J45" s="199"/>
      <c r="K45" s="199">
        <v>1350</v>
      </c>
      <c r="L45" s="199">
        <v>1350</v>
      </c>
      <c r="M45" s="197">
        <f>L45/K45</f>
        <v>1</v>
      </c>
      <c r="N45" s="199"/>
      <c r="O45" s="199"/>
      <c r="P45" s="199">
        <v>5290</v>
      </c>
      <c r="Q45" s="199">
        <v>5290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</row>
    <row r="46" spans="1:38" ht="21" customHeight="1" thickBot="1">
      <c r="A46" s="194" t="s">
        <v>333</v>
      </c>
      <c r="B46" s="194">
        <v>32020</v>
      </c>
      <c r="C46" s="194" t="s">
        <v>334</v>
      </c>
      <c r="D46" s="195">
        <f t="shared" si="7"/>
        <v>0</v>
      </c>
      <c r="E46" s="195"/>
      <c r="F46" s="195">
        <f t="shared" si="8"/>
        <v>0</v>
      </c>
      <c r="G46" s="195">
        <f t="shared" si="9"/>
        <v>0</v>
      </c>
      <c r="H46" s="249"/>
      <c r="I46" s="199"/>
      <c r="J46" s="199"/>
      <c r="K46" s="199"/>
      <c r="L46" s="199"/>
      <c r="M46" s="197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</row>
    <row r="47" spans="1:38" ht="21" customHeight="1" thickBot="1">
      <c r="A47" s="194" t="s">
        <v>335</v>
      </c>
      <c r="B47" s="194">
        <v>413231</v>
      </c>
      <c r="C47" s="194" t="s">
        <v>83</v>
      </c>
      <c r="D47" s="195">
        <f t="shared" si="7"/>
        <v>3168</v>
      </c>
      <c r="E47" s="195">
        <f>J47+O47</f>
        <v>3168</v>
      </c>
      <c r="F47" s="195">
        <f t="shared" si="8"/>
        <v>3856</v>
      </c>
      <c r="G47" s="195">
        <f t="shared" si="9"/>
        <v>3856</v>
      </c>
      <c r="H47" s="249">
        <f t="shared" si="6"/>
        <v>1</v>
      </c>
      <c r="I47" s="199">
        <v>3168</v>
      </c>
      <c r="J47" s="199">
        <v>3168</v>
      </c>
      <c r="K47" s="199">
        <v>3856</v>
      </c>
      <c r="L47" s="199">
        <v>3856</v>
      </c>
      <c r="M47" s="197">
        <f>L47/K47</f>
        <v>1</v>
      </c>
      <c r="N47" s="199"/>
      <c r="O47" s="199"/>
      <c r="P47" s="199"/>
      <c r="Q47" s="199"/>
      <c r="R47" s="197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</row>
    <row r="48" spans="1:38" ht="21" customHeight="1" thickBot="1">
      <c r="A48" s="194" t="s">
        <v>336</v>
      </c>
      <c r="B48" s="194">
        <v>45160</v>
      </c>
      <c r="C48" s="194" t="s">
        <v>84</v>
      </c>
      <c r="D48" s="195">
        <f t="shared" si="7"/>
        <v>0</v>
      </c>
      <c r="E48" s="195"/>
      <c r="F48" s="195">
        <f t="shared" si="8"/>
        <v>9570</v>
      </c>
      <c r="G48" s="195">
        <f t="shared" si="9"/>
        <v>9570</v>
      </c>
      <c r="H48" s="249">
        <f t="shared" si="6"/>
        <v>1</v>
      </c>
      <c r="I48" s="199"/>
      <c r="J48" s="199"/>
      <c r="K48" s="199">
        <v>1167</v>
      </c>
      <c r="L48" s="199">
        <v>1167</v>
      </c>
      <c r="M48" s="197">
        <f>L48/K48</f>
        <v>1</v>
      </c>
      <c r="N48" s="199"/>
      <c r="O48" s="199"/>
      <c r="P48" s="199">
        <v>8403</v>
      </c>
      <c r="Q48" s="199">
        <v>8403</v>
      </c>
      <c r="R48" s="197">
        <f>Q48/P48</f>
        <v>1</v>
      </c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</row>
    <row r="49" spans="1:38" ht="21" customHeight="1" thickBot="1">
      <c r="A49" s="194" t="s">
        <v>337</v>
      </c>
      <c r="B49" s="194">
        <v>51040</v>
      </c>
      <c r="C49" s="194" t="s">
        <v>338</v>
      </c>
      <c r="D49" s="195">
        <f t="shared" si="7"/>
        <v>0</v>
      </c>
      <c r="E49" s="195"/>
      <c r="F49" s="195">
        <f t="shared" si="8"/>
        <v>0</v>
      </c>
      <c r="G49" s="195">
        <f t="shared" si="9"/>
        <v>0</v>
      </c>
      <c r="H49" s="249"/>
      <c r="I49" s="199"/>
      <c r="J49" s="199"/>
      <c r="K49" s="199"/>
      <c r="L49" s="199"/>
      <c r="M49" s="197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</row>
    <row r="50" spans="1:38" ht="21" customHeight="1" thickBot="1">
      <c r="A50" s="194" t="s">
        <v>339</v>
      </c>
      <c r="B50" s="194">
        <v>52020</v>
      </c>
      <c r="C50" s="194" t="s">
        <v>85</v>
      </c>
      <c r="D50" s="195">
        <f t="shared" si="7"/>
        <v>0</v>
      </c>
      <c r="E50" s="195"/>
      <c r="F50" s="195">
        <f t="shared" si="8"/>
        <v>311371</v>
      </c>
      <c r="G50" s="195">
        <f t="shared" si="9"/>
        <v>255351</v>
      </c>
      <c r="H50" s="249"/>
      <c r="I50" s="199"/>
      <c r="J50" s="199"/>
      <c r="K50" s="199"/>
      <c r="L50" s="199"/>
      <c r="M50" s="197"/>
      <c r="N50" s="199"/>
      <c r="O50" s="199"/>
      <c r="P50" s="199">
        <v>311371</v>
      </c>
      <c r="Q50" s="199">
        <v>255351</v>
      </c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</row>
    <row r="51" spans="1:38" ht="21" customHeight="1" thickBot="1">
      <c r="A51" s="194" t="s">
        <v>340</v>
      </c>
      <c r="B51" s="194">
        <v>63020</v>
      </c>
      <c r="C51" s="194" t="s">
        <v>86</v>
      </c>
      <c r="D51" s="195">
        <f t="shared" si="7"/>
        <v>0</v>
      </c>
      <c r="E51" s="195"/>
      <c r="F51" s="195">
        <f t="shared" si="8"/>
        <v>135</v>
      </c>
      <c r="G51" s="195">
        <f t="shared" si="9"/>
        <v>135</v>
      </c>
      <c r="H51" s="249">
        <f t="shared" si="6"/>
        <v>1</v>
      </c>
      <c r="I51" s="199"/>
      <c r="J51" s="199"/>
      <c r="K51" s="199"/>
      <c r="L51" s="199"/>
      <c r="M51" s="197"/>
      <c r="N51" s="199"/>
      <c r="O51" s="199"/>
      <c r="P51" s="199">
        <v>135</v>
      </c>
      <c r="Q51" s="199">
        <v>135</v>
      </c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</row>
    <row r="52" spans="1:38" ht="21" customHeight="1" thickBot="1">
      <c r="A52" s="194" t="s">
        <v>341</v>
      </c>
      <c r="B52" s="194">
        <v>64010</v>
      </c>
      <c r="C52" s="194" t="s">
        <v>87</v>
      </c>
      <c r="D52" s="195">
        <f t="shared" si="7"/>
        <v>0</v>
      </c>
      <c r="E52" s="195"/>
      <c r="F52" s="195">
        <f t="shared" si="8"/>
        <v>0</v>
      </c>
      <c r="G52" s="195">
        <f t="shared" si="9"/>
        <v>0</v>
      </c>
      <c r="H52" s="249"/>
      <c r="I52" s="199"/>
      <c r="J52" s="199"/>
      <c r="K52" s="199"/>
      <c r="L52" s="199"/>
      <c r="M52" s="197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</row>
    <row r="53" spans="1:38" ht="21" customHeight="1" thickBot="1">
      <c r="A53" s="194" t="s">
        <v>342</v>
      </c>
      <c r="B53" s="194">
        <v>66010</v>
      </c>
      <c r="C53" s="194" t="s">
        <v>88</v>
      </c>
      <c r="D53" s="195">
        <f t="shared" si="7"/>
        <v>0</v>
      </c>
      <c r="E53" s="195"/>
      <c r="F53" s="195">
        <f t="shared" si="8"/>
        <v>0</v>
      </c>
      <c r="G53" s="195">
        <f t="shared" si="9"/>
        <v>0</v>
      </c>
      <c r="H53" s="249"/>
      <c r="I53" s="199"/>
      <c r="J53" s="199"/>
      <c r="K53" s="199"/>
      <c r="L53" s="199"/>
      <c r="M53" s="197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</row>
    <row r="54" spans="1:38" ht="21" customHeight="1" thickBot="1">
      <c r="A54" s="194" t="s">
        <v>343</v>
      </c>
      <c r="B54" s="194">
        <v>66020</v>
      </c>
      <c r="C54" s="194" t="s">
        <v>367</v>
      </c>
      <c r="D54" s="195">
        <f t="shared" si="7"/>
        <v>800</v>
      </c>
      <c r="E54" s="195">
        <f>J54+O54</f>
        <v>17860</v>
      </c>
      <c r="F54" s="195">
        <f t="shared" si="8"/>
        <v>5499</v>
      </c>
      <c r="G54" s="195">
        <f t="shared" si="9"/>
        <v>5499</v>
      </c>
      <c r="H54" s="249">
        <f t="shared" si="6"/>
        <v>1</v>
      </c>
      <c r="I54" s="199">
        <v>800</v>
      </c>
      <c r="J54" s="199">
        <v>15060</v>
      </c>
      <c r="K54" s="199">
        <v>3028</v>
      </c>
      <c r="L54" s="199">
        <v>3028</v>
      </c>
      <c r="M54" s="197">
        <f>L54/K54</f>
        <v>1</v>
      </c>
      <c r="N54" s="199"/>
      <c r="O54" s="199">
        <v>2800</v>
      </c>
      <c r="P54" s="199">
        <v>2471</v>
      </c>
      <c r="Q54" s="199">
        <v>2471</v>
      </c>
      <c r="R54" s="197">
        <f>Q54/P54</f>
        <v>1</v>
      </c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</row>
    <row r="55" spans="1:38" ht="21" customHeight="1" thickBot="1">
      <c r="A55" s="194" t="s">
        <v>345</v>
      </c>
      <c r="B55" s="194">
        <v>72111</v>
      </c>
      <c r="C55" s="194" t="s">
        <v>90</v>
      </c>
      <c r="D55" s="195">
        <f t="shared" si="7"/>
        <v>0</v>
      </c>
      <c r="E55" s="195">
        <f>J55+O55</f>
        <v>0</v>
      </c>
      <c r="F55" s="195">
        <f t="shared" si="8"/>
        <v>279</v>
      </c>
      <c r="G55" s="195">
        <f t="shared" si="9"/>
        <v>279</v>
      </c>
      <c r="H55" s="249">
        <f t="shared" si="6"/>
        <v>1</v>
      </c>
      <c r="I55" s="199"/>
      <c r="J55" s="199"/>
      <c r="K55" s="199">
        <v>279</v>
      </c>
      <c r="L55" s="199">
        <v>279</v>
      </c>
      <c r="M55" s="197">
        <f>L55/K55</f>
        <v>1</v>
      </c>
      <c r="N55" s="199"/>
      <c r="O55" s="199"/>
      <c r="P55" s="199"/>
      <c r="Q55" s="199"/>
      <c r="R55" s="197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</row>
    <row r="56" spans="1:38" ht="21" customHeight="1" thickBot="1">
      <c r="A56" s="194" t="s">
        <v>368</v>
      </c>
      <c r="B56" s="194">
        <v>72311</v>
      </c>
      <c r="C56" s="194" t="s">
        <v>91</v>
      </c>
      <c r="D56" s="195">
        <f t="shared" si="7"/>
        <v>0</v>
      </c>
      <c r="E56" s="195"/>
      <c r="F56" s="195">
        <f t="shared" si="8"/>
        <v>0</v>
      </c>
      <c r="G56" s="195">
        <f t="shared" si="9"/>
        <v>0</v>
      </c>
      <c r="H56" s="249" t="e">
        <f t="shared" si="6"/>
        <v>#DIV/0!</v>
      </c>
      <c r="I56" s="199"/>
      <c r="J56" s="199"/>
      <c r="K56" s="199"/>
      <c r="L56" s="199"/>
      <c r="M56" s="197"/>
      <c r="N56" s="199"/>
      <c r="O56" s="199"/>
      <c r="P56" s="199"/>
      <c r="Q56" s="199"/>
      <c r="R56" s="197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</row>
    <row r="57" spans="1:38" ht="21" customHeight="1" thickBot="1">
      <c r="A57" s="194" t="s">
        <v>346</v>
      </c>
      <c r="B57" s="194">
        <v>74031</v>
      </c>
      <c r="C57" s="194" t="s">
        <v>92</v>
      </c>
      <c r="D57" s="195">
        <f t="shared" si="7"/>
        <v>0</v>
      </c>
      <c r="E57" s="195"/>
      <c r="F57" s="195">
        <f t="shared" si="8"/>
        <v>0</v>
      </c>
      <c r="G57" s="195">
        <f t="shared" si="9"/>
        <v>0</v>
      </c>
      <c r="H57" s="249"/>
      <c r="I57" s="199"/>
      <c r="J57" s="199"/>
      <c r="K57" s="199"/>
      <c r="L57" s="199"/>
      <c r="M57" s="197"/>
      <c r="N57" s="199"/>
      <c r="O57" s="199"/>
      <c r="P57" s="199"/>
      <c r="Q57" s="199"/>
      <c r="R57" s="197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</row>
    <row r="58" spans="1:38" ht="21" customHeight="1" thickBot="1">
      <c r="A58" s="194" t="s">
        <v>347</v>
      </c>
      <c r="B58" s="194">
        <v>76062</v>
      </c>
      <c r="C58" s="194" t="s">
        <v>93</v>
      </c>
      <c r="D58" s="195">
        <f t="shared" si="7"/>
        <v>0</v>
      </c>
      <c r="E58" s="195"/>
      <c r="F58" s="195">
        <f t="shared" si="8"/>
        <v>0</v>
      </c>
      <c r="G58" s="195">
        <f t="shared" si="9"/>
        <v>0</v>
      </c>
      <c r="H58" s="249"/>
      <c r="I58" s="199"/>
      <c r="J58" s="199"/>
      <c r="K58" s="199"/>
      <c r="L58" s="199"/>
      <c r="M58" s="197"/>
      <c r="N58" s="199"/>
      <c r="O58" s="199"/>
      <c r="P58" s="199"/>
      <c r="Q58" s="199"/>
      <c r="R58" s="197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</row>
    <row r="59" spans="1:38" ht="21" customHeight="1" thickBot="1">
      <c r="A59" s="194" t="s">
        <v>348</v>
      </c>
      <c r="B59" s="194">
        <v>81030</v>
      </c>
      <c r="C59" s="194" t="s">
        <v>349</v>
      </c>
      <c r="D59" s="195">
        <f t="shared" si="7"/>
        <v>0</v>
      </c>
      <c r="E59" s="195">
        <f>J59+O59</f>
        <v>0</v>
      </c>
      <c r="F59" s="195">
        <f t="shared" si="8"/>
        <v>0</v>
      </c>
      <c r="G59" s="195">
        <f t="shared" si="9"/>
        <v>0</v>
      </c>
      <c r="H59" s="249" t="e">
        <f t="shared" si="6"/>
        <v>#DIV/0!</v>
      </c>
      <c r="I59" s="199"/>
      <c r="J59" s="199"/>
      <c r="K59" s="199"/>
      <c r="L59" s="199"/>
      <c r="M59" s="197"/>
      <c r="N59" s="199"/>
      <c r="O59" s="199"/>
      <c r="P59" s="199"/>
      <c r="Q59" s="199"/>
      <c r="R59" s="197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</row>
    <row r="60" spans="1:38" ht="21" customHeight="1" thickBot="1">
      <c r="A60" s="194" t="s">
        <v>350</v>
      </c>
      <c r="B60" s="194">
        <v>82042</v>
      </c>
      <c r="C60" s="194" t="s">
        <v>94</v>
      </c>
      <c r="D60" s="195">
        <f t="shared" si="7"/>
        <v>1205</v>
      </c>
      <c r="E60" s="195">
        <v>1205</v>
      </c>
      <c r="F60" s="195">
        <f t="shared" si="8"/>
        <v>206</v>
      </c>
      <c r="G60" s="195">
        <f t="shared" si="9"/>
        <v>206</v>
      </c>
      <c r="H60" s="249"/>
      <c r="I60" s="199">
        <v>1205</v>
      </c>
      <c r="J60" s="199">
        <v>1205</v>
      </c>
      <c r="K60" s="199">
        <v>206</v>
      </c>
      <c r="L60" s="199">
        <v>206</v>
      </c>
      <c r="M60" s="197">
        <v>1</v>
      </c>
      <c r="N60" s="195"/>
      <c r="O60" s="195"/>
      <c r="P60" s="195"/>
      <c r="Q60" s="195"/>
      <c r="R60" s="197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</row>
    <row r="61" spans="1:38" ht="21" customHeight="1" thickBot="1">
      <c r="A61" s="194" t="s">
        <v>351</v>
      </c>
      <c r="B61" s="194">
        <v>82092</v>
      </c>
      <c r="C61" s="194" t="s">
        <v>95</v>
      </c>
      <c r="D61" s="195">
        <f t="shared" si="7"/>
        <v>0</v>
      </c>
      <c r="E61" s="195"/>
      <c r="F61" s="195">
        <f t="shared" si="8"/>
        <v>0</v>
      </c>
      <c r="G61" s="195">
        <f t="shared" si="9"/>
        <v>0</v>
      </c>
      <c r="H61" s="249" t="e">
        <f t="shared" si="6"/>
        <v>#DIV/0!</v>
      </c>
      <c r="I61" s="195"/>
      <c r="J61" s="195"/>
      <c r="K61" s="199"/>
      <c r="L61" s="199"/>
      <c r="M61" s="197"/>
      <c r="N61" s="195"/>
      <c r="O61" s="195"/>
      <c r="P61" s="195"/>
      <c r="Q61" s="195"/>
      <c r="R61" s="197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</row>
    <row r="62" spans="1:38" ht="21" customHeight="1" thickBot="1">
      <c r="A62" s="194" t="s">
        <v>352</v>
      </c>
      <c r="B62" s="194">
        <v>96015</v>
      </c>
      <c r="C62" s="194" t="s">
        <v>369</v>
      </c>
      <c r="D62" s="195">
        <f t="shared" si="7"/>
        <v>0</v>
      </c>
      <c r="E62" s="195"/>
      <c r="F62" s="195">
        <f t="shared" si="8"/>
        <v>0</v>
      </c>
      <c r="G62" s="195">
        <f t="shared" si="9"/>
        <v>0</v>
      </c>
      <c r="H62" s="249"/>
      <c r="I62" s="195"/>
      <c r="J62" s="195"/>
      <c r="K62" s="195"/>
      <c r="L62" s="195"/>
      <c r="M62" s="197"/>
      <c r="N62" s="195"/>
      <c r="O62" s="195"/>
      <c r="P62" s="195"/>
      <c r="Q62" s="195"/>
      <c r="R62" s="197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</row>
    <row r="63" spans="1:38" ht="21" customHeight="1" thickBot="1">
      <c r="A63" s="194" t="s">
        <v>354</v>
      </c>
      <c r="B63" s="194">
        <v>102030</v>
      </c>
      <c r="C63" s="194" t="s">
        <v>355</v>
      </c>
      <c r="D63" s="195">
        <f t="shared" si="7"/>
        <v>0</v>
      </c>
      <c r="E63" s="195"/>
      <c r="F63" s="195">
        <f t="shared" si="8"/>
        <v>0</v>
      </c>
      <c r="G63" s="195">
        <f t="shared" si="9"/>
        <v>0</v>
      </c>
      <c r="H63" s="249"/>
      <c r="I63" s="195"/>
      <c r="J63" s="195"/>
      <c r="K63" s="195"/>
      <c r="L63" s="195"/>
      <c r="M63" s="197"/>
      <c r="N63" s="195"/>
      <c r="O63" s="195"/>
      <c r="P63" s="195"/>
      <c r="Q63" s="195"/>
      <c r="R63" s="197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</row>
    <row r="64" spans="1:38" ht="21" customHeight="1" thickBot="1">
      <c r="A64" s="194" t="s">
        <v>356</v>
      </c>
      <c r="B64" s="194">
        <v>104042</v>
      </c>
      <c r="C64" s="194" t="s">
        <v>357</v>
      </c>
      <c r="D64" s="195">
        <f t="shared" si="7"/>
        <v>1000</v>
      </c>
      <c r="E64" s="195">
        <f>SUM(J64+O64)</f>
        <v>1000</v>
      </c>
      <c r="F64" s="195">
        <f t="shared" si="8"/>
        <v>1000</v>
      </c>
      <c r="G64" s="195">
        <f t="shared" si="9"/>
        <v>394</v>
      </c>
      <c r="H64" s="249"/>
      <c r="I64" s="195"/>
      <c r="J64" s="195"/>
      <c r="K64" s="195"/>
      <c r="L64" s="195"/>
      <c r="M64" s="197"/>
      <c r="N64" s="199">
        <v>1000</v>
      </c>
      <c r="O64" s="199">
        <v>1000</v>
      </c>
      <c r="P64" s="199">
        <v>1000</v>
      </c>
      <c r="Q64" s="199">
        <v>394</v>
      </c>
      <c r="R64" s="197">
        <f>Q64/P64</f>
        <v>0.394</v>
      </c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</row>
    <row r="65" spans="1:38" ht="21" customHeight="1" thickBot="1">
      <c r="A65" s="194" t="s">
        <v>358</v>
      </c>
      <c r="B65" s="194">
        <v>104051</v>
      </c>
      <c r="C65" s="194" t="s">
        <v>359</v>
      </c>
      <c r="D65" s="195">
        <f t="shared" si="7"/>
        <v>0</v>
      </c>
      <c r="E65" s="195"/>
      <c r="F65" s="195">
        <f t="shared" si="8"/>
        <v>0</v>
      </c>
      <c r="G65" s="195">
        <f t="shared" si="9"/>
        <v>0</v>
      </c>
      <c r="H65" s="249"/>
      <c r="I65" s="195"/>
      <c r="J65" s="195"/>
      <c r="K65" s="195"/>
      <c r="L65" s="195"/>
      <c r="M65" s="197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</row>
    <row r="66" spans="1:38" ht="21" customHeight="1" thickBot="1">
      <c r="A66" s="194" t="s">
        <v>360</v>
      </c>
      <c r="B66" s="194">
        <v>107060</v>
      </c>
      <c r="C66" s="194" t="s">
        <v>361</v>
      </c>
      <c r="D66" s="195">
        <f t="shared" si="7"/>
        <v>0</v>
      </c>
      <c r="E66" s="195"/>
      <c r="F66" s="195">
        <f t="shared" si="8"/>
        <v>0</v>
      </c>
      <c r="G66" s="195">
        <f t="shared" si="9"/>
        <v>0</v>
      </c>
      <c r="H66" s="249"/>
      <c r="I66" s="195"/>
      <c r="J66" s="195"/>
      <c r="K66" s="195"/>
      <c r="L66" s="195"/>
      <c r="M66" s="197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</row>
    <row r="67" spans="1:38" ht="21" customHeight="1" thickBot="1">
      <c r="A67" s="248" t="s">
        <v>362</v>
      </c>
      <c r="B67" s="194"/>
      <c r="C67" s="248" t="s">
        <v>370</v>
      </c>
      <c r="D67" s="195">
        <f t="shared" si="7"/>
        <v>11419</v>
      </c>
      <c r="E67" s="195">
        <f>SUM(E43:E66)</f>
        <v>28479</v>
      </c>
      <c r="F67" s="195">
        <f>SUM(F43:F66)</f>
        <v>347842</v>
      </c>
      <c r="G67" s="195">
        <f t="shared" si="9"/>
        <v>291117</v>
      </c>
      <c r="H67" s="249">
        <f t="shared" si="6"/>
        <v>0.8369230857688261</v>
      </c>
      <c r="I67" s="195">
        <f>SUM(I43:I66)</f>
        <v>10419</v>
      </c>
      <c r="J67" s="195">
        <f>SUM(J43:J66)</f>
        <v>24679</v>
      </c>
      <c r="K67" s="195">
        <f>SUM(K43:K66)</f>
        <v>14759</v>
      </c>
      <c r="L67" s="195">
        <f>SUM(L43:L66)</f>
        <v>14660</v>
      </c>
      <c r="M67" s="249">
        <f>L67/K67</f>
        <v>0.9932922284707636</v>
      </c>
      <c r="N67" s="195">
        <f>SUM(N43:N66)</f>
        <v>1000</v>
      </c>
      <c r="O67" s="195">
        <f>SUM(O43:O66)</f>
        <v>3800</v>
      </c>
      <c r="P67" s="195">
        <f>SUM(P43:P66)</f>
        <v>333083</v>
      </c>
      <c r="Q67" s="195">
        <f>SUM(Q43:Q66)</f>
        <v>276457</v>
      </c>
      <c r="R67" s="249">
        <f>Q67/P67</f>
        <v>0.8299943257386297</v>
      </c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</row>
    <row r="68" ht="11.25">
      <c r="A68" s="29"/>
    </row>
  </sheetData>
  <sheetProtection/>
  <mergeCells count="23">
    <mergeCell ref="A39:A42"/>
    <mergeCell ref="D39:H40"/>
    <mergeCell ref="I39:AL39"/>
    <mergeCell ref="I40:M40"/>
    <mergeCell ref="N40:R40"/>
    <mergeCell ref="S40:W40"/>
    <mergeCell ref="A1:N1"/>
    <mergeCell ref="A2:N2"/>
    <mergeCell ref="A3:AB4"/>
    <mergeCell ref="A5:A8"/>
    <mergeCell ref="D5:H5"/>
    <mergeCell ref="I5:AL5"/>
    <mergeCell ref="D6:H6"/>
    <mergeCell ref="X6:AB6"/>
    <mergeCell ref="AC6:AG6"/>
    <mergeCell ref="AH6:AL6"/>
    <mergeCell ref="I6:M6"/>
    <mergeCell ref="N6:R6"/>
    <mergeCell ref="S6:W6"/>
    <mergeCell ref="X40:AB40"/>
    <mergeCell ref="AC40:AG40"/>
    <mergeCell ref="I42:AL42"/>
    <mergeCell ref="I8:AL8"/>
  </mergeCells>
  <printOptions/>
  <pageMargins left="0.03937007874015748" right="0.03937007874015748" top="0.9448818897637796" bottom="0.9448818897637796" header="0.31496062992125984" footer="0.31496062992125984"/>
  <pageSetup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9.8515625" style="0" customWidth="1"/>
    <col min="4" max="4" width="9.421875" style="0" customWidth="1"/>
    <col min="5" max="5" width="9.57421875" style="0" customWidth="1"/>
    <col min="6" max="6" width="8.421875" style="0" customWidth="1"/>
    <col min="7" max="14" width="9.140625" style="0" hidden="1" customWidth="1"/>
    <col min="15" max="15" width="9.7109375" style="0" customWidth="1"/>
  </cols>
  <sheetData>
    <row r="1" spans="1:14" ht="12.75">
      <c r="A1" s="317" t="s">
        <v>574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2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1" ht="30.75" customHeight="1">
      <c r="A3" s="316" t="s">
        <v>125</v>
      </c>
      <c r="B3" s="313"/>
      <c r="C3" s="313"/>
      <c r="D3" s="313"/>
      <c r="E3" s="313"/>
      <c r="F3" s="313"/>
      <c r="G3" s="313"/>
      <c r="H3" s="204"/>
      <c r="I3" s="204"/>
      <c r="J3" s="204"/>
      <c r="K3" s="204"/>
    </row>
    <row r="4" spans="1:11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36" customHeight="1">
      <c r="A5" s="316" t="s">
        <v>371</v>
      </c>
      <c r="B5" s="313"/>
      <c r="C5" s="313"/>
      <c r="D5" s="313"/>
      <c r="E5" s="313"/>
      <c r="F5" s="313"/>
      <c r="G5" s="313"/>
      <c r="H5" s="204"/>
      <c r="I5" s="204"/>
      <c r="J5" s="204"/>
      <c r="K5" s="204"/>
    </row>
    <row r="6" ht="15.75" customHeight="1"/>
    <row r="7" spans="1:15" s="4" customFormat="1" ht="80.25" customHeight="1">
      <c r="A7" s="35" t="s">
        <v>316</v>
      </c>
      <c r="B7" s="18" t="s">
        <v>372</v>
      </c>
      <c r="C7" s="24" t="s">
        <v>470</v>
      </c>
      <c r="D7" s="24" t="s">
        <v>471</v>
      </c>
      <c r="E7" s="24" t="s">
        <v>486</v>
      </c>
      <c r="F7" s="24" t="s">
        <v>487</v>
      </c>
      <c r="G7" s="24" t="s">
        <v>470</v>
      </c>
      <c r="H7" s="24" t="s">
        <v>471</v>
      </c>
      <c r="I7" s="24" t="s">
        <v>470</v>
      </c>
      <c r="J7" s="24" t="s">
        <v>471</v>
      </c>
      <c r="K7" s="24" t="s">
        <v>470</v>
      </c>
      <c r="L7" s="24" t="s">
        <v>471</v>
      </c>
      <c r="M7" s="24" t="s">
        <v>472</v>
      </c>
      <c r="N7" s="205" t="s">
        <v>128</v>
      </c>
      <c r="O7" s="205" t="s">
        <v>28</v>
      </c>
    </row>
    <row r="8" spans="1:15" s="4" customFormat="1" ht="57.75" customHeight="1">
      <c r="A8" s="31" t="s">
        <v>328</v>
      </c>
      <c r="B8" s="39" t="s">
        <v>373</v>
      </c>
      <c r="C8" s="31"/>
      <c r="D8" s="24"/>
      <c r="E8" s="24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s="4" customFormat="1" ht="20.25" customHeight="1">
      <c r="A9" s="31" t="s">
        <v>329</v>
      </c>
      <c r="B9" s="31" t="s">
        <v>374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4" customFormat="1" ht="18.75" customHeight="1">
      <c r="A10" s="31" t="s">
        <v>331</v>
      </c>
      <c r="B10" s="31" t="s">
        <v>375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4" customFormat="1" ht="25.5" customHeight="1">
      <c r="A11" s="31" t="s">
        <v>333</v>
      </c>
      <c r="B11" s="31" t="s">
        <v>376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4" customFormat="1" ht="25.5" customHeight="1">
      <c r="A12" s="31" t="s">
        <v>335</v>
      </c>
      <c r="B12" s="31" t="s">
        <v>377</v>
      </c>
      <c r="C12" s="31">
        <v>2500</v>
      </c>
      <c r="D12" s="31">
        <v>2200</v>
      </c>
      <c r="E12" s="31"/>
      <c r="F12" s="31"/>
      <c r="G12" s="31"/>
      <c r="H12" s="31"/>
      <c r="I12" s="31"/>
      <c r="J12" s="31"/>
      <c r="K12" s="31"/>
      <c r="L12" s="31">
        <v>2200</v>
      </c>
      <c r="M12" s="31">
        <v>2200</v>
      </c>
      <c r="N12" s="31"/>
      <c r="O12" s="31"/>
    </row>
    <row r="13" spans="1:15" s="4" customFormat="1" ht="25.5" customHeight="1">
      <c r="A13" s="31" t="s">
        <v>336</v>
      </c>
      <c r="B13" s="31" t="s">
        <v>378</v>
      </c>
      <c r="C13" s="31">
        <v>2000</v>
      </c>
      <c r="D13" s="31">
        <v>1994</v>
      </c>
      <c r="E13" s="31">
        <v>2200</v>
      </c>
      <c r="F13" s="31"/>
      <c r="G13" s="31"/>
      <c r="H13" s="31"/>
      <c r="I13" s="31"/>
      <c r="J13" s="31"/>
      <c r="K13" s="31"/>
      <c r="L13" s="31">
        <v>1994</v>
      </c>
      <c r="M13" s="31">
        <v>1994</v>
      </c>
      <c r="N13" s="31"/>
      <c r="O13" s="31"/>
    </row>
    <row r="14" spans="1:15" s="4" customFormat="1" ht="25.5" customHeight="1">
      <c r="A14" s="31" t="s">
        <v>337</v>
      </c>
      <c r="B14" s="31" t="s">
        <v>379</v>
      </c>
      <c r="C14" s="31">
        <v>2600</v>
      </c>
      <c r="D14" s="31"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4" customFormat="1" ht="25.5" customHeight="1">
      <c r="A15" s="31" t="s">
        <v>339</v>
      </c>
      <c r="B15" s="31" t="s">
        <v>380</v>
      </c>
      <c r="C15" s="31">
        <v>3800</v>
      </c>
      <c r="D15" s="31"/>
      <c r="E15" s="31"/>
      <c r="F15" s="31"/>
      <c r="G15" s="31"/>
      <c r="H15" s="31"/>
      <c r="I15" s="31"/>
      <c r="J15" s="31"/>
      <c r="K15" s="31"/>
      <c r="L15" s="31"/>
      <c r="M15" s="31">
        <v>2000</v>
      </c>
      <c r="N15" s="31"/>
      <c r="O15" s="31"/>
    </row>
    <row r="16" spans="1:15" s="4" customFormat="1" ht="25.5" customHeight="1">
      <c r="A16" s="31" t="s">
        <v>340</v>
      </c>
      <c r="B16" s="31" t="s">
        <v>381</v>
      </c>
      <c r="C16" s="31">
        <v>10000</v>
      </c>
      <c r="D16" s="31"/>
      <c r="E16" s="31"/>
      <c r="F16" s="31">
        <v>1383</v>
      </c>
      <c r="G16" s="31"/>
      <c r="H16" s="31"/>
      <c r="I16" s="31"/>
      <c r="J16" s="31"/>
      <c r="K16" s="31"/>
      <c r="L16" s="31"/>
      <c r="M16" s="31"/>
      <c r="N16" s="31"/>
      <c r="O16" s="31"/>
    </row>
    <row r="17" spans="1:15" s="4" customFormat="1" ht="25.5" customHeight="1">
      <c r="A17" s="31" t="s">
        <v>341</v>
      </c>
      <c r="B17" s="31" t="s">
        <v>382</v>
      </c>
      <c r="C17" s="31">
        <v>1000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4" customFormat="1" ht="25.5" customHeight="1">
      <c r="A18" s="31" t="s">
        <v>342</v>
      </c>
      <c r="B18" s="31" t="s">
        <v>383</v>
      </c>
      <c r="C18" s="31">
        <v>2223</v>
      </c>
      <c r="D18" s="31"/>
      <c r="E18" s="31"/>
      <c r="F18" s="31"/>
      <c r="G18" s="31"/>
      <c r="H18" s="31"/>
      <c r="I18" s="31"/>
      <c r="J18" s="31"/>
      <c r="K18" s="31"/>
      <c r="L18" s="31">
        <v>1588</v>
      </c>
      <c r="M18" s="31">
        <v>1588</v>
      </c>
      <c r="N18" s="31"/>
      <c r="O18" s="31"/>
    </row>
    <row r="19" spans="1:15" s="4" customFormat="1" ht="25.5" customHeight="1">
      <c r="A19" s="31" t="s">
        <v>343</v>
      </c>
      <c r="B19" s="31" t="s">
        <v>384</v>
      </c>
      <c r="C19" s="31">
        <v>1300</v>
      </c>
      <c r="D19" s="31">
        <v>1588</v>
      </c>
      <c r="E19" s="31">
        <v>1588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4" customFormat="1" ht="25.5" customHeight="1">
      <c r="A20" s="31" t="s">
        <v>345</v>
      </c>
      <c r="B20" s="31" t="s">
        <v>385</v>
      </c>
      <c r="C20" s="31">
        <v>1200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4" customFormat="1" ht="18" customHeight="1">
      <c r="A21" s="31" t="s">
        <v>368</v>
      </c>
      <c r="B21" s="31" t="s">
        <v>386</v>
      </c>
      <c r="C21" s="31"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7" customFormat="1" ht="27.75" customHeight="1">
      <c r="A22" s="31" t="s">
        <v>347</v>
      </c>
      <c r="B22" s="31" t="s">
        <v>473</v>
      </c>
      <c r="C22" s="31"/>
      <c r="D22" s="31">
        <v>362</v>
      </c>
      <c r="E22" s="31">
        <v>362</v>
      </c>
      <c r="F22" s="31"/>
      <c r="G22" s="31"/>
      <c r="H22" s="31"/>
      <c r="I22" s="31"/>
      <c r="J22" s="31"/>
      <c r="K22" s="31"/>
      <c r="L22" s="31">
        <v>362</v>
      </c>
      <c r="M22" s="31">
        <v>362</v>
      </c>
      <c r="N22" s="240">
        <v>7322</v>
      </c>
      <c r="O22" s="32"/>
    </row>
    <row r="23" spans="1:15" s="4" customFormat="1" ht="11.25">
      <c r="A23" s="31" t="s">
        <v>348</v>
      </c>
      <c r="B23" s="31" t="s">
        <v>474</v>
      </c>
      <c r="C23" s="31"/>
      <c r="D23" s="31">
        <v>440</v>
      </c>
      <c r="E23" s="31">
        <v>440</v>
      </c>
      <c r="F23" s="31"/>
      <c r="G23" s="31"/>
      <c r="H23" s="31"/>
      <c r="I23" s="31"/>
      <c r="J23" s="31"/>
      <c r="K23" s="31"/>
      <c r="L23" s="31">
        <v>440</v>
      </c>
      <c r="M23" s="31">
        <v>440</v>
      </c>
      <c r="O23" s="31"/>
    </row>
    <row r="24" spans="1:15" s="4" customFormat="1" ht="11.25">
      <c r="A24" s="31" t="s">
        <v>350</v>
      </c>
      <c r="B24" s="31" t="s">
        <v>475</v>
      </c>
      <c r="C24" s="31"/>
      <c r="D24" s="31">
        <v>191</v>
      </c>
      <c r="E24" s="31">
        <v>191</v>
      </c>
      <c r="F24" s="31"/>
      <c r="G24" s="31"/>
      <c r="H24" s="31"/>
      <c r="I24" s="31"/>
      <c r="J24" s="31"/>
      <c r="K24" s="31"/>
      <c r="L24" s="31">
        <v>191</v>
      </c>
      <c r="M24" s="31">
        <v>191</v>
      </c>
      <c r="O24" s="31"/>
    </row>
    <row r="25" spans="1:15" ht="12.75">
      <c r="A25" s="31" t="s">
        <v>351</v>
      </c>
      <c r="B25" s="31" t="s">
        <v>476</v>
      </c>
      <c r="C25" s="31"/>
      <c r="D25" s="31">
        <v>120</v>
      </c>
      <c r="E25" s="31">
        <v>120</v>
      </c>
      <c r="F25" s="31"/>
      <c r="G25" s="31"/>
      <c r="H25" s="31"/>
      <c r="I25" s="31"/>
      <c r="J25" s="31"/>
      <c r="K25" s="31"/>
      <c r="L25" s="31">
        <v>120</v>
      </c>
      <c r="M25" s="31">
        <v>120</v>
      </c>
      <c r="O25" s="233"/>
    </row>
    <row r="26" spans="1:15" ht="12.75">
      <c r="A26" s="31" t="s">
        <v>352</v>
      </c>
      <c r="B26" s="31" t="s">
        <v>477</v>
      </c>
      <c r="C26" s="31"/>
      <c r="D26" s="31">
        <v>500</v>
      </c>
      <c r="E26" s="31">
        <v>500</v>
      </c>
      <c r="F26" s="31">
        <v>500</v>
      </c>
      <c r="G26" s="31"/>
      <c r="H26" s="31"/>
      <c r="I26" s="31"/>
      <c r="J26" s="31"/>
      <c r="K26" s="31"/>
      <c r="L26" s="31">
        <v>500</v>
      </c>
      <c r="M26" s="31">
        <v>500</v>
      </c>
      <c r="O26" s="241">
        <f>SUM(F26/E26)</f>
        <v>1</v>
      </c>
    </row>
    <row r="27" spans="1:15" ht="12.75">
      <c r="A27" s="31" t="s">
        <v>354</v>
      </c>
      <c r="B27" s="31" t="s">
        <v>478</v>
      </c>
      <c r="C27" s="31"/>
      <c r="D27" s="31">
        <v>130</v>
      </c>
      <c r="E27" s="31">
        <v>130</v>
      </c>
      <c r="F27" s="31">
        <v>130</v>
      </c>
      <c r="G27" s="31"/>
      <c r="H27" s="31"/>
      <c r="I27" s="31"/>
      <c r="J27" s="31"/>
      <c r="K27" s="31"/>
      <c r="L27" s="31">
        <v>130</v>
      </c>
      <c r="M27" s="31">
        <v>130</v>
      </c>
      <c r="O27" s="241">
        <f aca="true" t="shared" si="0" ref="O27:O35">SUM(F27/E27)</f>
        <v>1</v>
      </c>
    </row>
    <row r="28" spans="1:15" ht="12.75">
      <c r="A28" s="31" t="s">
        <v>356</v>
      </c>
      <c r="B28" s="31" t="s">
        <v>479</v>
      </c>
      <c r="C28" s="31"/>
      <c r="D28" s="31">
        <v>50</v>
      </c>
      <c r="E28" s="31">
        <v>50</v>
      </c>
      <c r="F28" s="31">
        <v>50</v>
      </c>
      <c r="G28" s="31"/>
      <c r="H28" s="31"/>
      <c r="I28" s="31"/>
      <c r="J28" s="31"/>
      <c r="K28" s="31"/>
      <c r="L28" s="31">
        <v>50</v>
      </c>
      <c r="M28" s="31">
        <v>50</v>
      </c>
      <c r="O28" s="241">
        <f t="shared" si="0"/>
        <v>1</v>
      </c>
    </row>
    <row r="29" spans="1:15" ht="12.75">
      <c r="A29" s="31" t="s">
        <v>358</v>
      </c>
      <c r="B29" s="31" t="s">
        <v>480</v>
      </c>
      <c r="C29" s="31"/>
      <c r="D29" s="31">
        <v>3675</v>
      </c>
      <c r="E29" s="31">
        <v>4842</v>
      </c>
      <c r="F29" s="31">
        <v>4842</v>
      </c>
      <c r="G29" s="31"/>
      <c r="H29" s="31"/>
      <c r="I29" s="31"/>
      <c r="J29" s="31"/>
      <c r="K29" s="31"/>
      <c r="L29" s="31">
        <v>3675</v>
      </c>
      <c r="M29" s="31">
        <v>3675</v>
      </c>
      <c r="O29" s="241">
        <f t="shared" si="0"/>
        <v>1</v>
      </c>
    </row>
    <row r="30" spans="1:15" ht="12.75">
      <c r="A30" s="31" t="s">
        <v>360</v>
      </c>
      <c r="B30" s="31" t="s">
        <v>481</v>
      </c>
      <c r="C30" s="31"/>
      <c r="D30" s="31">
        <v>400</v>
      </c>
      <c r="E30" s="31">
        <v>400</v>
      </c>
      <c r="F30" s="31">
        <v>400</v>
      </c>
      <c r="G30" s="31"/>
      <c r="H30" s="31"/>
      <c r="I30" s="31"/>
      <c r="J30" s="31"/>
      <c r="K30" s="31"/>
      <c r="L30" s="31">
        <v>400</v>
      </c>
      <c r="M30" s="31">
        <v>400</v>
      </c>
      <c r="O30" s="241">
        <f t="shared" si="0"/>
        <v>1</v>
      </c>
    </row>
    <row r="31" spans="1:15" ht="12.75">
      <c r="A31" s="31" t="s">
        <v>362</v>
      </c>
      <c r="B31" s="31" t="s">
        <v>482</v>
      </c>
      <c r="C31" s="31"/>
      <c r="D31" s="31">
        <v>50</v>
      </c>
      <c r="E31" s="31">
        <v>50</v>
      </c>
      <c r="F31" s="31">
        <v>35</v>
      </c>
      <c r="G31" s="31"/>
      <c r="H31" s="31"/>
      <c r="I31" s="31"/>
      <c r="J31" s="31"/>
      <c r="K31" s="31"/>
      <c r="L31" s="31">
        <v>50</v>
      </c>
      <c r="M31" s="31">
        <v>50</v>
      </c>
      <c r="O31" s="241">
        <f t="shared" si="0"/>
        <v>0.7</v>
      </c>
    </row>
    <row r="32" spans="1:15" ht="12.75">
      <c r="A32" s="31" t="s">
        <v>398</v>
      </c>
      <c r="B32" s="31" t="s">
        <v>483</v>
      </c>
      <c r="C32" s="31"/>
      <c r="D32" s="31">
        <v>1500</v>
      </c>
      <c r="E32" s="31">
        <v>2096</v>
      </c>
      <c r="F32" s="31">
        <v>2096</v>
      </c>
      <c r="G32" s="31"/>
      <c r="H32" s="31"/>
      <c r="I32" s="31"/>
      <c r="J32" s="31"/>
      <c r="K32" s="31"/>
      <c r="L32" s="31">
        <v>1500</v>
      </c>
      <c r="M32" s="31">
        <v>1500</v>
      </c>
      <c r="O32" s="241">
        <f t="shared" si="0"/>
        <v>1</v>
      </c>
    </row>
    <row r="33" spans="1:15" ht="12.75">
      <c r="A33" s="31" t="s">
        <v>392</v>
      </c>
      <c r="B33" s="31" t="s">
        <v>484</v>
      </c>
      <c r="C33" s="31"/>
      <c r="D33" s="31">
        <v>600</v>
      </c>
      <c r="E33" s="31">
        <v>600</v>
      </c>
      <c r="F33" s="31"/>
      <c r="G33" s="31"/>
      <c r="H33" s="31"/>
      <c r="I33" s="31"/>
      <c r="J33" s="31"/>
      <c r="K33" s="31"/>
      <c r="L33" s="31">
        <v>600</v>
      </c>
      <c r="M33" s="31">
        <v>600</v>
      </c>
      <c r="O33" s="241">
        <f t="shared" si="0"/>
        <v>0</v>
      </c>
    </row>
    <row r="34" spans="1:15" ht="12.75">
      <c r="A34" s="31" t="s">
        <v>393</v>
      </c>
      <c r="B34" s="31" t="s">
        <v>485</v>
      </c>
      <c r="C34" s="31"/>
      <c r="D34" s="31">
        <v>300</v>
      </c>
      <c r="E34" s="31">
        <v>300</v>
      </c>
      <c r="F34" s="31"/>
      <c r="G34" s="31"/>
      <c r="H34" s="31"/>
      <c r="I34" s="31"/>
      <c r="J34" s="31"/>
      <c r="K34" s="31"/>
      <c r="L34" s="31">
        <v>300</v>
      </c>
      <c r="M34" s="31">
        <v>300</v>
      </c>
      <c r="O34" s="241">
        <f t="shared" si="0"/>
        <v>0</v>
      </c>
    </row>
    <row r="35" spans="1:15" ht="12.75">
      <c r="A35" s="31" t="s">
        <v>394</v>
      </c>
      <c r="B35" s="32" t="s">
        <v>387</v>
      </c>
      <c r="C35" s="32">
        <f>SUM(C8:C21)</f>
        <v>26623</v>
      </c>
      <c r="D35" s="32">
        <f>SUM(D9:D34)</f>
        <v>14100</v>
      </c>
      <c r="E35" s="32">
        <f>SUM(E9:E34)</f>
        <v>13869</v>
      </c>
      <c r="F35" s="32">
        <f aca="true" t="shared" si="1" ref="F35:N35">SUM(F9:F34)</f>
        <v>9436</v>
      </c>
      <c r="G35" s="32">
        <f t="shared" si="1"/>
        <v>0</v>
      </c>
      <c r="H35" s="32">
        <f t="shared" si="1"/>
        <v>0</v>
      </c>
      <c r="I35" s="32">
        <f t="shared" si="1"/>
        <v>0</v>
      </c>
      <c r="J35" s="32">
        <f t="shared" si="1"/>
        <v>0</v>
      </c>
      <c r="K35" s="32">
        <f t="shared" si="1"/>
        <v>0</v>
      </c>
      <c r="L35" s="32">
        <f t="shared" si="1"/>
        <v>14100</v>
      </c>
      <c r="M35" s="32">
        <f t="shared" si="1"/>
        <v>16100</v>
      </c>
      <c r="N35" s="32">
        <f t="shared" si="1"/>
        <v>7322</v>
      </c>
      <c r="O35" s="241">
        <f t="shared" si="0"/>
        <v>0.6803662845194318</v>
      </c>
    </row>
  </sheetData>
  <sheetProtection/>
  <mergeCells count="4">
    <mergeCell ref="A3:G3"/>
    <mergeCell ref="A1:N1"/>
    <mergeCell ref="A2:N2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2018-05-31T16:23:29Z</cp:lastPrinted>
  <dcterms:created xsi:type="dcterms:W3CDTF">2010-01-27T15:10:55Z</dcterms:created>
  <dcterms:modified xsi:type="dcterms:W3CDTF">2018-05-31T16:24:37Z</dcterms:modified>
  <cp:category/>
  <cp:version/>
  <cp:contentType/>
  <cp:contentStatus/>
</cp:coreProperties>
</file>