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"/>
    </mc:Choice>
  </mc:AlternateContent>
  <bookViews>
    <workbookView xWindow="0" yWindow="0" windowWidth="25200" windowHeight="11880" tabRatio="727"/>
  </bookViews>
  <sheets>
    <sheet name="1.1.sz.mell." sheetId="1" r:id="rId1"/>
    <sheet name="1.2.sz.mell." sheetId="132" r:id="rId2"/>
    <sheet name="1.3.sz.mell." sheetId="117" r:id="rId3"/>
    <sheet name="1.4.sz.mell." sheetId="118" r:id="rId4"/>
    <sheet name="2.1.sz.mell  " sheetId="73" r:id="rId5"/>
    <sheet name="2.2.sz.mell  " sheetId="61" r:id="rId6"/>
    <sheet name="3.sz.mell.  " sheetId="62" r:id="rId7"/>
    <sheet name="4.sz.mell." sheetId="77" r:id="rId8"/>
    <sheet name="5.sz.mell." sheetId="78" r:id="rId9"/>
    <sheet name="6.sz.mell." sheetId="63" r:id="rId10"/>
    <sheet name="7.sz.mell." sheetId="64" r:id="rId11"/>
    <sheet name="8. sz. mell. " sheetId="71" r:id="rId12"/>
    <sheet name="9.1. sz. mell" sheetId="3" r:id="rId13"/>
    <sheet name="9.2. sz. mell" sheetId="79" r:id="rId14"/>
    <sheet name="9.3. sz. mell" sheetId="105" r:id="rId15"/>
    <sheet name="1. sz tájékoztató t." sheetId="87" r:id="rId16"/>
    <sheet name="2. sz tájékoztató t" sheetId="66" r:id="rId17"/>
    <sheet name="3. sz tájékoztató t." sheetId="88" r:id="rId18"/>
    <sheet name="4.sz tájékoztató t." sheetId="24" r:id="rId19"/>
    <sheet name="5.sz tájékoztató t." sheetId="2" r:id="rId20"/>
    <sheet name="6.sz tájékoztató t." sheetId="70" r:id="rId21"/>
    <sheet name="7. sz tájékoztató t." sheetId="128" r:id="rId22"/>
    <sheet name="Munka1" sheetId="94" r:id="rId23"/>
  </sheets>
  <definedNames>
    <definedName name="_xlnm.Print_Titles" localSheetId="12">'9.1. sz. mell'!$1:$6</definedName>
    <definedName name="_xlnm.Print_Titles" localSheetId="13">'9.2. sz. mell'!$1:$6</definedName>
    <definedName name="_xlnm.Print_Titles" localSheetId="14">'9.3. sz. mell'!$1:$6</definedName>
    <definedName name="_xlnm.Print_Area" localSheetId="15">'1. sz tájékoztató t.'!$A$1:$D$153</definedName>
    <definedName name="_xlnm.Print_Area" localSheetId="0">'1.1.sz.mell.'!$A$1:$C$159</definedName>
    <definedName name="_xlnm.Print_Area" localSheetId="1">'1.2.sz.mell.'!$A$1:$C$159</definedName>
    <definedName name="_xlnm.Print_Area" localSheetId="2">'1.3.sz.mell.'!$A$1:$C$159</definedName>
    <definedName name="_xlnm.Print_Area" localSheetId="3">'1.4.sz.mell.'!$A$1:$C$159</definedName>
    <definedName name="_xlnm.Print_Area" localSheetId="21">'7. sz tájékoztató t.'!$A$1:$E$37</definedName>
  </definedNames>
  <calcPr calcId="162913"/>
</workbook>
</file>

<file path=xl/calcChain.xml><?xml version="1.0" encoding="utf-8"?>
<calcChain xmlns="http://schemas.openxmlformats.org/spreadsheetml/2006/main">
  <c r="C145" i="132" l="1"/>
  <c r="C140" i="132"/>
  <c r="C133" i="132"/>
  <c r="C129" i="132"/>
  <c r="C153" i="132" s="1"/>
  <c r="C114" i="132"/>
  <c r="C93" i="132"/>
  <c r="C128" i="132" s="1"/>
  <c r="C154" i="132" s="1"/>
  <c r="C79" i="132"/>
  <c r="C75" i="132"/>
  <c r="C72" i="132"/>
  <c r="C67" i="132"/>
  <c r="C63" i="132"/>
  <c r="C57" i="132"/>
  <c r="C52" i="132"/>
  <c r="C46" i="132"/>
  <c r="C34" i="132"/>
  <c r="C27" i="132"/>
  <c r="C26" i="132" s="1"/>
  <c r="C19" i="132"/>
  <c r="C12" i="132"/>
  <c r="C5" i="132"/>
  <c r="C93" i="1"/>
  <c r="E16" i="2"/>
  <c r="C33" i="87"/>
  <c r="E6" i="2"/>
  <c r="O21" i="24"/>
  <c r="F7" i="63"/>
  <c r="E15" i="2"/>
  <c r="E29" i="2"/>
  <c r="E31" i="2"/>
  <c r="E30" i="2" s="1"/>
  <c r="E28" i="2"/>
  <c r="E27" i="2"/>
  <c r="E25" i="2" s="1"/>
  <c r="E5" i="2"/>
  <c r="D144" i="87"/>
  <c r="D139" i="87"/>
  <c r="D152" i="87" s="1"/>
  <c r="D132" i="87"/>
  <c r="D128" i="87"/>
  <c r="D113" i="87"/>
  <c r="D92" i="87"/>
  <c r="N26" i="24"/>
  <c r="M26" i="24"/>
  <c r="L26" i="24"/>
  <c r="L27" i="24" s="1"/>
  <c r="K26" i="24"/>
  <c r="J26" i="24"/>
  <c r="I26" i="24"/>
  <c r="H26" i="24"/>
  <c r="H27" i="24" s="1"/>
  <c r="G26" i="24"/>
  <c r="F26" i="24"/>
  <c r="E26" i="24"/>
  <c r="D26" i="24"/>
  <c r="C26" i="24"/>
  <c r="O25" i="24"/>
  <c r="O24" i="24"/>
  <c r="O23" i="24"/>
  <c r="O22" i="24"/>
  <c r="O20" i="24"/>
  <c r="O19" i="24"/>
  <c r="O18" i="24"/>
  <c r="O17" i="24"/>
  <c r="O16" i="24"/>
  <c r="N14" i="24"/>
  <c r="M14" i="24"/>
  <c r="M27" i="24" s="1"/>
  <c r="L14" i="24"/>
  <c r="K14" i="24"/>
  <c r="K27" i="24" s="1"/>
  <c r="J14" i="24"/>
  <c r="I14" i="24"/>
  <c r="H14" i="24"/>
  <c r="G14" i="24"/>
  <c r="F14" i="24"/>
  <c r="E14" i="24"/>
  <c r="D14" i="24"/>
  <c r="C14" i="24"/>
  <c r="C27" i="24" s="1"/>
  <c r="O13" i="24"/>
  <c r="O12" i="24"/>
  <c r="O11" i="24"/>
  <c r="O10" i="24"/>
  <c r="O9" i="24"/>
  <c r="O8" i="24"/>
  <c r="O7" i="24"/>
  <c r="O6" i="24"/>
  <c r="O5" i="24"/>
  <c r="C26" i="128"/>
  <c r="D78" i="87"/>
  <c r="D74" i="87"/>
  <c r="D71" i="87"/>
  <c r="D66" i="87"/>
  <c r="D62" i="87"/>
  <c r="D56" i="87"/>
  <c r="D51" i="87"/>
  <c r="D45" i="87"/>
  <c r="D33" i="87"/>
  <c r="D27" i="87"/>
  <c r="D26" i="87" s="1"/>
  <c r="D19" i="87"/>
  <c r="D12" i="87"/>
  <c r="D5" i="87"/>
  <c r="C145" i="3"/>
  <c r="C140" i="3"/>
  <c r="C133" i="3"/>
  <c r="C129" i="3"/>
  <c r="C114" i="3"/>
  <c r="C93" i="3"/>
  <c r="C82" i="3"/>
  <c r="C78" i="3"/>
  <c r="C75" i="3"/>
  <c r="C70" i="3"/>
  <c r="C66" i="3"/>
  <c r="C89" i="3" s="1"/>
  <c r="C60" i="3"/>
  <c r="C55" i="3"/>
  <c r="C49" i="3"/>
  <c r="C37" i="3"/>
  <c r="C30" i="3"/>
  <c r="C29" i="3" s="1"/>
  <c r="C22" i="3"/>
  <c r="C15" i="3"/>
  <c r="C8" i="3"/>
  <c r="C18" i="73"/>
  <c r="E26" i="128"/>
  <c r="D26" i="128"/>
  <c r="E29" i="128"/>
  <c r="E33" i="128" s="1"/>
  <c r="E35" i="128" s="1"/>
  <c r="D29" i="128"/>
  <c r="D33" i="128" s="1"/>
  <c r="D35" i="128" s="1"/>
  <c r="C29" i="128"/>
  <c r="C33" i="128" s="1"/>
  <c r="C35" i="128" s="1"/>
  <c r="E9" i="128"/>
  <c r="E8" i="128"/>
  <c r="E20" i="128" s="1"/>
  <c r="E22" i="128" s="1"/>
  <c r="D9" i="128"/>
  <c r="D8" i="128"/>
  <c r="D20" i="128" s="1"/>
  <c r="D22" i="128" s="1"/>
  <c r="C9" i="128"/>
  <c r="C8" i="128"/>
  <c r="C20" i="128" s="1"/>
  <c r="C22" i="128" s="1"/>
  <c r="C51" i="105"/>
  <c r="C45" i="105"/>
  <c r="C57" i="105" s="1"/>
  <c r="C92" i="87"/>
  <c r="C113" i="87"/>
  <c r="C127" i="87" s="1"/>
  <c r="C128" i="87"/>
  <c r="C132" i="87"/>
  <c r="C139" i="87"/>
  <c r="C144" i="87"/>
  <c r="C5" i="87"/>
  <c r="C12" i="87"/>
  <c r="C19" i="87"/>
  <c r="C27" i="87"/>
  <c r="C26" i="87" s="1"/>
  <c r="C45" i="87"/>
  <c r="C51" i="87"/>
  <c r="C56" i="87"/>
  <c r="C62" i="87"/>
  <c r="C66" i="87"/>
  <c r="C71" i="87"/>
  <c r="C85" i="87" s="1"/>
  <c r="C74" i="87"/>
  <c r="C78" i="87"/>
  <c r="C145" i="118"/>
  <c r="C140" i="118"/>
  <c r="C133" i="118"/>
  <c r="C129" i="118"/>
  <c r="C153" i="118" s="1"/>
  <c r="C114" i="118"/>
  <c r="C93" i="118"/>
  <c r="C79" i="118"/>
  <c r="C75" i="118"/>
  <c r="C72" i="118"/>
  <c r="C67" i="118"/>
  <c r="C63" i="118"/>
  <c r="C57" i="118"/>
  <c r="C52" i="118"/>
  <c r="C46" i="118"/>
  <c r="C34" i="118"/>
  <c r="C27" i="118"/>
  <c r="C26" i="118" s="1"/>
  <c r="C19" i="118"/>
  <c r="C12" i="118"/>
  <c r="C5" i="118"/>
  <c r="C91" i="118"/>
  <c r="C145" i="117"/>
  <c r="C140" i="117"/>
  <c r="C133" i="117"/>
  <c r="C129" i="117"/>
  <c r="C153" i="117" s="1"/>
  <c r="C114" i="117"/>
  <c r="C93" i="117"/>
  <c r="C79" i="117"/>
  <c r="C75" i="117"/>
  <c r="C72" i="117"/>
  <c r="C67" i="117"/>
  <c r="C63" i="117"/>
  <c r="C86" i="117" s="1"/>
  <c r="C159" i="117" s="1"/>
  <c r="C57" i="117"/>
  <c r="C52" i="117"/>
  <c r="C46" i="117"/>
  <c r="C34" i="117"/>
  <c r="C27" i="117"/>
  <c r="C26" i="117" s="1"/>
  <c r="C19" i="117"/>
  <c r="C12" i="117"/>
  <c r="C5" i="117"/>
  <c r="C91" i="117"/>
  <c r="C26" i="79"/>
  <c r="E29" i="73"/>
  <c r="C145" i="1"/>
  <c r="C133" i="1"/>
  <c r="C27" i="1"/>
  <c r="C26" i="1" s="1"/>
  <c r="C90" i="87"/>
  <c r="D14" i="71"/>
  <c r="D27" i="71" s="1"/>
  <c r="D37" i="71" s="1"/>
  <c r="C14" i="71"/>
  <c r="C27" i="71" s="1"/>
  <c r="C37" i="71" s="1"/>
  <c r="B14" i="71"/>
  <c r="B27" i="71" s="1"/>
  <c r="B37" i="71" s="1"/>
  <c r="D3" i="64"/>
  <c r="C4" i="73"/>
  <c r="C4" i="61" s="1"/>
  <c r="E3" i="64"/>
  <c r="C37" i="105"/>
  <c r="C30" i="105"/>
  <c r="C26" i="105"/>
  <c r="C20" i="105"/>
  <c r="C8" i="105"/>
  <c r="C36" i="105" s="1"/>
  <c r="C41" i="105" s="1"/>
  <c r="H16" i="66"/>
  <c r="G16" i="66"/>
  <c r="F16" i="66"/>
  <c r="E16" i="66"/>
  <c r="D16" i="66"/>
  <c r="I16" i="66"/>
  <c r="H14" i="66"/>
  <c r="G14" i="66"/>
  <c r="F14" i="66"/>
  <c r="E14" i="66"/>
  <c r="D14" i="66"/>
  <c r="I14" i="66"/>
  <c r="H12" i="66"/>
  <c r="G12" i="66"/>
  <c r="F12" i="66"/>
  <c r="E12" i="66"/>
  <c r="D12" i="66"/>
  <c r="I12" i="66" s="1"/>
  <c r="H9" i="66"/>
  <c r="G9" i="66"/>
  <c r="F9" i="66"/>
  <c r="E9" i="66"/>
  <c r="D9" i="66"/>
  <c r="I9" i="66"/>
  <c r="H6" i="66"/>
  <c r="H18" i="66"/>
  <c r="G6" i="66"/>
  <c r="G18" i="66"/>
  <c r="F6" i="66"/>
  <c r="F18" i="66"/>
  <c r="E6" i="66"/>
  <c r="E18" i="66"/>
  <c r="D6" i="66"/>
  <c r="D30" i="88"/>
  <c r="C30" i="88"/>
  <c r="C52" i="79"/>
  <c r="C38" i="79"/>
  <c r="C42" i="79" s="1"/>
  <c r="C31" i="79"/>
  <c r="C20" i="79"/>
  <c r="E17" i="61"/>
  <c r="C17" i="61"/>
  <c r="C140" i="1"/>
  <c r="C129" i="1"/>
  <c r="C153" i="1" s="1"/>
  <c r="C114" i="1"/>
  <c r="C128" i="1" s="1"/>
  <c r="C79" i="1"/>
  <c r="C75" i="1"/>
  <c r="C72" i="1"/>
  <c r="C67" i="1"/>
  <c r="C63" i="1"/>
  <c r="C57" i="1"/>
  <c r="C52" i="1"/>
  <c r="C46" i="1"/>
  <c r="C34" i="1"/>
  <c r="C19" i="1"/>
  <c r="C12" i="1"/>
  <c r="C5" i="1"/>
  <c r="E30" i="61"/>
  <c r="C18" i="61"/>
  <c r="E18" i="73"/>
  <c r="C19" i="73"/>
  <c r="C24" i="61"/>
  <c r="C24" i="73"/>
  <c r="C46" i="79"/>
  <c r="C8" i="79"/>
  <c r="C8" i="78"/>
  <c r="C11" i="77"/>
  <c r="C11" i="62"/>
  <c r="D11" i="62"/>
  <c r="E11" i="62"/>
  <c r="F8" i="62"/>
  <c r="F9" i="62"/>
  <c r="F10" i="62"/>
  <c r="F7" i="62"/>
  <c r="F11" i="62" s="1"/>
  <c r="F6" i="62"/>
  <c r="I17" i="66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0" i="71"/>
  <c r="E11" i="71"/>
  <c r="D12" i="71"/>
  <c r="C12" i="71"/>
  <c r="B12" i="71"/>
  <c r="E6" i="71"/>
  <c r="E15" i="71"/>
  <c r="E16" i="7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4" i="71"/>
  <c r="B45" i="71"/>
  <c r="C45" i="71"/>
  <c r="D45" i="71"/>
  <c r="D50" i="71"/>
  <c r="D37" i="70"/>
  <c r="I7" i="66"/>
  <c r="I8" i="66"/>
  <c r="I10" i="66"/>
  <c r="I11" i="66"/>
  <c r="I13" i="66"/>
  <c r="I15" i="66"/>
  <c r="F5" i="64"/>
  <c r="F6" i="64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6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B23" i="63"/>
  <c r="D23" i="63"/>
  <c r="E23" i="63"/>
  <c r="D3" i="87"/>
  <c r="D90" i="87" s="1"/>
  <c r="C3" i="77"/>
  <c r="E4" i="73"/>
  <c r="C128" i="117"/>
  <c r="E27" i="24"/>
  <c r="C32" i="61"/>
  <c r="E4" i="61"/>
  <c r="C31" i="73"/>
  <c r="E45" i="71"/>
  <c r="E35" i="71"/>
  <c r="I6" i="66"/>
  <c r="C128" i="3"/>
  <c r="I18" i="66" l="1"/>
  <c r="D18" i="66"/>
  <c r="O14" i="24"/>
  <c r="C154" i="117"/>
  <c r="C86" i="1"/>
  <c r="C86" i="118"/>
  <c r="D85" i="87"/>
  <c r="D27" i="24"/>
  <c r="F27" i="24"/>
  <c r="J27" i="24"/>
  <c r="N27" i="24"/>
  <c r="O26" i="24"/>
  <c r="G27" i="24"/>
  <c r="I27" i="24"/>
  <c r="D127" i="87"/>
  <c r="D153" i="87" s="1"/>
  <c r="E3" i="2"/>
  <c r="C86" i="132"/>
  <c r="E22" i="71"/>
  <c r="E12" i="71"/>
  <c r="C58" i="79"/>
  <c r="F23" i="63"/>
  <c r="E31" i="61"/>
  <c r="E32" i="61"/>
  <c r="E30" i="73"/>
  <c r="E31" i="73"/>
  <c r="C62" i="132"/>
  <c r="C159" i="132"/>
  <c r="C154" i="1"/>
  <c r="C159" i="1"/>
  <c r="F24" i="64"/>
  <c r="C159" i="118"/>
  <c r="C61" i="87"/>
  <c r="C86" i="87" s="1"/>
  <c r="C65" i="3"/>
  <c r="C90" i="3" s="1"/>
  <c r="D61" i="87"/>
  <c r="C29" i="73"/>
  <c r="C30" i="73" s="1"/>
  <c r="C30" i="61"/>
  <c r="C62" i="1"/>
  <c r="C158" i="1" s="1"/>
  <c r="C62" i="117"/>
  <c r="C87" i="117" s="1"/>
  <c r="C62" i="118"/>
  <c r="C87" i="118" s="1"/>
  <c r="C128" i="118"/>
  <c r="C154" i="118" s="1"/>
  <c r="C152" i="87"/>
  <c r="C153" i="87" s="1"/>
  <c r="C154" i="3"/>
  <c r="C155" i="3" s="1"/>
  <c r="E22" i="2"/>
  <c r="C31" i="61"/>
  <c r="C33" i="61" s="1"/>
  <c r="C158" i="117"/>
  <c r="E34" i="2"/>
  <c r="O27" i="24" l="1"/>
  <c r="D86" i="87"/>
  <c r="E32" i="73"/>
  <c r="C158" i="118"/>
  <c r="C32" i="73"/>
  <c r="C158" i="132"/>
  <c r="C87" i="132"/>
  <c r="C87" i="1"/>
</calcChain>
</file>

<file path=xl/sharedStrings.xml><?xml version="1.0" encoding="utf-8"?>
<sst xmlns="http://schemas.openxmlformats.org/spreadsheetml/2006/main" count="2733" uniqueCount="620">
  <si>
    <t>Beruházási (felhalmozási) kiadások előirányzata beruházásonként</t>
  </si>
  <si>
    <t>Felújítási kiadások előirányzata felújításonként</t>
  </si>
  <si>
    <t>Vállalkozási maradvány igénybevétele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</si>
  <si>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</si>
  <si>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</si>
  <si>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</si>
  <si>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</si>
  <si>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</si>
  <si>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</si>
  <si>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</si>
  <si>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</si>
  <si>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</si>
  <si>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</si>
  <si>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</si>
  <si>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</si>
  <si>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</si>
  <si>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</si>
  <si>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</si>
  <si>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</si>
  <si>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</si>
  <si>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</si>
  <si>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</si>
  <si>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</si>
  <si>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</si>
  <si>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</si>
  <si>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</si>
  <si>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</si>
  <si>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</si>
  <si>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</si>
  <si>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</si>
  <si>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</si>
  <si>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</si>
  <si>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</si>
  <si>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</si>
  <si>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</si>
  <si>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</si>
  <si>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</si>
  <si>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</si>
  <si>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</si>
  <si>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</si>
  <si>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</si>
  <si>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</si>
  <si>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</si>
  <si>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</si>
  <si>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</si>
  <si>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</si>
  <si>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</si>
  <si>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</si>
  <si>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</si>
  <si>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</si>
  <si>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</si>
  <si>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</si>
  <si>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</si>
  <si>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</si>
  <si>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</si>
  <si>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</si>
  <si>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</si>
  <si>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</si>
  <si>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</si>
  <si>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</si>
  <si>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</si>
  <si>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</si>
  <si>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</si>
  <si>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</si>
  <si>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</si>
  <si>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</si>
  <si>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</si>
  <si>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</si>
  <si>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</si>
  <si>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</si>
  <si>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</si>
  <si>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</si>
  <si>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</si>
  <si>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</si>
  <si>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</si>
  <si>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</si>
  <si>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</si>
  <si>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</si>
  <si>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</si>
  <si>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</si>
  <si>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</si>
  <si>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</si>
  <si>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</si>
  <si>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</si>
  <si>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</si>
  <si>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</si>
  <si>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</si>
  <si>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</si>
  <si>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</si>
  <si>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</si>
  <si>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</si>
  <si>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</si>
  <si>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</si>
  <si>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</si>
  <si>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</si>
  <si>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</si>
  <si>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</si>
  <si>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</si>
  <si>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</si>
  <si>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</si>
  <si>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</si>
  <si>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</si>
  <si>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</si>
  <si>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</si>
  <si>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</si>
  <si>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</si>
  <si>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</si>
  <si>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</si>
  <si>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</si>
  <si>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</si>
  <si>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</si>
  <si>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</si>
  <si>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</si>
  <si>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</si>
  <si>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</si>
  <si>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</si>
  <si>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</si>
  <si>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</si>
  <si>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</si>
  <si>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</si>
  <si>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</si>
  <si>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</si>
  <si>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</si>
  <si>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</si>
  <si>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</si>
  <si>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</si>
  <si>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</si>
  <si>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</si>
  <si>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</si>
  <si>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</si>
  <si>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</si>
  <si>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</si>
  <si>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</si>
  <si>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</si>
  <si>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</si>
  <si>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</si>
  <si>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</si>
  <si>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</si>
  <si>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</si>
  <si>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</si>
  <si>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</si>
  <si>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</si>
  <si>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</si>
  <si>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</si>
  <si>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</si>
  <si>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</si>
  <si>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</si>
  <si>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</si>
  <si>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</si>
  <si>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</si>
  <si>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</si>
  <si>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</si>
  <si>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</si>
  <si>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</si>
  <si>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</si>
  <si>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</si>
  <si>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</si>
  <si>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</si>
  <si>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</si>
  <si>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</si>
  <si>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</si>
  <si>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</si>
  <si>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</si>
  <si>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</si>
  <si>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</si>
  <si>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</si>
  <si>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</si>
  <si>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</si>
  <si>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</si>
  <si>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</si>
  <si>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</si>
  <si>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</si>
  <si>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</si>
  <si>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</si>
  <si>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</si>
  <si>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</si>
  <si>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</si>
  <si>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</si>
  <si>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</si>
  <si>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</si>
  <si>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</si>
  <si>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</si>
  <si>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</si>
  <si>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</si>
  <si>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</si>
  <si>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</si>
  <si>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</si>
  <si>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</si>
  <si>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</si>
  <si>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</si>
  <si>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</si>
  <si>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</si>
  <si>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</si>
  <si>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</si>
  <si>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</si>
  <si>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</si>
  <si>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</si>
  <si>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</si>
  <si>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</si>
  <si>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</si>
  <si>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</si>
  <si>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</si>
  <si>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</si>
  <si>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</si>
  <si>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</si>
  <si>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</si>
  <si>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</si>
  <si>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</si>
  <si>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</si>
  <si>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</si>
  <si>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</si>
  <si>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</si>
  <si>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</si>
  <si>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</si>
  <si>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</si>
  <si>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</si>
  <si>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</si>
  <si>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</si>
  <si>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</si>
  <si>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</si>
  <si>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</si>
  <si>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</si>
  <si>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</si>
  <si>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</si>
  <si>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</si>
  <si>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</si>
  <si>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</si>
  <si>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</si>
  <si>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</si>
  <si>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</si>
  <si>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</si>
  <si>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</si>
  <si>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</si>
  <si>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</si>
  <si>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</si>
  <si>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</si>
  <si>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</si>
  <si>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</si>
  <si>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</si>
  <si>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</si>
  <si>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</si>
  <si>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</si>
  <si>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</si>
  <si>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</si>
  <si>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</si>
  <si>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</si>
  <si>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</si>
  <si>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</si>
  <si>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</si>
  <si>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</si>
  <si>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</si>
  <si>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</si>
  <si>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</si>
  <si>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</si>
  <si>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</si>
  <si>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</si>
  <si>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</si>
  <si>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</si>
  <si>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</si>
  <si>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</si>
  <si>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</si>
  <si>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</si>
  <si>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</si>
  <si>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</si>
  <si>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</si>
  <si>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</si>
  <si>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</si>
  <si>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</si>
  <si>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</si>
  <si>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</si>
  <si>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</si>
  <si>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</si>
  <si>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</si>
  <si>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</si>
  <si>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</si>
  <si>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</si>
  <si>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</si>
  <si>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</si>
  <si>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</si>
  <si>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</si>
  <si>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</si>
  <si>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</si>
  <si>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</si>
  <si>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</si>
  <si>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</si>
  <si>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</si>
  <si>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</si>
  <si>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</si>
  <si>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</si>
  <si>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</si>
  <si>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</si>
  <si>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</si>
  <si>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</si>
  <si>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</si>
  <si>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</si>
  <si>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</si>
  <si>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</si>
  <si>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</si>
  <si>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</si>
  <si>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</si>
  <si>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</si>
  <si>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</si>
  <si>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</si>
  <si>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</si>
  <si>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</si>
  <si>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</si>
  <si>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</si>
  <si>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</si>
  <si>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</si>
  <si>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</si>
  <si>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</si>
  <si>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</si>
  <si>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</si>
  <si>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</si>
  <si>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</si>
  <si>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</si>
  <si>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</si>
  <si>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</si>
  <si>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</si>
  <si>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</si>
  <si>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</si>
  <si>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</si>
  <si>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</si>
  <si>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</si>
  <si>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</si>
  <si>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</si>
  <si>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</si>
  <si>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</si>
  <si>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</si>
  <si>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</si>
  <si>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</si>
  <si>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</si>
  <si>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</si>
  <si>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</si>
  <si>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</si>
  <si>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</si>
  <si>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</si>
  <si>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</si>
  <si>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</si>
  <si>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</si>
  <si>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</si>
  <si>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</si>
  <si>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</si>
  <si>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</si>
  <si>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</si>
  <si>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</si>
  <si>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</si>
  <si>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</si>
  <si>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</si>
  <si>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</si>
  <si>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</si>
  <si>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</si>
  <si>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</si>
  <si>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</si>
  <si>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</si>
  <si>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</si>
  <si>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</si>
  <si>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</si>
  <si>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</si>
  <si>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</si>
  <si>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</si>
  <si>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</si>
  <si>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</si>
  <si>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</si>
  <si>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</si>
  <si>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</si>
  <si>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</si>
  <si>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</si>
  <si>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</si>
  <si>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</si>
  <si>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</si>
  <si>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</si>
  <si>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</si>
  <si>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</si>
  <si>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</si>
  <si>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</si>
  <si>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</si>
  <si>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</si>
  <si>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</si>
  <si>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</si>
  <si>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</si>
  <si>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</si>
  <si>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</si>
  <si>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</si>
  <si>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</si>
  <si>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</si>
  <si>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</si>
  <si>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</si>
  <si>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</si>
  <si>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</si>
  <si>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</si>
  <si>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</si>
  <si>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</si>
  <si>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</si>
  <si>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</si>
  <si>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</si>
  <si>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</si>
  <si>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</si>
  <si>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</si>
  <si>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</si>
  <si>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</si>
  <si>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</si>
  <si>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</si>
  <si>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</si>
  <si>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</si>
  <si>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</si>
  <si>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</si>
  <si>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</si>
  <si>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</si>
  <si>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</si>
  <si>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</si>
  <si>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</si>
  <si>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</si>
  <si>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</si>
  <si>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</si>
  <si>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</si>
  <si>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</si>
  <si>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</si>
  <si>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</si>
  <si>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</si>
  <si>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</si>
  <si>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</si>
  <si>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</si>
  <si>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</si>
  <si>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</si>
  <si>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</si>
  <si>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</si>
  <si>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</si>
  <si>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</si>
  <si>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</si>
  <si>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</si>
  <si>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</si>
  <si>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</si>
  <si>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</si>
  <si>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</si>
  <si>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</si>
  <si>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</si>
  <si>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</si>
  <si>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</si>
  <si>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</si>
  <si>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</si>
  <si>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</si>
  <si>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</si>
  <si>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</si>
  <si>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</si>
  <si>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</si>
  <si>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</si>
  <si>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</si>
  <si>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</si>
  <si>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</si>
  <si>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</si>
  <si>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</si>
  <si>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</si>
  <si>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</si>
  <si>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</si>
  <si>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</si>
  <si>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</si>
  <si>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</si>
  <si>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</si>
  <si>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</si>
  <si>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</si>
  <si>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</si>
  <si>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</si>
  <si>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</si>
  <si>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</si>
  <si>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</si>
  <si>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</si>
  <si>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</si>
  <si>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</si>
  <si>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</si>
  <si>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</si>
  <si>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</si>
  <si>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</si>
  <si>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</si>
  <si>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</si>
  <si>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</si>
  <si>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</si>
  <si>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</si>
  <si>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</si>
  <si>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</si>
  <si>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</si>
  <si>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</si>
  <si>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</si>
  <si>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</si>
  <si>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</si>
  <si>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</si>
  <si>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</si>
  <si>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</si>
  <si>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</si>
  <si>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</si>
  <si>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</si>
  <si>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</si>
  <si>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</si>
  <si>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</si>
  <si>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</si>
  <si>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</si>
  <si>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</si>
  <si>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</si>
  <si>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</si>
  <si>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</si>
  <si>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</si>
  <si>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</si>
  <si>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</si>
  <si>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</si>
  <si>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</si>
  <si>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</si>
  <si>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</si>
  <si>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</si>
  <si>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</si>
  <si>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</si>
  <si>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</si>
  <si>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</si>
  <si>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</si>
  <si>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</si>
  <si>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</si>
  <si>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</si>
  <si>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</si>
  <si>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</si>
  <si>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</si>
  <si>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KIADÁSOK ÖSSZESEN: (1.+2.+3.)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</si>
  <si>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</si>
  <si>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</si>
  <si>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</si>
  <si>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</si>
  <si>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</si>
  <si>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</si>
  <si>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</si>
  <si>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</si>
  <si>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</si>
  <si>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</si>
  <si>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</si>
  <si>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</si>
  <si>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</si>
  <si>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Hozzájárulás jogcíme</t>
  </si>
  <si>
    <t>létszám</t>
  </si>
  <si>
    <t>mutató</t>
  </si>
  <si>
    <t>I. Helyi önkormányzatok működésének általános támogatása</t>
  </si>
  <si>
    <t>I.1 A települési önkormányzatok működésének támogatása</t>
  </si>
  <si>
    <t>a) önkormányzati hivatal működésének támogatása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</si>
  <si>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</si>
  <si>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</si>
  <si>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</si>
  <si>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</si>
  <si>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</si>
  <si>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c) egyéb önkormányzati feladatok támogatás</t>
  </si>
  <si>
    <t>e) üdülőhelyi feladatok támogatása</t>
  </si>
  <si>
    <t>d) lakott külterülettel kapcsolatos feladatok támogatása</t>
  </si>
  <si>
    <t>II. Települési önkormányzatok egyes köznevelési feladatainak támogatása</t>
  </si>
  <si>
    <t>1. Óvodapedagógusok és az óvodapedagógusok nevelő munkáját közvetlenül segítők bértámogatása</t>
  </si>
  <si>
    <t xml:space="preserve"> - óvodapedagógusok nevelő munkáját közvetlenük segítők átlagbérének és közterheinek elismert összege</t>
  </si>
  <si>
    <t>2. Óvodaműködtetési támogatás</t>
  </si>
  <si>
    <t>5. Kiegészítő támogatás az óvodapedagógusok minősítéséből adódó többletkiadásokhoz</t>
  </si>
  <si>
    <t>III. Települési önkormányzatok szociális és gyermekjóléti feladatainak támogatása</t>
  </si>
  <si>
    <t>1. Egyes jövedelempótló támogatások (évközi igénylés alapján)</t>
  </si>
  <si>
    <t>2. A települési önkormányzatok szociális feladatainak egyéb támogatása ( egyösszegű)</t>
  </si>
  <si>
    <t>3. Egyes szociális és gyermekjóléti feladatok támogatása</t>
  </si>
  <si>
    <t xml:space="preserve">  a) Szociális és gyermekjóléti alapszolgáltatások általános feladatai</t>
  </si>
  <si>
    <t xml:space="preserve">   c) Szociális étkeztetés</t>
  </si>
  <si>
    <t>5. Gyermekétkeztetés támogaása</t>
  </si>
  <si>
    <t>a) bértámogatás</t>
  </si>
  <si>
    <t>b) üzemeltetési támogatás</t>
  </si>
  <si>
    <t>IV. Települési önk. kulturális feladatainak támogatása</t>
  </si>
  <si>
    <t>Állami hozzájárulás összesen:</t>
  </si>
  <si>
    <t>Kehidakustányi Deák Ferenc Napköziotthonos Óvoda</t>
  </si>
  <si>
    <t>Kehidakustányi Közös Önkormányzati Hivatal</t>
  </si>
  <si>
    <t>9.1. melléklet</t>
  </si>
  <si>
    <t xml:space="preserve">9.3. melléklet </t>
  </si>
  <si>
    <t xml:space="preserve">9.2. melléklet </t>
  </si>
  <si>
    <t>2.2. melléklet</t>
  </si>
  <si>
    <t xml:space="preserve">2.1. melléklet </t>
  </si>
  <si>
    <t>Kehidakustányi Polgárőr Egyesület</t>
  </si>
  <si>
    <t>működési támogatás</t>
  </si>
  <si>
    <t>Kehidakustányi Sportegyesület</t>
  </si>
  <si>
    <t>Kehidakustányi Turisztikai Egyesület</t>
  </si>
  <si>
    <t>Következő évek</t>
  </si>
  <si>
    <t>Ivóvíz és csatorna közmű felújítás</t>
  </si>
  <si>
    <t xml:space="preserve">K I M U T A T Á S </t>
  </si>
  <si>
    <t>Római Katolikus Egyházközség</t>
  </si>
  <si>
    <t>hittantábor</t>
  </si>
  <si>
    <t>Központi,iránítószervi támogatás</t>
  </si>
  <si>
    <t>Fajlagos összeg</t>
  </si>
  <si>
    <t>Hozzájárulás     Ft-ban</t>
  </si>
  <si>
    <t>- Egyéb áruhasználati és szolgáltatási adók</t>
  </si>
  <si>
    <t>2020.</t>
  </si>
  <si>
    <t>- Egyéb áruhasználati és szolgáltatási adók(idegenf.adó)</t>
  </si>
  <si>
    <t>- Egyéb áruhasználati és szolgáltatási adók (idegenforg.adó)</t>
  </si>
  <si>
    <t>Államháztartáson belüli megelőlegezés visszafizetése</t>
  </si>
  <si>
    <t xml:space="preserve">   d.a) Házi segítségnyújtás -szociális segítés</t>
  </si>
  <si>
    <t xml:space="preserve">   d.b) Házi segítségnyújtás -személyi gondozás</t>
  </si>
  <si>
    <t>Óvodai eszközbeszerzés</t>
  </si>
  <si>
    <t>2021.</t>
  </si>
  <si>
    <t>5. tájékoztató tábla</t>
  </si>
  <si>
    <t>I.6. Polgármesteri illetmény támogatása</t>
  </si>
  <si>
    <t>Közfoglalkoztatási projekt  beruházási kiadásai</t>
  </si>
  <si>
    <t>2022.</t>
  </si>
  <si>
    <t>Kehidakustány Község Önkormányzata adósságot keletkeztető ügyletekből és kezességvállalásokból fennálló kötelezettségei</t>
  </si>
  <si>
    <t>Kehidakustány Község Önkormányzata saját bevételeinek részletezése az adósságot keletkeztető ügyletből származó tárgyévi fizetési kötelezettség megállapításához</t>
  </si>
  <si>
    <t>Kehidakustány Község Önkormányzata</t>
  </si>
  <si>
    <t>2023.</t>
  </si>
  <si>
    <t>Zala Megyei Polgári Védelmi Szövetség</t>
  </si>
  <si>
    <t>Szimat Állatvédő Egyesület Zgrót</t>
  </si>
  <si>
    <t>2020. évi előirányzat</t>
  </si>
  <si>
    <t xml:space="preserve">  - óvodapedagógusok átlagbérének és közterheinek elismert összege </t>
  </si>
  <si>
    <t>2020. évi bevétel</t>
  </si>
  <si>
    <t>Kehidakustány Község  Önkormányzata 2020.  évi adósságot keletkeztető fejlesztési céljai</t>
  </si>
  <si>
    <t>2020</t>
  </si>
  <si>
    <t>Önkormáyzat informatikai eszközbeszerzése</t>
  </si>
  <si>
    <t>Gyógyhely fejlesztési projekt kiadásai</t>
  </si>
  <si>
    <t>Gépjármű beszerzés</t>
  </si>
  <si>
    <t>Kehidakustány gyógyhely integrált termék- és szolgáltatásfejlesztése,                                                    GINOP-7.1.9-17.2018-00007</t>
  </si>
  <si>
    <t>EU-s forrás (előző évben kiutalt előlegből költségvetési maradvány része)</t>
  </si>
  <si>
    <t>2019.-2020</t>
  </si>
  <si>
    <t>2019. évi várható</t>
  </si>
  <si>
    <t>Előirányzat-felhasználási terv
2020. évre</t>
  </si>
  <si>
    <t>a 2020. évben  céljelleggel adott támogatásokról</t>
  </si>
  <si>
    <t>2024.</t>
  </si>
  <si>
    <t>háziorvosi praxis támogatása</t>
  </si>
  <si>
    <t>Zoni-Medical Bt</t>
  </si>
  <si>
    <t>2019.</t>
  </si>
  <si>
    <t>Kehidakustány gyógyhely integrált termék-és szolgáltatásfejlesztés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</si>
</sst>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  <numFmt numFmtId="167" formatCode="#,##0.0"/>
  </numFmts>
  <fonts count="44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theme="0"/>
        <bgColor indexed="27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12" fillId="0" borderId="0"/>
    <xf numFmtId="0" fontId="12" fillId="0" borderId="0"/>
  </cellStyleXfs>
  <cellXfs count="617">
    <xf numFmtId="0" fontId="0" fillId="0" borderId="0" xfId="0"/>
    <xf numFmtId="0" fontId="15" fillId="0" borderId="0" xfId="5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5" applyFont="1" applyFill="1" applyBorder="1" applyAlignment="1" applyProtection="1">
      <alignment horizontal="center" vertical="center" wrapText="1"/>
    </xf>
    <xf numFmtId="0" fontId="7" fillId="0" borderId="0" xfId="5" applyFont="1" applyFill="1" applyBorder="1" applyAlignment="1" applyProtection="1">
      <alignment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4" xfId="5" applyFont="1" applyFill="1" applyBorder="1" applyAlignment="1" applyProtection="1">
      <alignment horizontal="left" vertical="center" wrapText="1" indent="1"/>
    </xf>
    <xf numFmtId="0" fontId="22" fillId="0" borderId="5" xfId="5" applyFont="1" applyFill="1" applyBorder="1" applyAlignment="1" applyProtection="1">
      <alignment horizontal="left" vertical="center" wrapText="1" indent="1"/>
    </xf>
    <xf numFmtId="0" fontId="22" fillId="0" borderId="6" xfId="5" applyFont="1" applyFill="1" applyBorder="1" applyAlignment="1" applyProtection="1">
      <alignment horizontal="left" vertical="center" wrapText="1" indent="1"/>
    </xf>
    <xf numFmtId="49" fontId="22" fillId="0" borderId="7" xfId="5" applyNumberFormat="1" applyFont="1" applyFill="1" applyBorder="1" applyAlignment="1" applyProtection="1">
      <alignment horizontal="left" vertical="center" wrapText="1" indent="1"/>
    </xf>
    <xf numFmtId="49" fontId="22" fillId="0" borderId="8" xfId="5" applyNumberFormat="1" applyFont="1" applyFill="1" applyBorder="1" applyAlignment="1" applyProtection="1">
      <alignment horizontal="left" vertical="center" wrapText="1" indent="1"/>
    </xf>
    <xf numFmtId="49" fontId="22" fillId="0" borderId="9" xfId="5" applyNumberFormat="1" applyFont="1" applyFill="1" applyBorder="1" applyAlignment="1" applyProtection="1">
      <alignment horizontal="left" vertical="center" wrapText="1" indent="1"/>
    </xf>
    <xf numFmtId="49" fontId="22" fillId="0" borderId="10" xfId="5" applyNumberFormat="1" applyFont="1" applyFill="1" applyBorder="1" applyAlignment="1" applyProtection="1">
      <alignment horizontal="left" vertical="center" wrapText="1" indent="1"/>
    </xf>
    <xf numFmtId="49" fontId="22" fillId="0" borderId="11" xfId="5" applyNumberFormat="1" applyFont="1" applyFill="1" applyBorder="1" applyAlignment="1" applyProtection="1">
      <alignment horizontal="left" vertical="center" wrapText="1" indent="1"/>
    </xf>
    <xf numFmtId="49" fontId="22" fillId="0" borderId="12" xfId="5" applyNumberFormat="1" applyFont="1" applyFill="1" applyBorder="1" applyAlignment="1" applyProtection="1">
      <alignment horizontal="left" vertical="center" wrapText="1" indent="1"/>
    </xf>
    <xf numFmtId="0" fontId="22" fillId="0" borderId="0" xfId="5" applyFont="1" applyFill="1" applyBorder="1" applyAlignment="1" applyProtection="1">
      <alignment horizontal="left" vertical="center" wrapText="1" indent="1"/>
    </xf>
    <xf numFmtId="0" fontId="20" fillId="0" borderId="13" xfId="5" applyFont="1" applyFill="1" applyBorder="1" applyAlignment="1" applyProtection="1">
      <alignment horizontal="left" vertical="center" wrapText="1" indent="1"/>
    </xf>
    <xf numFmtId="0" fontId="20" fillId="0" borderId="14" xfId="5" applyFont="1" applyFill="1" applyBorder="1" applyAlignment="1" applyProtection="1">
      <alignment horizontal="left" vertical="center" wrapText="1" indent="1"/>
    </xf>
    <xf numFmtId="0" fontId="20" fillId="0" borderId="15" xfId="5" applyFont="1" applyFill="1" applyBorder="1" applyAlignment="1" applyProtection="1">
      <alignment horizontal="left" vertical="center" wrapText="1" indent="1"/>
    </xf>
    <xf numFmtId="0" fontId="8" fillId="0" borderId="13" xfId="5" applyFont="1" applyFill="1" applyBorder="1" applyAlignment="1" applyProtection="1">
      <alignment horizontal="center" vertical="center" wrapText="1"/>
    </xf>
    <xf numFmtId="0" fontId="8" fillId="0" borderId="14" xfId="5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5" applyFont="1" applyFill="1" applyBorder="1" applyAlignment="1" applyProtection="1">
      <alignment vertical="center" wrapText="1"/>
    </xf>
    <xf numFmtId="0" fontId="20" fillId="0" borderId="19" xfId="5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5" applyFont="1" applyFill="1" applyBorder="1" applyAlignment="1" applyProtection="1">
      <alignment horizontal="center" vertical="center" wrapText="1"/>
    </xf>
    <xf numFmtId="0" fontId="20" fillId="0" borderId="14" xfId="5" applyFont="1" applyFill="1" applyBorder="1" applyAlignment="1" applyProtection="1">
      <alignment horizontal="center" vertical="center" wrapText="1"/>
    </xf>
    <xf numFmtId="0" fontId="20" fillId="0" borderId="21" xfId="5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6" applyFont="1" applyFill="1" applyBorder="1" applyAlignment="1" applyProtection="1">
      <alignment horizontal="left" vertical="center" indent="1"/>
    </xf>
    <xf numFmtId="0" fontId="12" fillId="0" borderId="0" xfId="5" applyFill="1"/>
    <xf numFmtId="0" fontId="8" fillId="0" borderId="21" xfId="5" applyFont="1" applyFill="1" applyBorder="1" applyAlignment="1" applyProtection="1">
      <alignment horizontal="center" vertical="center" wrapText="1"/>
    </xf>
    <xf numFmtId="0" fontId="22" fillId="0" borderId="0" xfId="5" applyFont="1" applyFill="1"/>
    <xf numFmtId="0" fontId="25" fillId="0" borderId="0" xfId="5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vertical="center" wrapTex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6" applyFont="1" applyFill="1" applyBorder="1" applyAlignment="1" applyProtection="1">
      <alignment horizontal="center" vertical="center" wrapText="1"/>
    </xf>
    <xf numFmtId="0" fontId="31" fillId="0" borderId="19" xfId="6" applyFont="1" applyFill="1" applyBorder="1" applyAlignment="1" applyProtection="1">
      <alignment horizontal="center" vertical="center"/>
    </xf>
    <xf numFmtId="0" fontId="31" fillId="0" borderId="33" xfId="6" applyFont="1" applyFill="1" applyBorder="1" applyAlignment="1" applyProtection="1">
      <alignment horizontal="center" vertical="center"/>
    </xf>
    <xf numFmtId="0" fontId="12" fillId="0" borderId="0" xfId="6" applyFill="1" applyProtection="1"/>
    <xf numFmtId="0" fontId="22" fillId="0" borderId="13" xfId="6" applyFont="1" applyFill="1" applyBorder="1" applyAlignment="1" applyProtection="1">
      <alignment horizontal="left" vertical="center" indent="1"/>
    </xf>
    <xf numFmtId="0" fontId="12" fillId="0" borderId="0" xfId="6" applyFill="1" applyAlignment="1" applyProtection="1">
      <alignment vertical="center"/>
    </xf>
    <xf numFmtId="0" fontId="22" fillId="0" borderId="7" xfId="6" applyFont="1" applyFill="1" applyBorder="1" applyAlignment="1" applyProtection="1">
      <alignment horizontal="left" vertical="center" indent="1"/>
    </xf>
    <xf numFmtId="164" fontId="22" fillId="0" borderId="1" xfId="6" applyNumberFormat="1" applyFont="1" applyFill="1" applyBorder="1" applyAlignment="1" applyProtection="1">
      <alignment vertical="center"/>
      <protection locked="0"/>
    </xf>
    <xf numFmtId="164" fontId="22" fillId="0" borderId="17" xfId="6" applyNumberFormat="1" applyFont="1" applyFill="1" applyBorder="1" applyAlignment="1" applyProtection="1">
      <alignment vertical="center"/>
    </xf>
    <xf numFmtId="0" fontId="22" fillId="0" borderId="8" xfId="6" applyFont="1" applyFill="1" applyBorder="1" applyAlignment="1" applyProtection="1">
      <alignment horizontal="left" vertical="center" indent="1"/>
    </xf>
    <xf numFmtId="164" fontId="22" fillId="0" borderId="2" xfId="6" applyNumberFormat="1" applyFont="1" applyFill="1" applyBorder="1" applyAlignment="1" applyProtection="1">
      <alignment vertical="center"/>
      <protection locked="0"/>
    </xf>
    <xf numFmtId="164" fontId="22" fillId="0" borderId="16" xfId="6" applyNumberFormat="1" applyFont="1" applyFill="1" applyBorder="1" applyAlignment="1" applyProtection="1">
      <alignment vertical="center"/>
    </xf>
    <xf numFmtId="0" fontId="12" fillId="0" borderId="0" xfId="6" applyFill="1" applyAlignment="1" applyProtection="1">
      <alignment vertical="center"/>
      <protection locked="0"/>
    </xf>
    <xf numFmtId="164" fontId="22" fillId="0" borderId="3" xfId="6" applyNumberFormat="1" applyFont="1" applyFill="1" applyBorder="1" applyAlignment="1" applyProtection="1">
      <alignment vertical="center"/>
      <protection locked="0"/>
    </xf>
    <xf numFmtId="164" fontId="22" fillId="0" borderId="30" xfId="6" applyNumberFormat="1" applyFont="1" applyFill="1" applyBorder="1" applyAlignment="1" applyProtection="1">
      <alignment vertical="center"/>
    </xf>
    <xf numFmtId="164" fontId="20" fillId="0" borderId="14" xfId="6" applyNumberFormat="1" applyFont="1" applyFill="1" applyBorder="1" applyAlignment="1" applyProtection="1">
      <alignment vertical="center"/>
    </xf>
    <xf numFmtId="164" fontId="20" fillId="0" borderId="21" xfId="6" applyNumberFormat="1" applyFont="1" applyFill="1" applyBorder="1" applyAlignment="1" applyProtection="1">
      <alignment vertical="center"/>
    </xf>
    <xf numFmtId="0" fontId="22" fillId="0" borderId="9" xfId="6" applyFont="1" applyFill="1" applyBorder="1" applyAlignment="1" applyProtection="1">
      <alignment horizontal="left" vertical="center" indent="1"/>
    </xf>
    <xf numFmtId="0" fontId="20" fillId="0" borderId="13" xfId="6" applyFont="1" applyFill="1" applyBorder="1" applyAlignment="1" applyProtection="1">
      <alignment horizontal="left" vertical="center" indent="1"/>
    </xf>
    <xf numFmtId="164" fontId="20" fillId="0" borderId="14" xfId="6" applyNumberFormat="1" applyFont="1" applyFill="1" applyBorder="1" applyProtection="1"/>
    <xf numFmtId="164" fontId="20" fillId="0" borderId="21" xfId="6" applyNumberFormat="1" applyFont="1" applyFill="1" applyBorder="1" applyProtection="1"/>
    <xf numFmtId="0" fontId="12" fillId="0" borderId="0" xfId="6" applyFill="1" applyProtection="1">
      <protection locked="0"/>
    </xf>
    <xf numFmtId="0" fontId="15" fillId="0" borderId="0" xfId="6" applyFont="1" applyFill="1" applyProtection="1"/>
    <xf numFmtId="0" fontId="35" fillId="0" borderId="0" xfId="6" applyFont="1" applyFill="1" applyProtection="1">
      <protection locked="0"/>
    </xf>
    <xf numFmtId="0" fontId="24" fillId="0" borderId="0" xfId="6" applyFont="1" applyFill="1" applyProtection="1"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4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5" applyFont="1" applyFill="1" applyBorder="1" applyAlignment="1" applyProtection="1">
      <alignment horizontal="left" vertical="center" wrapText="1" indent="1"/>
    </xf>
    <xf numFmtId="0" fontId="24" fillId="0" borderId="0" xfId="5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29" fillId="0" borderId="14" xfId="5" applyFont="1" applyFill="1" applyBorder="1" applyAlignment="1" applyProtection="1">
      <alignment horizontal="left" vertical="center" wrapText="1"/>
    </xf>
    <xf numFmtId="164" fontId="3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 applyProtection="1">
      <alignment horizontal="right"/>
    </xf>
    <xf numFmtId="164" fontId="36" fillId="0" borderId="36" xfId="5" applyNumberFormat="1" applyFont="1" applyFill="1" applyBorder="1" applyAlignment="1" applyProtection="1">
      <alignment horizontal="left" vertical="center"/>
    </xf>
    <xf numFmtId="0" fontId="30" fillId="0" borderId="2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indent="6"/>
    </xf>
    <xf numFmtId="0" fontId="22" fillId="0" borderId="2" xfId="5" applyFont="1" applyFill="1" applyBorder="1" applyAlignment="1" applyProtection="1">
      <alignment horizontal="left" vertical="center" wrapText="1" indent="6"/>
    </xf>
    <xf numFmtId="0" fontId="22" fillId="0" borderId="6" xfId="5" applyFont="1" applyFill="1" applyBorder="1" applyAlignment="1" applyProtection="1">
      <alignment horizontal="left" vertical="center" wrapText="1" indent="6"/>
    </xf>
    <xf numFmtId="0" fontId="22" fillId="0" borderId="31" xfId="5" applyFont="1" applyFill="1" applyBorder="1" applyAlignment="1" applyProtection="1">
      <alignment horizontal="left" vertical="center" wrapText="1" indent="6"/>
    </xf>
    <xf numFmtId="0" fontId="15" fillId="0" borderId="0" xfId="5" applyFont="1" applyFill="1" applyBorder="1"/>
    <xf numFmtId="0" fontId="2" fillId="0" borderId="0" xfId="5" applyFont="1" applyFill="1"/>
    <xf numFmtId="164" fontId="5" fillId="0" borderId="0" xfId="5" applyNumberFormat="1" applyFont="1" applyFill="1" applyBorder="1" applyAlignment="1" applyProtection="1">
      <alignment horizontal="centerContinuous" vertical="center"/>
    </xf>
    <xf numFmtId="0" fontId="15" fillId="0" borderId="8" xfId="5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/>
    </xf>
    <xf numFmtId="0" fontId="15" fillId="0" borderId="13" xfId="5" applyFont="1" applyFill="1" applyBorder="1" applyAlignment="1">
      <alignment horizontal="center" vertical="center"/>
    </xf>
    <xf numFmtId="0" fontId="15" fillId="0" borderId="14" xfId="5" applyFont="1" applyFill="1" applyBorder="1" applyAlignment="1">
      <alignment horizontal="center" vertical="center"/>
    </xf>
    <xf numFmtId="0" fontId="15" fillId="0" borderId="21" xfId="5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5" applyFont="1" applyFill="1" applyBorder="1" applyAlignment="1">
      <alignment horizontal="center" vertical="center"/>
    </xf>
    <xf numFmtId="0" fontId="32" fillId="0" borderId="14" xfId="5" applyFont="1" applyFill="1" applyBorder="1"/>
    <xf numFmtId="165" fontId="15" fillId="0" borderId="30" xfId="1" applyNumberFormat="1" applyFont="1" applyFill="1" applyBorder="1"/>
    <xf numFmtId="165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7" xfId="5" applyFont="1" applyFill="1" applyBorder="1" applyAlignment="1" applyProtection="1">
      <alignment horizontal="center" vertical="center" wrapText="1"/>
    </xf>
    <xf numFmtId="0" fontId="15" fillId="0" borderId="3" xfId="5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5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5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5" applyFont="1" applyFill="1" applyBorder="1" applyAlignment="1" applyProtection="1">
      <alignment horizontal="center" vertical="center" wrapText="1"/>
    </xf>
    <xf numFmtId="0" fontId="29" fillId="0" borderId="4" xfId="5" applyFont="1" applyFill="1" applyBorder="1" applyAlignment="1" applyProtection="1">
      <alignment horizontal="center" vertical="center" wrapText="1"/>
    </xf>
    <xf numFmtId="0" fontId="29" fillId="0" borderId="20" xfId="5" applyFont="1" applyFill="1" applyBorder="1" applyAlignment="1" applyProtection="1">
      <alignment horizontal="center" vertical="center" wrapText="1"/>
    </xf>
    <xf numFmtId="0" fontId="30" fillId="0" borderId="13" xfId="5" applyFont="1" applyFill="1" applyBorder="1" applyAlignment="1" applyProtection="1">
      <alignment horizontal="center" vertical="center"/>
    </xf>
    <xf numFmtId="0" fontId="30" fillId="0" borderId="14" xfId="5" applyFont="1" applyFill="1" applyBorder="1" applyAlignment="1" applyProtection="1">
      <alignment horizontal="center" vertical="center"/>
    </xf>
    <xf numFmtId="0" fontId="30" fillId="0" borderId="21" xfId="5" applyFont="1" applyFill="1" applyBorder="1" applyAlignment="1" applyProtection="1">
      <alignment horizontal="center" vertical="center"/>
    </xf>
    <xf numFmtId="0" fontId="30" fillId="0" borderId="11" xfId="5" applyFont="1" applyFill="1" applyBorder="1" applyAlignment="1" applyProtection="1">
      <alignment horizontal="center" vertical="center"/>
    </xf>
    <xf numFmtId="0" fontId="30" fillId="0" borderId="8" xfId="5" applyFont="1" applyFill="1" applyBorder="1" applyAlignment="1" applyProtection="1">
      <alignment horizontal="center" vertical="center"/>
    </xf>
    <xf numFmtId="0" fontId="30" fillId="0" borderId="10" xfId="5" applyFont="1" applyFill="1" applyBorder="1" applyAlignment="1" applyProtection="1">
      <alignment horizontal="center" vertical="center"/>
    </xf>
    <xf numFmtId="165" fontId="29" fillId="0" borderId="21" xfId="1" applyNumberFormat="1" applyFont="1" applyFill="1" applyBorder="1" applyProtection="1"/>
    <xf numFmtId="165" fontId="30" fillId="0" borderId="20" xfId="1" applyNumberFormat="1" applyFont="1" applyFill="1" applyBorder="1" applyProtection="1">
      <protection locked="0"/>
    </xf>
    <xf numFmtId="165" fontId="30" fillId="0" borderId="16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0" fontId="30" fillId="0" borderId="4" xfId="5" applyFont="1" applyFill="1" applyBorder="1" applyProtection="1">
      <protection locked="0"/>
    </xf>
    <xf numFmtId="0" fontId="30" fillId="0" borderId="2" xfId="5" applyFont="1" applyFill="1" applyBorder="1" applyProtection="1">
      <protection locked="0"/>
    </xf>
    <xf numFmtId="0" fontId="30" fillId="0" borderId="6" xfId="5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164" fontId="15" fillId="3" borderId="25" xfId="0" applyNumberFormat="1" applyFont="1" applyFill="1" applyBorder="1" applyAlignment="1" applyProtection="1">
      <alignment horizontal="left" vertical="center" wrapText="1" indent="2"/>
    </xf>
    <xf numFmtId="3" fontId="32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37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0" fontId="38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20" fillId="0" borderId="37" xfId="5" applyNumberFormat="1" applyFont="1" applyFill="1" applyBorder="1" applyAlignment="1" applyProtection="1">
      <alignment horizontal="right" vertical="center" wrapText="1" indent="1"/>
    </xf>
    <xf numFmtId="164" fontId="22" fillId="0" borderId="45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7" xfId="0" applyNumberFormat="1" applyFont="1" applyFill="1" applyBorder="1" applyAlignment="1" applyProtection="1">
      <alignment horizontal="center" vertical="center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4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vertical="center" wrapText="1"/>
    </xf>
    <xf numFmtId="0" fontId="22" fillId="0" borderId="2" xfId="6" applyFont="1" applyFill="1" applyBorder="1" applyAlignment="1" applyProtection="1">
      <alignment horizontal="left" vertical="center" indent="1"/>
    </xf>
    <xf numFmtId="0" fontId="22" fillId="0" borderId="3" xfId="6" applyFont="1" applyFill="1" applyBorder="1" applyAlignment="1" applyProtection="1">
      <alignment horizontal="left" vertical="center" wrapText="1" indent="1"/>
    </xf>
    <xf numFmtId="0" fontId="22" fillId="0" borderId="2" xfId="6" applyFont="1" applyFill="1" applyBorder="1" applyAlignment="1" applyProtection="1">
      <alignment horizontal="left" vertical="center" wrapText="1" indent="1"/>
    </xf>
    <xf numFmtId="0" fontId="22" fillId="0" borderId="3" xfId="6" applyFont="1" applyFill="1" applyBorder="1" applyAlignment="1" applyProtection="1">
      <alignment horizontal="left" vertical="center" indent="1"/>
    </xf>
    <xf numFmtId="0" fontId="8" fillId="0" borderId="14" xfId="6" applyFont="1" applyFill="1" applyBorder="1" applyAlignment="1" applyProtection="1">
      <alignment horizontal="left" inden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3" xfId="5" applyNumberFormat="1" applyFont="1" applyFill="1" applyBorder="1" applyAlignment="1" applyProtection="1">
      <alignment horizontal="right" vertical="center" wrapText="1" indent="1"/>
    </xf>
    <xf numFmtId="164" fontId="20" fillId="0" borderId="21" xfId="5" applyNumberFormat="1" applyFont="1" applyFill="1" applyBorder="1" applyAlignment="1" applyProtection="1">
      <alignment horizontal="right" vertical="center" wrapText="1" indent="1"/>
    </xf>
    <xf numFmtId="164" fontId="22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5" applyNumberFormat="1" applyFont="1" applyFill="1" applyBorder="1" applyAlignment="1" applyProtection="1">
      <alignment horizontal="right" vertical="center" wrapText="1" indent="1"/>
    </xf>
    <xf numFmtId="164" fontId="7" fillId="0" borderId="0" xfId="5" applyNumberFormat="1" applyFont="1" applyFill="1" applyBorder="1" applyAlignment="1" applyProtection="1">
      <alignment horizontal="right" vertical="center" wrapText="1" indent="1"/>
    </xf>
    <xf numFmtId="164" fontId="22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6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49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7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0" xfId="1" applyNumberFormat="1" applyFont="1" applyFill="1" applyBorder="1" applyProtection="1">
      <protection locked="0"/>
    </xf>
    <xf numFmtId="165" fontId="30" fillId="0" borderId="45" xfId="1" applyNumberFormat="1" applyFont="1" applyFill="1" applyBorder="1" applyProtection="1">
      <protection locked="0"/>
    </xf>
    <xf numFmtId="165" fontId="30" fillId="0" borderId="41" xfId="1" applyNumberFormat="1" applyFont="1" applyFill="1" applyBorder="1" applyProtection="1">
      <protection locked="0"/>
    </xf>
    <xf numFmtId="0" fontId="30" fillId="0" borderId="3" xfId="5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1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2" xfId="5" applyFont="1" applyFill="1" applyBorder="1" applyAlignment="1" applyProtection="1">
      <alignment horizontal="center" vertical="center" wrapText="1"/>
    </xf>
    <xf numFmtId="0" fontId="7" fillId="0" borderId="52" xfId="5" applyFont="1" applyFill="1" applyBorder="1" applyAlignment="1" applyProtection="1">
      <alignment vertical="center" wrapText="1"/>
    </xf>
    <xf numFmtId="164" fontId="7" fillId="0" borderId="52" xfId="5" applyNumberFormat="1" applyFont="1" applyFill="1" applyBorder="1" applyAlignment="1" applyProtection="1">
      <alignment horizontal="right" vertical="center" wrapText="1" indent="1"/>
    </xf>
    <xf numFmtId="0" fontId="22" fillId="0" borderId="52" xfId="5" applyFont="1" applyFill="1" applyBorder="1" applyAlignment="1" applyProtection="1">
      <alignment horizontal="right" vertical="center" wrapText="1" indent="1"/>
      <protection locked="0"/>
    </xf>
    <xf numFmtId="164" fontId="30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33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5" applyFont="1" applyFill="1" applyProtection="1"/>
    <xf numFmtId="0" fontId="12" fillId="0" borderId="0" xfId="5" applyFont="1" applyFill="1" applyAlignment="1" applyProtection="1">
      <alignment horizontal="right" vertical="center" indent="1"/>
    </xf>
    <xf numFmtId="0" fontId="12" fillId="0" borderId="0" xfId="5" applyFont="1" applyFill="1"/>
    <xf numFmtId="0" fontId="38" fillId="0" borderId="2" xfId="0" applyFont="1" applyBorder="1" applyAlignment="1">
      <alignment horizontal="justify" wrapText="1"/>
    </xf>
    <xf numFmtId="0" fontId="38" fillId="0" borderId="2" xfId="0" applyFont="1" applyBorder="1" applyAlignment="1">
      <alignment wrapText="1"/>
    </xf>
    <xf numFmtId="0" fontId="38" fillId="0" borderId="31" xfId="0" applyFont="1" applyBorder="1" applyAlignment="1">
      <alignment wrapText="1"/>
    </xf>
    <xf numFmtId="0" fontId="39" fillId="0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vertical="center" wrapText="1"/>
    </xf>
    <xf numFmtId="0" fontId="39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5" applyNumberFormat="1" applyFont="1" applyFill="1" applyBorder="1" applyAlignment="1" applyProtection="1">
      <alignment horizontal="right" vertical="center" wrapText="1" indent="1"/>
    </xf>
    <xf numFmtId="164" fontId="20" fillId="0" borderId="14" xfId="5" applyNumberFormat="1" applyFont="1" applyFill="1" applyBorder="1" applyAlignment="1" applyProtection="1">
      <alignment horizontal="right" vertical="center" wrapText="1" indent="1"/>
    </xf>
    <xf numFmtId="164" fontId="22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5" applyNumberFormat="1" applyFont="1" applyFill="1" applyBorder="1" applyAlignment="1" applyProtection="1">
      <alignment horizontal="right" vertical="center" wrapText="1" indent="1"/>
    </xf>
    <xf numFmtId="0" fontId="8" fillId="0" borderId="42" xfId="5" applyFont="1" applyFill="1" applyBorder="1" applyAlignment="1" applyProtection="1">
      <alignment horizontal="center" vertical="center" wrapText="1"/>
    </xf>
    <xf numFmtId="0" fontId="8" fillId="0" borderId="54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5" applyFont="1" applyFill="1" applyBorder="1" applyAlignment="1" applyProtection="1">
      <alignment horizontal="center" vertical="center" wrapText="1"/>
    </xf>
    <xf numFmtId="0" fontId="20" fillId="0" borderId="19" xfId="5" applyFont="1" applyFill="1" applyBorder="1" applyAlignment="1" applyProtection="1">
      <alignment horizontal="center" vertical="center" wrapText="1"/>
    </xf>
    <xf numFmtId="0" fontId="20" fillId="0" borderId="33" xfId="5" applyFont="1" applyFill="1" applyBorder="1" applyAlignment="1" applyProtection="1">
      <alignment horizontal="center" vertical="center" wrapText="1"/>
    </xf>
    <xf numFmtId="164" fontId="22" fillId="0" borderId="30" xfId="5" applyNumberFormat="1" applyFont="1" applyFill="1" applyBorder="1" applyAlignment="1" applyProtection="1">
      <alignment horizontal="right" vertical="center" wrapText="1" indent="1"/>
    </xf>
    <xf numFmtId="0" fontId="22" fillId="0" borderId="3" xfId="5" applyFont="1" applyFill="1" applyBorder="1" applyAlignment="1" applyProtection="1">
      <alignment horizontal="left" vertical="center" wrapText="1" indent="6"/>
    </xf>
    <xf numFmtId="0" fontId="12" fillId="0" borderId="0" xfId="5" applyFill="1" applyProtection="1"/>
    <xf numFmtId="0" fontId="22" fillId="0" borderId="0" xfId="5" applyFont="1" applyFill="1" applyProtection="1"/>
    <xf numFmtId="0" fontId="15" fillId="0" borderId="0" xfId="5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5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5" applyFont="1" applyFill="1" applyProtection="1"/>
    <xf numFmtId="0" fontId="24" fillId="0" borderId="0" xfId="5" applyFont="1" applyFill="1" applyProtection="1"/>
    <xf numFmtId="0" fontId="12" fillId="0" borderId="0" xfId="5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5" applyNumberFormat="1" applyFont="1" applyFill="1" applyBorder="1" applyAlignment="1" applyProtection="1">
      <alignment horizontal="center" vertical="center" wrapText="1"/>
    </xf>
    <xf numFmtId="49" fontId="22" fillId="0" borderId="8" xfId="5" applyNumberFormat="1" applyFont="1" applyFill="1" applyBorder="1" applyAlignment="1" applyProtection="1">
      <alignment horizontal="center" vertical="center" wrapText="1"/>
    </xf>
    <xf numFmtId="49" fontId="22" fillId="0" borderId="10" xfId="5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49" fontId="22" fillId="0" borderId="11" xfId="5" applyNumberFormat="1" applyFont="1" applyFill="1" applyBorder="1" applyAlignment="1" applyProtection="1">
      <alignment horizontal="center" vertical="center" wrapText="1"/>
    </xf>
    <xf numFmtId="49" fontId="22" fillId="0" borderId="7" xfId="5" applyNumberFormat="1" applyFont="1" applyFill="1" applyBorder="1" applyAlignment="1" applyProtection="1">
      <alignment horizontal="center" vertical="center" wrapText="1"/>
    </xf>
    <xf numFmtId="49" fontId="22" fillId="0" borderId="12" xfId="5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4" fontId="29" fillId="0" borderId="37" xfId="5" applyNumberFormat="1" applyFont="1" applyFill="1" applyBorder="1" applyAlignment="1" applyProtection="1">
      <alignment horizontal="right" vertical="center" wrapText="1" indent="1"/>
    </xf>
    <xf numFmtId="164" fontId="22" fillId="0" borderId="46" xfId="5" applyNumberFormat="1" applyFont="1" applyFill="1" applyBorder="1" applyAlignment="1" applyProtection="1">
      <alignment horizontal="right" vertical="center" wrapText="1" indent="1"/>
    </xf>
    <xf numFmtId="164" fontId="22" fillId="0" borderId="3" xfId="5" applyNumberFormat="1" applyFont="1" applyFill="1" applyBorder="1" applyAlignment="1" applyProtection="1">
      <alignment horizontal="right" vertical="center" wrapText="1" indent="1"/>
    </xf>
    <xf numFmtId="0" fontId="20" fillId="0" borderId="37" xfId="5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5" applyFont="1" applyFill="1" applyBorder="1" applyAlignment="1" applyProtection="1">
      <alignment horizontal="left" vertical="center" wrapText="1" indent="1"/>
    </xf>
    <xf numFmtId="0" fontId="30" fillId="0" borderId="2" xfId="5" applyFont="1" applyFill="1" applyBorder="1" applyAlignment="1" applyProtection="1">
      <alignment horizontal="left" vertical="center" wrapText="1" indent="1"/>
    </xf>
    <xf numFmtId="0" fontId="38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4" fontId="20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5" applyFont="1" applyFill="1" applyBorder="1" applyAlignment="1">
      <alignment horizontal="center" vertical="center"/>
    </xf>
    <xf numFmtId="165" fontId="32" fillId="0" borderId="14" xfId="5" applyNumberFormat="1" applyFont="1" applyFill="1" applyBorder="1"/>
    <xf numFmtId="165" fontId="32" fillId="0" borderId="21" xfId="5" applyNumberFormat="1" applyFont="1" applyFill="1" applyBorder="1"/>
    <xf numFmtId="0" fontId="35" fillId="0" borderId="0" xfId="5" applyFont="1" applyFill="1"/>
    <xf numFmtId="0" fontId="29" fillId="0" borderId="13" xfId="5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6" applyFont="1" applyFill="1" applyBorder="1" applyAlignment="1" applyProtection="1">
      <alignment horizontal="left" vertical="center" wrapText="1" indent="1"/>
    </xf>
    <xf numFmtId="166" fontId="32" fillId="0" borderId="6" xfId="5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2" xfId="5" applyFont="1" applyFill="1" applyBorder="1" applyAlignment="1" applyProtection="1">
      <alignment horizontal="left" vertical="center" wrapText="1" indent="1"/>
    </xf>
    <xf numFmtId="0" fontId="20" fillId="0" borderId="23" xfId="5" applyFont="1" applyFill="1" applyBorder="1" applyAlignment="1" applyProtection="1">
      <alignment vertical="center" wrapText="1"/>
    </xf>
    <xf numFmtId="164" fontId="20" fillId="0" borderId="24" xfId="5" applyNumberFormat="1" applyFont="1" applyFill="1" applyBorder="1" applyAlignment="1" applyProtection="1">
      <alignment horizontal="right" vertical="center" wrapText="1" indent="1"/>
    </xf>
    <xf numFmtId="0" fontId="22" fillId="0" borderId="31" xfId="5" applyFont="1" applyFill="1" applyBorder="1" applyAlignment="1" applyProtection="1">
      <alignment horizontal="left" vertical="center" wrapText="1" indent="7"/>
    </xf>
    <xf numFmtId="164" fontId="28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5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1" xfId="0" applyNumberFormat="1" applyFont="1" applyFill="1" applyBorder="1" applyAlignment="1" applyProtection="1">
      <alignment horizontal="right" vertical="center" indent="1"/>
    </xf>
    <xf numFmtId="49" fontId="29" fillId="0" borderId="13" xfId="5" applyNumberFormat="1" applyFont="1" applyFill="1" applyBorder="1" applyAlignment="1" applyProtection="1">
      <alignment horizontal="center" vertical="center" wrapText="1"/>
    </xf>
    <xf numFmtId="164" fontId="26" fillId="0" borderId="37" xfId="0" quotePrefix="1" applyNumberFormat="1" applyFont="1" applyBorder="1" applyAlignment="1" applyProtection="1">
      <alignment horizontal="right" vertical="center" wrapText="1" indent="1"/>
    </xf>
    <xf numFmtId="164" fontId="22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5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55" xfId="5" applyFont="1" applyFill="1" applyBorder="1" applyAlignment="1" applyProtection="1">
      <alignment horizontal="center" vertical="center" wrapText="1"/>
    </xf>
    <xf numFmtId="0" fontId="29" fillId="0" borderId="23" xfId="5" applyFont="1" applyFill="1" applyBorder="1" applyAlignment="1" applyProtection="1">
      <alignment vertical="center" wrapText="1"/>
    </xf>
    <xf numFmtId="164" fontId="29" fillId="0" borderId="23" xfId="5" applyNumberFormat="1" applyFont="1" applyFill="1" applyBorder="1" applyAlignment="1" applyProtection="1">
      <alignment horizontal="right" vertical="center" wrapText="1" indent="1"/>
    </xf>
    <xf numFmtId="164" fontId="29" fillId="0" borderId="51" xfId="5" applyNumberFormat="1" applyFont="1" applyFill="1" applyBorder="1" applyAlignment="1" applyProtection="1">
      <alignment horizontal="right" vertical="center" wrapText="1" indent="1"/>
    </xf>
    <xf numFmtId="0" fontId="22" fillId="0" borderId="52" xfId="5" applyFont="1" applyFill="1" applyBorder="1" applyAlignment="1" applyProtection="1">
      <alignment horizontal="right" vertical="center" wrapText="1" indent="1"/>
    </xf>
    <xf numFmtId="164" fontId="30" fillId="0" borderId="52" xfId="5" applyNumberFormat="1" applyFont="1" applyFill="1" applyBorder="1" applyAlignment="1" applyProtection="1">
      <alignment horizontal="right" vertical="center" wrapText="1" indent="1"/>
    </xf>
    <xf numFmtId="0" fontId="15" fillId="0" borderId="0" xfId="5" applyFont="1" applyFill="1" applyBorder="1" applyProtection="1"/>
    <xf numFmtId="164" fontId="29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7" xfId="0" quotePrefix="1" applyNumberFormat="1" applyFont="1" applyBorder="1" applyAlignment="1" applyProtection="1">
      <alignment horizontal="right" vertical="center" wrapText="1" indent="1"/>
      <protection locked="0"/>
    </xf>
    <xf numFmtId="3" fontId="41" fillId="4" borderId="56" xfId="4" applyNumberFormat="1" applyFont="1" applyFill="1" applyBorder="1" applyAlignment="1">
      <alignment horizontal="center" vertical="center" wrapText="1"/>
    </xf>
    <xf numFmtId="3" fontId="41" fillId="4" borderId="57" xfId="4" applyNumberFormat="1" applyFont="1" applyFill="1" applyBorder="1" applyAlignment="1">
      <alignment horizontal="center" vertical="center" wrapText="1"/>
    </xf>
    <xf numFmtId="3" fontId="41" fillId="4" borderId="58" xfId="4" applyNumberFormat="1" applyFont="1" applyFill="1" applyBorder="1" applyAlignment="1">
      <alignment horizontal="center" vertical="center" wrapText="1"/>
    </xf>
    <xf numFmtId="0" fontId="16" fillId="0" borderId="59" xfId="4" applyFont="1" applyBorder="1" applyAlignment="1">
      <alignment vertical="center"/>
    </xf>
    <xf numFmtId="3" fontId="16" fillId="0" borderId="60" xfId="4" applyNumberFormat="1" applyFont="1" applyFill="1" applyBorder="1" applyAlignment="1">
      <alignment vertical="center"/>
    </xf>
    <xf numFmtId="3" fontId="16" fillId="0" borderId="61" xfId="4" applyNumberFormat="1" applyFont="1" applyFill="1" applyBorder="1" applyAlignment="1">
      <alignment vertical="center"/>
    </xf>
    <xf numFmtId="0" fontId="42" fillId="0" borderId="59" xfId="4" applyFont="1" applyBorder="1" applyAlignment="1">
      <alignment vertical="center"/>
    </xf>
    <xf numFmtId="4" fontId="42" fillId="0" borderId="60" xfId="4" applyNumberFormat="1" applyFont="1" applyFill="1" applyBorder="1" applyAlignment="1">
      <alignment vertical="center"/>
    </xf>
    <xf numFmtId="3" fontId="42" fillId="0" borderId="60" xfId="4" applyNumberFormat="1" applyFont="1" applyFill="1" applyBorder="1" applyAlignment="1">
      <alignment vertical="center"/>
    </xf>
    <xf numFmtId="3" fontId="42" fillId="0" borderId="61" xfId="4" applyNumberFormat="1" applyFont="1" applyFill="1" applyBorder="1" applyAlignment="1">
      <alignment vertical="center"/>
    </xf>
    <xf numFmtId="0" fontId="42" fillId="0" borderId="59" xfId="4" applyFont="1" applyBorder="1" applyAlignment="1">
      <alignment vertical="center" wrapText="1"/>
    </xf>
    <xf numFmtId="167" fontId="42" fillId="0" borderId="60" xfId="4" applyNumberFormat="1" applyFont="1" applyFill="1" applyBorder="1" applyAlignment="1">
      <alignment vertical="center"/>
    </xf>
    <xf numFmtId="3" fontId="42" fillId="0" borderId="60" xfId="4" applyNumberFormat="1" applyFont="1" applyBorder="1" applyAlignment="1">
      <alignment vertical="center"/>
    </xf>
    <xf numFmtId="0" fontId="42" fillId="0" borderId="59" xfId="4" applyFont="1" applyBorder="1" applyAlignment="1">
      <alignment horizontal="left" vertical="center" indent="1"/>
    </xf>
    <xf numFmtId="0" fontId="16" fillId="0" borderId="59" xfId="4" applyFont="1" applyBorder="1" applyAlignment="1">
      <alignment vertical="center" wrapText="1"/>
    </xf>
    <xf numFmtId="3" fontId="16" fillId="0" borderId="60" xfId="4" applyNumberFormat="1" applyFont="1" applyBorder="1" applyAlignment="1">
      <alignment vertical="center"/>
    </xf>
    <xf numFmtId="3" fontId="16" fillId="0" borderId="60" xfId="4" applyNumberFormat="1" applyFont="1" applyFill="1" applyBorder="1" applyAlignment="1">
      <alignment horizontal="right" vertical="center"/>
    </xf>
    <xf numFmtId="0" fontId="41" fillId="4" borderId="62" xfId="4" applyFont="1" applyFill="1" applyBorder="1" applyAlignment="1">
      <alignment vertical="center"/>
    </xf>
    <xf numFmtId="3" fontId="41" fillId="4" borderId="63" xfId="4" applyNumberFormat="1" applyFont="1" applyFill="1" applyBorder="1" applyAlignment="1">
      <alignment vertical="center"/>
    </xf>
    <xf numFmtId="3" fontId="41" fillId="4" borderId="64" xfId="4" applyNumberFormat="1" applyFont="1" applyFill="1" applyBorder="1" applyAlignment="1">
      <alignment vertical="center"/>
    </xf>
    <xf numFmtId="49" fontId="27" fillId="0" borderId="2" xfId="0" applyNumberFormat="1" applyFont="1" applyBorder="1" applyAlignment="1" applyProtection="1">
      <alignment horizontal="left" wrapText="1" indent="1"/>
    </xf>
    <xf numFmtId="164" fontId="3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42" fillId="4" borderId="65" xfId="4" applyFont="1" applyFill="1" applyBorder="1" applyAlignment="1">
      <alignment vertical="center"/>
    </xf>
    <xf numFmtId="0" fontId="41" fillId="4" borderId="66" xfId="4" applyFont="1" applyFill="1" applyBorder="1" applyAlignment="1">
      <alignment horizontal="center" vertical="center"/>
    </xf>
    <xf numFmtId="49" fontId="30" fillId="0" borderId="8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indent="1" shrinkToFit="1"/>
      <protection locked="0"/>
    </xf>
    <xf numFmtId="164" fontId="7" fillId="0" borderId="0" xfId="5" applyNumberFormat="1" applyFont="1" applyFill="1" applyBorder="1" applyAlignment="1" applyProtection="1">
      <alignment horizontal="center" vertical="center"/>
    </xf>
    <xf numFmtId="164" fontId="36" fillId="0" borderId="36" xfId="5" applyNumberFormat="1" applyFont="1" applyFill="1" applyBorder="1" applyAlignment="1" applyProtection="1">
      <alignment horizontal="left" vertical="center"/>
    </xf>
    <xf numFmtId="164" fontId="36" fillId="0" borderId="36" xfId="5" applyNumberFormat="1" applyFont="1" applyFill="1" applyBorder="1" applyAlignment="1" applyProtection="1">
      <alignment horizontal="left"/>
    </xf>
    <xf numFmtId="0" fontId="24" fillId="0" borderId="0" xfId="5" applyFont="1" applyFill="1" applyAlignment="1" applyProtection="1">
      <alignment horizontal="center"/>
    </xf>
    <xf numFmtId="164" fontId="31" fillId="0" borderId="67" xfId="0" applyNumberFormat="1" applyFont="1" applyFill="1" applyBorder="1" applyAlignment="1" applyProtection="1">
      <alignment horizontal="center" vertical="center" wrapText="1"/>
    </xf>
    <xf numFmtId="164" fontId="31" fillId="0" borderId="68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3" fillId="0" borderId="52" xfId="0" applyNumberFormat="1" applyFont="1" applyFill="1" applyBorder="1" applyAlignment="1" applyProtection="1">
      <alignment horizontal="center" vertical="center" wrapText="1"/>
    </xf>
    <xf numFmtId="164" fontId="31" fillId="0" borderId="69" xfId="0" applyNumberFormat="1" applyFont="1" applyFill="1" applyBorder="1" applyAlignment="1" applyProtection="1">
      <alignment horizontal="center" vertical="center" wrapText="1"/>
    </xf>
    <xf numFmtId="164" fontId="31" fillId="0" borderId="70" xfId="0" applyNumberFormat="1" applyFont="1" applyFill="1" applyBorder="1" applyAlignment="1" applyProtection="1">
      <alignment horizontal="center" vertical="center" wrapText="1"/>
    </xf>
    <xf numFmtId="164" fontId="5" fillId="0" borderId="0" xfId="5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5" applyFont="1" applyFill="1" applyBorder="1" applyAlignment="1">
      <alignment horizontal="center" vertical="center" wrapText="1"/>
    </xf>
    <xf numFmtId="0" fontId="32" fillId="0" borderId="18" xfId="5" applyFont="1" applyFill="1" applyBorder="1" applyAlignment="1">
      <alignment horizontal="center" vertical="center" wrapText="1"/>
    </xf>
    <xf numFmtId="0" fontId="32" fillId="0" borderId="11" xfId="5" applyFont="1" applyFill="1" applyBorder="1" applyAlignment="1">
      <alignment horizontal="center" vertical="center" wrapText="1"/>
    </xf>
    <xf numFmtId="0" fontId="32" fillId="0" borderId="10" xfId="5" applyFont="1" applyFill="1" applyBorder="1" applyAlignment="1">
      <alignment horizontal="center" vertical="center" wrapText="1"/>
    </xf>
    <xf numFmtId="0" fontId="32" fillId="0" borderId="4" xfId="5" applyFont="1" applyFill="1" applyBorder="1" applyAlignment="1">
      <alignment horizontal="center" vertical="center" wrapText="1"/>
    </xf>
    <xf numFmtId="0" fontId="32" fillId="0" borderId="6" xfId="5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5" applyFont="1" applyFill="1" applyBorder="1" applyAlignment="1" applyProtection="1">
      <alignment horizontal="left"/>
    </xf>
    <xf numFmtId="0" fontId="31" fillId="0" borderId="14" xfId="5" applyFont="1" applyFill="1" applyBorder="1" applyAlignment="1" applyProtection="1">
      <alignment horizontal="left"/>
    </xf>
    <xf numFmtId="0" fontId="22" fillId="0" borderId="52" xfId="5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29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3" xfId="0" applyFont="1" applyFill="1" applyBorder="1" applyAlignment="1" applyProtection="1">
      <alignment horizontal="left" indent="1"/>
    </xf>
    <xf numFmtId="0" fontId="31" fillId="0" borderId="44" xfId="0" applyFont="1" applyFill="1" applyBorder="1" applyAlignment="1" applyProtection="1">
      <alignment horizontal="left" indent="1"/>
    </xf>
    <xf numFmtId="0" fontId="31" fillId="0" borderId="42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1" fillId="0" borderId="71" xfId="0" applyFont="1" applyFill="1" applyBorder="1" applyAlignment="1" applyProtection="1">
      <alignment horizontal="center"/>
    </xf>
    <xf numFmtId="0" fontId="31" fillId="0" borderId="52" xfId="0" applyFont="1" applyFill="1" applyBorder="1" applyAlignment="1" applyProtection="1">
      <alignment horizontal="center"/>
    </xf>
    <xf numFmtId="0" fontId="31" fillId="0" borderId="72" xfId="0" applyFont="1" applyFill="1" applyBorder="1" applyAlignment="1" applyProtection="1">
      <alignment horizontal="center"/>
    </xf>
    <xf numFmtId="0" fontId="30" fillId="0" borderId="54" xfId="0" applyFont="1" applyFill="1" applyBorder="1" applyAlignment="1" applyProtection="1">
      <alignment horizontal="left" indent="1"/>
      <protection locked="0"/>
    </xf>
    <xf numFmtId="0" fontId="30" fillId="0" borderId="73" xfId="0" applyFont="1" applyFill="1" applyBorder="1" applyAlignment="1" applyProtection="1">
      <alignment horizontal="left" indent="1"/>
      <protection locked="0"/>
    </xf>
    <xf numFmtId="0" fontId="30" fillId="0" borderId="74" xfId="0" applyFont="1" applyFill="1" applyBorder="1" applyAlignment="1" applyProtection="1">
      <alignment horizontal="left" indent="1"/>
      <protection locked="0"/>
    </xf>
    <xf numFmtId="0" fontId="30" fillId="0" borderId="3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75" xfId="0" applyFont="1" applyFill="1" applyBorder="1" applyAlignment="1" applyProtection="1">
      <alignment horizontal="left" indent="1"/>
      <protection locked="0"/>
    </xf>
    <xf numFmtId="164" fontId="18" fillId="0" borderId="49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left" vertical="center" wrapText="1" indent="2"/>
    </xf>
    <xf numFmtId="164" fontId="8" fillId="0" borderId="37" xfId="0" applyNumberFormat="1" applyFont="1" applyFill="1" applyBorder="1" applyAlignment="1" applyProtection="1">
      <alignment horizontal="left" vertical="center" wrapText="1" indent="2"/>
    </xf>
    <xf numFmtId="164" fontId="8" fillId="0" borderId="67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73" xfId="0" applyNumberFormat="1" applyFont="1" applyFill="1" applyBorder="1" applyAlignment="1" applyProtection="1">
      <alignment horizontal="center" vertical="center"/>
    </xf>
    <xf numFmtId="164" fontId="8" fillId="0" borderId="50" xfId="0" applyNumberFormat="1" applyFont="1" applyFill="1" applyBorder="1" applyAlignment="1" applyProtection="1">
      <alignment horizontal="center" vertical="center"/>
    </xf>
    <xf numFmtId="164" fontId="8" fillId="0" borderId="67" xfId="0" applyNumberFormat="1" applyFont="1" applyFill="1" applyBorder="1" applyAlignment="1" applyProtection="1">
      <alignment horizontal="center" vertical="center" wrapText="1"/>
    </xf>
    <xf numFmtId="164" fontId="8" fillId="0" borderId="68" xfId="0" applyNumberFormat="1" applyFont="1" applyFill="1" applyBorder="1" applyAlignment="1" applyProtection="1">
      <alignment horizontal="center" vertical="center" wrapText="1"/>
    </xf>
    <xf numFmtId="0" fontId="30" fillId="0" borderId="52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4" xfId="6" applyFont="1" applyFill="1" applyBorder="1" applyAlignment="1" applyProtection="1">
      <alignment horizontal="left" vertical="center" indent="1"/>
    </xf>
    <xf numFmtId="0" fontId="21" fillId="0" borderId="44" xfId="6" applyFont="1" applyFill="1" applyBorder="1" applyAlignment="1" applyProtection="1">
      <alignment horizontal="left" vertical="center" indent="1"/>
    </xf>
    <xf numFmtId="0" fontId="21" fillId="0" borderId="37" xfId="6" applyFont="1" applyFill="1" applyBorder="1" applyAlignment="1" applyProtection="1">
      <alignment horizontal="left" vertical="center" indent="1"/>
    </xf>
    <xf numFmtId="0" fontId="24" fillId="0" borderId="0" xfId="6" applyFont="1" applyFill="1" applyAlignment="1" applyProtection="1">
      <alignment horizontal="center" wrapText="1"/>
    </xf>
    <xf numFmtId="0" fontId="24" fillId="0" borderId="0" xfId="6" applyFont="1" applyFill="1" applyAlignment="1" applyProtection="1">
      <alignment horizontal="center"/>
    </xf>
    <xf numFmtId="3" fontId="41" fillId="4" borderId="76" xfId="4" applyNumberFormat="1" applyFont="1" applyFill="1" applyBorder="1" applyAlignment="1">
      <alignment horizontal="center" vertical="center"/>
    </xf>
    <xf numFmtId="3" fontId="41" fillId="4" borderId="77" xfId="4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textRotation="180"/>
    </xf>
    <xf numFmtId="0" fontId="36" fillId="0" borderId="0" xfId="0" applyFont="1" applyAlignment="1" applyProtection="1">
      <alignment horizontal="right"/>
    </xf>
    <xf numFmtId="0" fontId="31" fillId="0" borderId="43" xfId="0" applyFont="1" applyBorder="1" applyAlignment="1" applyProtection="1">
      <alignment horizontal="left" vertical="center" indent="2"/>
    </xf>
    <xf numFmtId="0" fontId="31" fillId="0" borderId="42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7">
    <cellStyle name="Ezres" xfId="1" builtinId="3"/>
    <cellStyle name="Hiperhivatkozás" xfId="2"/>
    <cellStyle name="Már látott hiperhivatkozás" xfId="3"/>
    <cellStyle name="Normál" xfId="0" builtinId="0"/>
    <cellStyle name="Normál_  3   _2010.évi állami" xfId="4"/>
    <cellStyle name="Normál_KVRENMUNKA" xfId="5"/>
    <cellStyle name="Normál_SEGEDLETEK" xfId="6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59"/>
  <sheetViews>
    <sheetView tabSelected="1" view="pageLayout" topLeftCell="A121" zoomScaleNormal="110" zoomScaleSheetLayoutView="100" workbookViewId="0">
      <selection activeCell="C143" sqref="C143"/>
    </sheetView>
  </sheetViews>
  <sheetFormatPr defaultColWidth="9.33203125" defaultRowHeight="15.75" x14ac:dyDescent="0.25"/>
  <cols>
    <col min="1" max="1" width="9.5" style="380" customWidth="1"/>
    <col min="2" max="2" width="91.6640625" style="380" customWidth="1"/>
    <col min="3" max="3" width="17.5" style="381" customWidth="1"/>
    <col min="4" max="4" width="9" style="412" customWidth="1"/>
    <col min="5" max="16384" width="9.33203125" style="412"/>
  </cols>
  <sheetData>
    <row r="1" spans="1:3" ht="15.95" customHeight="1" x14ac:dyDescent="0.25">
      <c r="A1" s="546" t="s">
        <v>14</v>
      </c>
      <c r="B1" s="546"/>
      <c r="C1" s="546"/>
    </row>
    <row r="2" spans="1:3" ht="15.95" customHeight="1" thickBot="1" x14ac:dyDescent="0.3">
      <c r="A2" s="547" t="s">
        <v>153</v>
      </c>
      <c r="B2" s="547"/>
      <c r="C2" s="301" t="s">
        <v>215</v>
      </c>
    </row>
    <row r="3" spans="1:3" ht="38.1" customHeight="1" thickBot="1" x14ac:dyDescent="0.3">
      <c r="A3" s="23" t="s">
        <v>70</v>
      </c>
      <c r="B3" s="24" t="s">
        <v>16</v>
      </c>
      <c r="C3" s="44" t="s">
        <v>601</v>
      </c>
    </row>
    <row r="4" spans="1:3" s="413" customFormat="1" ht="12" customHeight="1" thickBot="1" x14ac:dyDescent="0.25">
      <c r="A4" s="407" t="s">
        <v>481</v>
      </c>
      <c r="B4" s="408" t="s">
        <v>482</v>
      </c>
      <c r="C4" s="409" t="s">
        <v>483</v>
      </c>
    </row>
    <row r="5" spans="1:3" s="414" customFormat="1" ht="12" customHeight="1" thickBot="1" x14ac:dyDescent="0.25">
      <c r="A5" s="20" t="s">
        <v>17</v>
      </c>
      <c r="B5" s="21" t="s">
        <v>240</v>
      </c>
      <c r="C5" s="291">
        <f>+C6+C7+C8+C9+C10+C11</f>
        <v>115975</v>
      </c>
    </row>
    <row r="6" spans="1:3" s="414" customFormat="1" ht="12" customHeight="1" x14ac:dyDescent="0.2">
      <c r="A6" s="15" t="s">
        <v>99</v>
      </c>
      <c r="B6" s="415" t="s">
        <v>241</v>
      </c>
      <c r="C6" s="294">
        <v>84946</v>
      </c>
    </row>
    <row r="7" spans="1:3" s="414" customFormat="1" ht="12" customHeight="1" x14ac:dyDescent="0.2">
      <c r="A7" s="14" t="s">
        <v>100</v>
      </c>
      <c r="B7" s="416" t="s">
        <v>242</v>
      </c>
      <c r="C7" s="293">
        <v>15966</v>
      </c>
    </row>
    <row r="8" spans="1:3" s="414" customFormat="1" ht="12" customHeight="1" x14ac:dyDescent="0.2">
      <c r="A8" s="14" t="s">
        <v>101</v>
      </c>
      <c r="B8" s="416" t="s">
        <v>243</v>
      </c>
      <c r="C8" s="293">
        <v>13263</v>
      </c>
    </row>
    <row r="9" spans="1:3" s="414" customFormat="1" ht="12" customHeight="1" x14ac:dyDescent="0.2">
      <c r="A9" s="14" t="s">
        <v>102</v>
      </c>
      <c r="B9" s="416" t="s">
        <v>244</v>
      </c>
      <c r="C9" s="293">
        <v>1800</v>
      </c>
    </row>
    <row r="10" spans="1:3" s="414" customFormat="1" ht="12" customHeight="1" x14ac:dyDescent="0.2">
      <c r="A10" s="14" t="s">
        <v>150</v>
      </c>
      <c r="B10" s="287" t="s">
        <v>423</v>
      </c>
      <c r="C10" s="293"/>
    </row>
    <row r="11" spans="1:3" s="414" customFormat="1" ht="12" customHeight="1" thickBot="1" x14ac:dyDescent="0.25">
      <c r="A11" s="16" t="s">
        <v>103</v>
      </c>
      <c r="B11" s="288" t="s">
        <v>424</v>
      </c>
      <c r="C11" s="293"/>
    </row>
    <row r="12" spans="1:3" s="414" customFormat="1" ht="12" customHeight="1" thickBot="1" x14ac:dyDescent="0.25">
      <c r="A12" s="20" t="s">
        <v>18</v>
      </c>
      <c r="B12" s="286" t="s">
        <v>245</v>
      </c>
      <c r="C12" s="291">
        <f>+C13+C14+C15+C16+C17</f>
        <v>47668</v>
      </c>
    </row>
    <row r="13" spans="1:3" s="414" customFormat="1" ht="12" customHeight="1" x14ac:dyDescent="0.2">
      <c r="A13" s="15" t="s">
        <v>105</v>
      </c>
      <c r="B13" s="415" t="s">
        <v>246</v>
      </c>
      <c r="C13" s="294"/>
    </row>
    <row r="14" spans="1:3" s="414" customFormat="1" ht="12" customHeight="1" x14ac:dyDescent="0.2">
      <c r="A14" s="14" t="s">
        <v>106</v>
      </c>
      <c r="B14" s="416" t="s">
        <v>247</v>
      </c>
      <c r="C14" s="293"/>
    </row>
    <row r="15" spans="1:3" s="414" customFormat="1" ht="12" customHeight="1" x14ac:dyDescent="0.2">
      <c r="A15" s="14" t="s">
        <v>107</v>
      </c>
      <c r="B15" s="416" t="s">
        <v>416</v>
      </c>
      <c r="C15" s="293"/>
    </row>
    <row r="16" spans="1:3" s="414" customFormat="1" ht="12" customHeight="1" x14ac:dyDescent="0.2">
      <c r="A16" s="14" t="s">
        <v>108</v>
      </c>
      <c r="B16" s="416" t="s">
        <v>417</v>
      </c>
      <c r="C16" s="293">
        <v>0</v>
      </c>
    </row>
    <row r="17" spans="1:3" s="414" customFormat="1" ht="12" customHeight="1" x14ac:dyDescent="0.2">
      <c r="A17" s="14" t="s">
        <v>109</v>
      </c>
      <c r="B17" s="416" t="s">
        <v>248</v>
      </c>
      <c r="C17" s="293">
        <v>47668</v>
      </c>
    </row>
    <row r="18" spans="1:3" s="414" customFormat="1" ht="12" customHeight="1" thickBot="1" x14ac:dyDescent="0.25">
      <c r="A18" s="16" t="s">
        <v>118</v>
      </c>
      <c r="B18" s="288" t="s">
        <v>249</v>
      </c>
      <c r="C18" s="295"/>
    </row>
    <row r="19" spans="1:3" s="414" customFormat="1" ht="12" customHeight="1" thickBot="1" x14ac:dyDescent="0.25">
      <c r="A19" s="20" t="s">
        <v>19</v>
      </c>
      <c r="B19" s="21" t="s">
        <v>250</v>
      </c>
      <c r="C19" s="291">
        <f>+C20+C21+C22+C23+C24</f>
        <v>0</v>
      </c>
    </row>
    <row r="20" spans="1:3" s="414" customFormat="1" ht="12" customHeight="1" x14ac:dyDescent="0.2">
      <c r="A20" s="15" t="s">
        <v>88</v>
      </c>
      <c r="B20" s="415" t="s">
        <v>251</v>
      </c>
      <c r="C20" s="294"/>
    </row>
    <row r="21" spans="1:3" s="414" customFormat="1" ht="12" customHeight="1" x14ac:dyDescent="0.2">
      <c r="A21" s="14" t="s">
        <v>89</v>
      </c>
      <c r="B21" s="416" t="s">
        <v>252</v>
      </c>
      <c r="C21" s="293"/>
    </row>
    <row r="22" spans="1:3" s="414" customFormat="1" ht="12" customHeight="1" x14ac:dyDescent="0.2">
      <c r="A22" s="14" t="s">
        <v>90</v>
      </c>
      <c r="B22" s="416" t="s">
        <v>418</v>
      </c>
      <c r="C22" s="293"/>
    </row>
    <row r="23" spans="1:3" s="414" customFormat="1" ht="12" customHeight="1" x14ac:dyDescent="0.2">
      <c r="A23" s="14" t="s">
        <v>91</v>
      </c>
      <c r="B23" s="416" t="s">
        <v>419</v>
      </c>
      <c r="C23" s="293"/>
    </row>
    <row r="24" spans="1:3" s="414" customFormat="1" ht="12" customHeight="1" x14ac:dyDescent="0.2">
      <c r="A24" s="14" t="s">
        <v>171</v>
      </c>
      <c r="B24" s="416" t="s">
        <v>253</v>
      </c>
      <c r="C24" s="293">
        <v>0</v>
      </c>
    </row>
    <row r="25" spans="1:3" s="414" customFormat="1" ht="12" customHeight="1" thickBot="1" x14ac:dyDescent="0.25">
      <c r="A25" s="16" t="s">
        <v>172</v>
      </c>
      <c r="B25" s="417" t="s">
        <v>254</v>
      </c>
      <c r="C25" s="295"/>
    </row>
    <row r="26" spans="1:3" s="414" customFormat="1" ht="12" customHeight="1" thickBot="1" x14ac:dyDescent="0.25">
      <c r="A26" s="20" t="s">
        <v>173</v>
      </c>
      <c r="B26" s="21" t="s">
        <v>255</v>
      </c>
      <c r="C26" s="297">
        <f>+C27+C31+C32+C33</f>
        <v>82300</v>
      </c>
    </row>
    <row r="27" spans="1:3" s="414" customFormat="1" ht="12" customHeight="1" x14ac:dyDescent="0.2">
      <c r="A27" s="15" t="s">
        <v>256</v>
      </c>
      <c r="B27" s="415" t="s">
        <v>430</v>
      </c>
      <c r="C27" s="410">
        <f>+C28+C29+C30</f>
        <v>78800</v>
      </c>
    </row>
    <row r="28" spans="1:3" s="414" customFormat="1" ht="12" customHeight="1" x14ac:dyDescent="0.2">
      <c r="A28" s="14" t="s">
        <v>257</v>
      </c>
      <c r="B28" s="416" t="s">
        <v>262</v>
      </c>
      <c r="C28" s="293">
        <v>23900</v>
      </c>
    </row>
    <row r="29" spans="1:3" s="414" customFormat="1" ht="12" customHeight="1" x14ac:dyDescent="0.2">
      <c r="A29" s="14" t="s">
        <v>258</v>
      </c>
      <c r="B29" s="540" t="s">
        <v>585</v>
      </c>
      <c r="C29" s="293">
        <v>19900</v>
      </c>
    </row>
    <row r="30" spans="1:3" s="414" customFormat="1" ht="12" customHeight="1" x14ac:dyDescent="0.2">
      <c r="A30" s="14" t="s">
        <v>428</v>
      </c>
      <c r="B30" s="491" t="s">
        <v>429</v>
      </c>
      <c r="C30" s="293">
        <v>35000</v>
      </c>
    </row>
    <row r="31" spans="1:3" s="414" customFormat="1" ht="12" customHeight="1" x14ac:dyDescent="0.2">
      <c r="A31" s="14" t="s">
        <v>259</v>
      </c>
      <c r="B31" s="416" t="s">
        <v>264</v>
      </c>
      <c r="C31" s="293">
        <v>3500</v>
      </c>
    </row>
    <row r="32" spans="1:3" s="414" customFormat="1" ht="12" customHeight="1" x14ac:dyDescent="0.2">
      <c r="A32" s="14" t="s">
        <v>260</v>
      </c>
      <c r="B32" s="416" t="s">
        <v>265</v>
      </c>
      <c r="C32" s="293"/>
    </row>
    <row r="33" spans="1:3" s="414" customFormat="1" ht="12" customHeight="1" thickBot="1" x14ac:dyDescent="0.25">
      <c r="A33" s="16" t="s">
        <v>261</v>
      </c>
      <c r="B33" s="417" t="s">
        <v>266</v>
      </c>
      <c r="C33" s="295"/>
    </row>
    <row r="34" spans="1:3" s="414" customFormat="1" ht="12" customHeight="1" thickBot="1" x14ac:dyDescent="0.25">
      <c r="A34" s="20" t="s">
        <v>21</v>
      </c>
      <c r="B34" s="21" t="s">
        <v>425</v>
      </c>
      <c r="C34" s="291">
        <f>SUM(C35:C45)</f>
        <v>27300</v>
      </c>
    </row>
    <row r="35" spans="1:3" s="414" customFormat="1" ht="12" customHeight="1" x14ac:dyDescent="0.2">
      <c r="A35" s="15" t="s">
        <v>92</v>
      </c>
      <c r="B35" s="415" t="s">
        <v>269</v>
      </c>
      <c r="C35" s="294"/>
    </row>
    <row r="36" spans="1:3" s="414" customFormat="1" ht="12" customHeight="1" x14ac:dyDescent="0.2">
      <c r="A36" s="14" t="s">
        <v>93</v>
      </c>
      <c r="B36" s="416" t="s">
        <v>270</v>
      </c>
      <c r="C36" s="293">
        <v>1100</v>
      </c>
    </row>
    <row r="37" spans="1:3" s="414" customFormat="1" ht="12" customHeight="1" x14ac:dyDescent="0.2">
      <c r="A37" s="14" t="s">
        <v>94</v>
      </c>
      <c r="B37" s="416" t="s">
        <v>271</v>
      </c>
      <c r="C37" s="293"/>
    </row>
    <row r="38" spans="1:3" s="414" customFormat="1" ht="12" customHeight="1" x14ac:dyDescent="0.2">
      <c r="A38" s="14" t="s">
        <v>175</v>
      </c>
      <c r="B38" s="416" t="s">
        <v>272</v>
      </c>
      <c r="C38" s="293">
        <v>19953</v>
      </c>
    </row>
    <row r="39" spans="1:3" s="414" customFormat="1" ht="12" customHeight="1" x14ac:dyDescent="0.2">
      <c r="A39" s="14" t="s">
        <v>176</v>
      </c>
      <c r="B39" s="416" t="s">
        <v>273</v>
      </c>
      <c r="C39" s="293">
        <v>2389</v>
      </c>
    </row>
    <row r="40" spans="1:3" s="414" customFormat="1" ht="12" customHeight="1" x14ac:dyDescent="0.2">
      <c r="A40" s="14" t="s">
        <v>177</v>
      </c>
      <c r="B40" s="416" t="s">
        <v>274</v>
      </c>
      <c r="C40" s="293">
        <v>2832</v>
      </c>
    </row>
    <row r="41" spans="1:3" s="414" customFormat="1" ht="12" customHeight="1" x14ac:dyDescent="0.2">
      <c r="A41" s="14" t="s">
        <v>178</v>
      </c>
      <c r="B41" s="416" t="s">
        <v>275</v>
      </c>
      <c r="C41" s="293"/>
    </row>
    <row r="42" spans="1:3" s="414" customFormat="1" ht="12" customHeight="1" x14ac:dyDescent="0.2">
      <c r="A42" s="14" t="s">
        <v>179</v>
      </c>
      <c r="B42" s="416" t="s">
        <v>276</v>
      </c>
      <c r="C42" s="293"/>
    </row>
    <row r="43" spans="1:3" s="414" customFormat="1" ht="12" customHeight="1" x14ac:dyDescent="0.2">
      <c r="A43" s="14" t="s">
        <v>267</v>
      </c>
      <c r="B43" s="416" t="s">
        <v>277</v>
      </c>
      <c r="C43" s="296"/>
    </row>
    <row r="44" spans="1:3" s="414" customFormat="1" ht="12" customHeight="1" x14ac:dyDescent="0.2">
      <c r="A44" s="16" t="s">
        <v>268</v>
      </c>
      <c r="B44" s="417" t="s">
        <v>427</v>
      </c>
      <c r="C44" s="402"/>
    </row>
    <row r="45" spans="1:3" s="414" customFormat="1" ht="12" customHeight="1" thickBot="1" x14ac:dyDescent="0.25">
      <c r="A45" s="16" t="s">
        <v>426</v>
      </c>
      <c r="B45" s="288" t="s">
        <v>278</v>
      </c>
      <c r="C45" s="402">
        <v>1026</v>
      </c>
    </row>
    <row r="46" spans="1:3" s="414" customFormat="1" ht="12" customHeight="1" thickBot="1" x14ac:dyDescent="0.25">
      <c r="A46" s="20" t="s">
        <v>22</v>
      </c>
      <c r="B46" s="21" t="s">
        <v>279</v>
      </c>
      <c r="C46" s="291">
        <f>SUM(C47:C51)</f>
        <v>0</v>
      </c>
    </row>
    <row r="47" spans="1:3" s="414" customFormat="1" ht="12" customHeight="1" x14ac:dyDescent="0.2">
      <c r="A47" s="15" t="s">
        <v>95</v>
      </c>
      <c r="B47" s="415" t="s">
        <v>283</v>
      </c>
      <c r="C47" s="462"/>
    </row>
    <row r="48" spans="1:3" s="414" customFormat="1" ht="12" customHeight="1" x14ac:dyDescent="0.2">
      <c r="A48" s="14" t="s">
        <v>96</v>
      </c>
      <c r="B48" s="416" t="s">
        <v>284</v>
      </c>
      <c r="C48" s="296"/>
    </row>
    <row r="49" spans="1:3" s="414" customFormat="1" ht="12" customHeight="1" x14ac:dyDescent="0.2">
      <c r="A49" s="14" t="s">
        <v>280</v>
      </c>
      <c r="B49" s="416" t="s">
        <v>285</v>
      </c>
      <c r="C49" s="296"/>
    </row>
    <row r="50" spans="1:3" s="414" customFormat="1" ht="12" customHeight="1" x14ac:dyDescent="0.2">
      <c r="A50" s="14" t="s">
        <v>281</v>
      </c>
      <c r="B50" s="416" t="s">
        <v>286</v>
      </c>
      <c r="C50" s="296"/>
    </row>
    <row r="51" spans="1:3" s="414" customFormat="1" ht="12" customHeight="1" thickBot="1" x14ac:dyDescent="0.25">
      <c r="A51" s="16" t="s">
        <v>282</v>
      </c>
      <c r="B51" s="288" t="s">
        <v>287</v>
      </c>
      <c r="C51" s="402"/>
    </row>
    <row r="52" spans="1:3" s="414" customFormat="1" ht="12" customHeight="1" thickBot="1" x14ac:dyDescent="0.25">
      <c r="A52" s="20" t="s">
        <v>180</v>
      </c>
      <c r="B52" s="21" t="s">
        <v>288</v>
      </c>
      <c r="C52" s="291">
        <f>SUM(C53:C55)</f>
        <v>0</v>
      </c>
    </row>
    <row r="53" spans="1:3" s="414" customFormat="1" ht="12" customHeight="1" x14ac:dyDescent="0.2">
      <c r="A53" s="15" t="s">
        <v>97</v>
      </c>
      <c r="B53" s="415" t="s">
        <v>289</v>
      </c>
      <c r="C53" s="294"/>
    </row>
    <row r="54" spans="1:3" s="414" customFormat="1" ht="12" customHeight="1" x14ac:dyDescent="0.2">
      <c r="A54" s="14" t="s">
        <v>98</v>
      </c>
      <c r="B54" s="416" t="s">
        <v>420</v>
      </c>
      <c r="C54" s="293"/>
    </row>
    <row r="55" spans="1:3" s="414" customFormat="1" ht="12" customHeight="1" x14ac:dyDescent="0.2">
      <c r="A55" s="14" t="s">
        <v>292</v>
      </c>
      <c r="B55" s="416" t="s">
        <v>290</v>
      </c>
      <c r="C55" s="293"/>
    </row>
    <row r="56" spans="1:3" s="414" customFormat="1" ht="12" customHeight="1" thickBot="1" x14ac:dyDescent="0.25">
      <c r="A56" s="16" t="s">
        <v>293</v>
      </c>
      <c r="B56" s="288" t="s">
        <v>291</v>
      </c>
      <c r="C56" s="295"/>
    </row>
    <row r="57" spans="1:3" s="414" customFormat="1" ht="12" customHeight="1" thickBot="1" x14ac:dyDescent="0.25">
      <c r="A57" s="20" t="s">
        <v>24</v>
      </c>
      <c r="B57" s="286" t="s">
        <v>294</v>
      </c>
      <c r="C57" s="291">
        <f>SUM(C58:C60)</f>
        <v>0</v>
      </c>
    </row>
    <row r="58" spans="1:3" s="414" customFormat="1" ht="12" customHeight="1" x14ac:dyDescent="0.2">
      <c r="A58" s="15" t="s">
        <v>181</v>
      </c>
      <c r="B58" s="415" t="s">
        <v>296</v>
      </c>
      <c r="C58" s="296"/>
    </row>
    <row r="59" spans="1:3" s="414" customFormat="1" ht="12" customHeight="1" x14ac:dyDescent="0.2">
      <c r="A59" s="14" t="s">
        <v>182</v>
      </c>
      <c r="B59" s="416" t="s">
        <v>421</v>
      </c>
      <c r="C59" s="296"/>
    </row>
    <row r="60" spans="1:3" s="414" customFormat="1" ht="12" customHeight="1" x14ac:dyDescent="0.2">
      <c r="A60" s="14" t="s">
        <v>216</v>
      </c>
      <c r="B60" s="416" t="s">
        <v>297</v>
      </c>
      <c r="C60" s="296"/>
    </row>
    <row r="61" spans="1:3" s="414" customFormat="1" ht="12" customHeight="1" thickBot="1" x14ac:dyDescent="0.25">
      <c r="A61" s="16" t="s">
        <v>295</v>
      </c>
      <c r="B61" s="288" t="s">
        <v>298</v>
      </c>
      <c r="C61" s="296"/>
    </row>
    <row r="62" spans="1:3" s="414" customFormat="1" ht="12" customHeight="1" thickBot="1" x14ac:dyDescent="0.25">
      <c r="A62" s="498" t="s">
        <v>470</v>
      </c>
      <c r="B62" s="21" t="s">
        <v>299</v>
      </c>
      <c r="C62" s="297">
        <f>+C5+C12+C19+C26+C34+C46+C52+C57</f>
        <v>273243</v>
      </c>
    </row>
    <row r="63" spans="1:3" s="414" customFormat="1" ht="12" customHeight="1" thickBot="1" x14ac:dyDescent="0.25">
      <c r="A63" s="465" t="s">
        <v>300</v>
      </c>
      <c r="B63" s="286" t="s">
        <v>301</v>
      </c>
      <c r="C63" s="291">
        <f>SUM(C64:C66)</f>
        <v>0</v>
      </c>
    </row>
    <row r="64" spans="1:3" s="414" customFormat="1" ht="12" customHeight="1" x14ac:dyDescent="0.2">
      <c r="A64" s="15" t="s">
        <v>332</v>
      </c>
      <c r="B64" s="415" t="s">
        <v>302</v>
      </c>
      <c r="C64" s="296"/>
    </row>
    <row r="65" spans="1:3" s="414" customFormat="1" ht="12" customHeight="1" x14ac:dyDescent="0.2">
      <c r="A65" s="14" t="s">
        <v>341</v>
      </c>
      <c r="B65" s="416" t="s">
        <v>303</v>
      </c>
      <c r="C65" s="296"/>
    </row>
    <row r="66" spans="1:3" s="414" customFormat="1" ht="12" customHeight="1" thickBot="1" x14ac:dyDescent="0.25">
      <c r="A66" s="16" t="s">
        <v>342</v>
      </c>
      <c r="B66" s="492" t="s">
        <v>455</v>
      </c>
      <c r="C66" s="296"/>
    </row>
    <row r="67" spans="1:3" s="414" customFormat="1" ht="12" customHeight="1" thickBot="1" x14ac:dyDescent="0.25">
      <c r="A67" s="465" t="s">
        <v>305</v>
      </c>
      <c r="B67" s="286" t="s">
        <v>306</v>
      </c>
      <c r="C67" s="291">
        <f>SUM(C68:C71)</f>
        <v>0</v>
      </c>
    </row>
    <row r="68" spans="1:3" s="414" customFormat="1" ht="12" customHeight="1" x14ac:dyDescent="0.2">
      <c r="A68" s="15" t="s">
        <v>151</v>
      </c>
      <c r="B68" s="415" t="s">
        <v>307</v>
      </c>
      <c r="C68" s="296"/>
    </row>
    <row r="69" spans="1:3" s="414" customFormat="1" ht="12" customHeight="1" x14ac:dyDescent="0.2">
      <c r="A69" s="14" t="s">
        <v>152</v>
      </c>
      <c r="B69" s="416" t="s">
        <v>308</v>
      </c>
      <c r="C69" s="296"/>
    </row>
    <row r="70" spans="1:3" s="414" customFormat="1" ht="12" customHeight="1" x14ac:dyDescent="0.2">
      <c r="A70" s="14" t="s">
        <v>333</v>
      </c>
      <c r="B70" s="416" t="s">
        <v>309</v>
      </c>
      <c r="C70" s="296"/>
    </row>
    <row r="71" spans="1:3" s="414" customFormat="1" ht="12" customHeight="1" thickBot="1" x14ac:dyDescent="0.25">
      <c r="A71" s="16" t="s">
        <v>334</v>
      </c>
      <c r="B71" s="288" t="s">
        <v>310</v>
      </c>
      <c r="C71" s="296"/>
    </row>
    <row r="72" spans="1:3" s="414" customFormat="1" ht="12" customHeight="1" thickBot="1" x14ac:dyDescent="0.25">
      <c r="A72" s="465" t="s">
        <v>311</v>
      </c>
      <c r="B72" s="286" t="s">
        <v>312</v>
      </c>
      <c r="C72" s="291">
        <f>SUM(C73:C74)</f>
        <v>280991</v>
      </c>
    </row>
    <row r="73" spans="1:3" s="414" customFormat="1" ht="12" customHeight="1" x14ac:dyDescent="0.2">
      <c r="A73" s="15" t="s">
        <v>335</v>
      </c>
      <c r="B73" s="415" t="s">
        <v>313</v>
      </c>
      <c r="C73" s="296">
        <v>280991</v>
      </c>
    </row>
    <row r="74" spans="1:3" s="414" customFormat="1" ht="12" customHeight="1" thickBot="1" x14ac:dyDescent="0.25">
      <c r="A74" s="16" t="s">
        <v>336</v>
      </c>
      <c r="B74" s="288" t="s">
        <v>314</v>
      </c>
      <c r="C74" s="296"/>
    </row>
    <row r="75" spans="1:3" s="414" customFormat="1" ht="12" customHeight="1" thickBot="1" x14ac:dyDescent="0.25">
      <c r="A75" s="465" t="s">
        <v>315</v>
      </c>
      <c r="B75" s="286" t="s">
        <v>316</v>
      </c>
      <c r="C75" s="291">
        <f>SUM(C76:C78)</f>
        <v>0</v>
      </c>
    </row>
    <row r="76" spans="1:3" s="414" customFormat="1" ht="12" customHeight="1" x14ac:dyDescent="0.2">
      <c r="A76" s="15" t="s">
        <v>337</v>
      </c>
      <c r="B76" s="415" t="s">
        <v>317</v>
      </c>
      <c r="C76" s="296"/>
    </row>
    <row r="77" spans="1:3" s="414" customFormat="1" ht="12" customHeight="1" x14ac:dyDescent="0.2">
      <c r="A77" s="14" t="s">
        <v>338</v>
      </c>
      <c r="B77" s="416" t="s">
        <v>318</v>
      </c>
      <c r="C77" s="296"/>
    </row>
    <row r="78" spans="1:3" s="414" customFormat="1" ht="12" customHeight="1" thickBot="1" x14ac:dyDescent="0.25">
      <c r="A78" s="16" t="s">
        <v>339</v>
      </c>
      <c r="B78" s="288" t="s">
        <v>319</v>
      </c>
      <c r="C78" s="296"/>
    </row>
    <row r="79" spans="1:3" s="414" customFormat="1" ht="12" customHeight="1" thickBot="1" x14ac:dyDescent="0.25">
      <c r="A79" s="465" t="s">
        <v>320</v>
      </c>
      <c r="B79" s="286" t="s">
        <v>340</v>
      </c>
      <c r="C79" s="291">
        <f>SUM(C80:C83)</f>
        <v>0</v>
      </c>
    </row>
    <row r="80" spans="1:3" s="414" customFormat="1" ht="12" customHeight="1" x14ac:dyDescent="0.2">
      <c r="A80" s="419" t="s">
        <v>321</v>
      </c>
      <c r="B80" s="415" t="s">
        <v>322</v>
      </c>
      <c r="C80" s="296"/>
    </row>
    <row r="81" spans="1:3" s="414" customFormat="1" ht="12" customHeight="1" x14ac:dyDescent="0.2">
      <c r="A81" s="420" t="s">
        <v>323</v>
      </c>
      <c r="B81" s="416" t="s">
        <v>324</v>
      </c>
      <c r="C81" s="296"/>
    </row>
    <row r="82" spans="1:3" s="414" customFormat="1" ht="12" customHeight="1" x14ac:dyDescent="0.2">
      <c r="A82" s="420" t="s">
        <v>325</v>
      </c>
      <c r="B82" s="416" t="s">
        <v>326</v>
      </c>
      <c r="C82" s="296"/>
    </row>
    <row r="83" spans="1:3" s="414" customFormat="1" ht="12" customHeight="1" thickBot="1" x14ac:dyDescent="0.25">
      <c r="A83" s="421" t="s">
        <v>327</v>
      </c>
      <c r="B83" s="288" t="s">
        <v>328</v>
      </c>
      <c r="C83" s="296"/>
    </row>
    <row r="84" spans="1:3" s="414" customFormat="1" ht="12" customHeight="1" thickBot="1" x14ac:dyDescent="0.25">
      <c r="A84" s="465" t="s">
        <v>329</v>
      </c>
      <c r="B84" s="286" t="s">
        <v>469</v>
      </c>
      <c r="C84" s="463"/>
    </row>
    <row r="85" spans="1:3" s="414" customFormat="1" ht="13.5" customHeight="1" thickBot="1" x14ac:dyDescent="0.25">
      <c r="A85" s="465" t="s">
        <v>331</v>
      </c>
      <c r="B85" s="286" t="s">
        <v>330</v>
      </c>
      <c r="C85" s="463"/>
    </row>
    <row r="86" spans="1:3" s="414" customFormat="1" ht="15.75" customHeight="1" thickBot="1" x14ac:dyDescent="0.25">
      <c r="A86" s="465" t="s">
        <v>343</v>
      </c>
      <c r="B86" s="422" t="s">
        <v>472</v>
      </c>
      <c r="C86" s="297">
        <f>+C63+C67+C72+C75+C79+C85+C84</f>
        <v>280991</v>
      </c>
    </row>
    <row r="87" spans="1:3" s="414" customFormat="1" ht="16.5" customHeight="1" thickBot="1" x14ac:dyDescent="0.25">
      <c r="A87" s="466" t="s">
        <v>471</v>
      </c>
      <c r="B87" s="423" t="s">
        <v>473</v>
      </c>
      <c r="C87" s="297">
        <f>+C62+C86</f>
        <v>554234</v>
      </c>
    </row>
    <row r="88" spans="1:3" s="414" customFormat="1" ht="83.25" customHeight="1" x14ac:dyDescent="0.2">
      <c r="A88" s="5"/>
      <c r="B88" s="6"/>
      <c r="C88" s="298"/>
    </row>
    <row r="89" spans="1:3" ht="16.5" customHeight="1" x14ac:dyDescent="0.25">
      <c r="A89" s="546" t="s">
        <v>46</v>
      </c>
      <c r="B89" s="546"/>
      <c r="C89" s="546"/>
    </row>
    <row r="90" spans="1:3" s="424" customFormat="1" ht="16.5" customHeight="1" thickBot="1" x14ac:dyDescent="0.3">
      <c r="A90" s="548" t="s">
        <v>154</v>
      </c>
      <c r="B90" s="548"/>
      <c r="C90" s="155" t="s">
        <v>215</v>
      </c>
    </row>
    <row r="91" spans="1:3" ht="38.1" customHeight="1" thickBot="1" x14ac:dyDescent="0.3">
      <c r="A91" s="23" t="s">
        <v>70</v>
      </c>
      <c r="B91" s="24" t="s">
        <v>47</v>
      </c>
      <c r="C91" s="44" t="s">
        <v>601</v>
      </c>
    </row>
    <row r="92" spans="1:3" s="413" customFormat="1" ht="12" customHeight="1" thickBot="1" x14ac:dyDescent="0.25">
      <c r="A92" s="37" t="s">
        <v>481</v>
      </c>
      <c r="B92" s="38" t="s">
        <v>482</v>
      </c>
      <c r="C92" s="39" t="s">
        <v>483</v>
      </c>
    </row>
    <row r="93" spans="1:3" ht="12" customHeight="1" thickBot="1" x14ac:dyDescent="0.3">
      <c r="A93" s="22" t="s">
        <v>17</v>
      </c>
      <c r="B93" s="31" t="s">
        <v>431</v>
      </c>
      <c r="C93" s="290">
        <f>C94+C95+C96+C97+C98+C111</f>
        <v>321454</v>
      </c>
    </row>
    <row r="94" spans="1:3" ht="12" customHeight="1" x14ac:dyDescent="0.25">
      <c r="A94" s="17" t="s">
        <v>99</v>
      </c>
      <c r="B94" s="10" t="s">
        <v>48</v>
      </c>
      <c r="C94" s="292">
        <v>154604</v>
      </c>
    </row>
    <row r="95" spans="1:3" ht="12" customHeight="1" x14ac:dyDescent="0.25">
      <c r="A95" s="14" t="s">
        <v>100</v>
      </c>
      <c r="B95" s="8" t="s">
        <v>183</v>
      </c>
      <c r="C95" s="293">
        <v>26620</v>
      </c>
    </row>
    <row r="96" spans="1:3" ht="12" customHeight="1" x14ac:dyDescent="0.25">
      <c r="A96" s="14" t="s">
        <v>101</v>
      </c>
      <c r="B96" s="8" t="s">
        <v>141</v>
      </c>
      <c r="C96" s="295">
        <v>114260</v>
      </c>
    </row>
    <row r="97" spans="1:3" ht="12" customHeight="1" x14ac:dyDescent="0.25">
      <c r="A97" s="14" t="s">
        <v>102</v>
      </c>
      <c r="B97" s="11" t="s">
        <v>184</v>
      </c>
      <c r="C97" s="295">
        <v>2600</v>
      </c>
    </row>
    <row r="98" spans="1:3" ht="12" customHeight="1" x14ac:dyDescent="0.25">
      <c r="A98" s="14" t="s">
        <v>113</v>
      </c>
      <c r="B98" s="19" t="s">
        <v>185</v>
      </c>
      <c r="C98" s="295">
        <v>18981</v>
      </c>
    </row>
    <row r="99" spans="1:3" ht="12" customHeight="1" x14ac:dyDescent="0.25">
      <c r="A99" s="14" t="s">
        <v>103</v>
      </c>
      <c r="B99" s="8" t="s">
        <v>436</v>
      </c>
      <c r="C99" s="295"/>
    </row>
    <row r="100" spans="1:3" ht="12" customHeight="1" x14ac:dyDescent="0.25">
      <c r="A100" s="14" t="s">
        <v>104</v>
      </c>
      <c r="B100" s="160" t="s">
        <v>435</v>
      </c>
      <c r="C100" s="295"/>
    </row>
    <row r="101" spans="1:3" ht="12" customHeight="1" x14ac:dyDescent="0.25">
      <c r="A101" s="14" t="s">
        <v>114</v>
      </c>
      <c r="B101" s="160" t="s">
        <v>434</v>
      </c>
      <c r="C101" s="295"/>
    </row>
    <row r="102" spans="1:3" ht="12" customHeight="1" x14ac:dyDescent="0.25">
      <c r="A102" s="14" t="s">
        <v>115</v>
      </c>
      <c r="B102" s="158" t="s">
        <v>346</v>
      </c>
      <c r="C102" s="295"/>
    </row>
    <row r="103" spans="1:3" ht="12" customHeight="1" x14ac:dyDescent="0.25">
      <c r="A103" s="14" t="s">
        <v>116</v>
      </c>
      <c r="B103" s="159" t="s">
        <v>347</v>
      </c>
      <c r="C103" s="295"/>
    </row>
    <row r="104" spans="1:3" ht="12" customHeight="1" x14ac:dyDescent="0.25">
      <c r="A104" s="14" t="s">
        <v>117</v>
      </c>
      <c r="B104" s="159" t="s">
        <v>348</v>
      </c>
      <c r="C104" s="295"/>
    </row>
    <row r="105" spans="1:3" ht="12" customHeight="1" x14ac:dyDescent="0.25">
      <c r="A105" s="14" t="s">
        <v>119</v>
      </c>
      <c r="B105" s="158" t="s">
        <v>349</v>
      </c>
      <c r="C105" s="295">
        <v>726</v>
      </c>
    </row>
    <row r="106" spans="1:3" ht="12" customHeight="1" x14ac:dyDescent="0.25">
      <c r="A106" s="14" t="s">
        <v>186</v>
      </c>
      <c r="B106" s="158" t="s">
        <v>350</v>
      </c>
      <c r="C106" s="295"/>
    </row>
    <row r="107" spans="1:3" ht="12" customHeight="1" x14ac:dyDescent="0.25">
      <c r="A107" s="14" t="s">
        <v>344</v>
      </c>
      <c r="B107" s="159" t="s">
        <v>351</v>
      </c>
      <c r="C107" s="295"/>
    </row>
    <row r="108" spans="1:3" ht="12" customHeight="1" x14ac:dyDescent="0.25">
      <c r="A108" s="13" t="s">
        <v>345</v>
      </c>
      <c r="B108" s="160" t="s">
        <v>352</v>
      </c>
      <c r="C108" s="295"/>
    </row>
    <row r="109" spans="1:3" ht="12" customHeight="1" x14ac:dyDescent="0.25">
      <c r="A109" s="14" t="s">
        <v>432</v>
      </c>
      <c r="B109" s="160" t="s">
        <v>353</v>
      </c>
      <c r="C109" s="295"/>
    </row>
    <row r="110" spans="1:3" ht="12" customHeight="1" x14ac:dyDescent="0.25">
      <c r="A110" s="16" t="s">
        <v>433</v>
      </c>
      <c r="B110" s="160" t="s">
        <v>354</v>
      </c>
      <c r="C110" s="295">
        <v>18255</v>
      </c>
    </row>
    <row r="111" spans="1:3" ht="12" customHeight="1" x14ac:dyDescent="0.25">
      <c r="A111" s="14" t="s">
        <v>437</v>
      </c>
      <c r="B111" s="11" t="s">
        <v>49</v>
      </c>
      <c r="C111" s="293">
        <v>4389</v>
      </c>
    </row>
    <row r="112" spans="1:3" ht="12" customHeight="1" x14ac:dyDescent="0.25">
      <c r="A112" s="14" t="s">
        <v>438</v>
      </c>
      <c r="B112" s="8" t="s">
        <v>440</v>
      </c>
      <c r="C112" s="293">
        <v>2389</v>
      </c>
    </row>
    <row r="113" spans="1:3" ht="12" customHeight="1" thickBot="1" x14ac:dyDescent="0.3">
      <c r="A113" s="18" t="s">
        <v>439</v>
      </c>
      <c r="B113" s="496" t="s">
        <v>441</v>
      </c>
      <c r="C113" s="299">
        <v>2000</v>
      </c>
    </row>
    <row r="114" spans="1:3" ht="12" customHeight="1" thickBot="1" x14ac:dyDescent="0.3">
      <c r="A114" s="493" t="s">
        <v>18</v>
      </c>
      <c r="B114" s="494" t="s">
        <v>355</v>
      </c>
      <c r="C114" s="495">
        <f>+C115+C117+C119</f>
        <v>228141</v>
      </c>
    </row>
    <row r="115" spans="1:3" ht="12" customHeight="1" x14ac:dyDescent="0.25">
      <c r="A115" s="15" t="s">
        <v>105</v>
      </c>
      <c r="B115" s="8" t="s">
        <v>214</v>
      </c>
      <c r="C115" s="294">
        <v>219251</v>
      </c>
    </row>
    <row r="116" spans="1:3" ht="12" customHeight="1" x14ac:dyDescent="0.25">
      <c r="A116" s="15" t="s">
        <v>106</v>
      </c>
      <c r="B116" s="12" t="s">
        <v>359</v>
      </c>
      <c r="C116" s="294">
        <v>0</v>
      </c>
    </row>
    <row r="117" spans="1:3" ht="12" customHeight="1" x14ac:dyDescent="0.25">
      <c r="A117" s="15" t="s">
        <v>107</v>
      </c>
      <c r="B117" s="12" t="s">
        <v>187</v>
      </c>
      <c r="C117" s="293">
        <v>8890</v>
      </c>
    </row>
    <row r="118" spans="1:3" ht="12" customHeight="1" x14ac:dyDescent="0.25">
      <c r="A118" s="15" t="s">
        <v>108</v>
      </c>
      <c r="B118" s="12" t="s">
        <v>360</v>
      </c>
      <c r="C118" s="263"/>
    </row>
    <row r="119" spans="1:3" ht="12" customHeight="1" x14ac:dyDescent="0.25">
      <c r="A119" s="15" t="s">
        <v>109</v>
      </c>
      <c r="B119" s="288" t="s">
        <v>217</v>
      </c>
      <c r="C119" s="263">
        <v>0</v>
      </c>
    </row>
    <row r="120" spans="1:3" ht="12" customHeight="1" x14ac:dyDescent="0.25">
      <c r="A120" s="15" t="s">
        <v>118</v>
      </c>
      <c r="B120" s="287" t="s">
        <v>422</v>
      </c>
      <c r="C120" s="263"/>
    </row>
    <row r="121" spans="1:3" ht="12" customHeight="1" x14ac:dyDescent="0.25">
      <c r="A121" s="15" t="s">
        <v>120</v>
      </c>
      <c r="B121" s="411" t="s">
        <v>365</v>
      </c>
      <c r="C121" s="263"/>
    </row>
    <row r="122" spans="1:3" x14ac:dyDescent="0.25">
      <c r="A122" s="15" t="s">
        <v>188</v>
      </c>
      <c r="B122" s="159" t="s">
        <v>348</v>
      </c>
      <c r="C122" s="263"/>
    </row>
    <row r="123" spans="1:3" ht="12" customHeight="1" x14ac:dyDescent="0.25">
      <c r="A123" s="15" t="s">
        <v>189</v>
      </c>
      <c r="B123" s="159" t="s">
        <v>364</v>
      </c>
      <c r="C123" s="263"/>
    </row>
    <row r="124" spans="1:3" ht="12" customHeight="1" x14ac:dyDescent="0.25">
      <c r="A124" s="15" t="s">
        <v>190</v>
      </c>
      <c r="B124" s="159" t="s">
        <v>363</v>
      </c>
      <c r="C124" s="263"/>
    </row>
    <row r="125" spans="1:3" ht="12" customHeight="1" x14ac:dyDescent="0.25">
      <c r="A125" s="15" t="s">
        <v>356</v>
      </c>
      <c r="B125" s="159" t="s">
        <v>351</v>
      </c>
      <c r="C125" s="263"/>
    </row>
    <row r="126" spans="1:3" ht="12" customHeight="1" x14ac:dyDescent="0.25">
      <c r="A126" s="15" t="s">
        <v>357</v>
      </c>
      <c r="B126" s="159" t="s">
        <v>362</v>
      </c>
      <c r="C126" s="263">
        <v>0</v>
      </c>
    </row>
    <row r="127" spans="1:3" ht="16.5" thickBot="1" x14ac:dyDescent="0.3">
      <c r="A127" s="13" t="s">
        <v>358</v>
      </c>
      <c r="B127" s="159" t="s">
        <v>361</v>
      </c>
      <c r="C127" s="265"/>
    </row>
    <row r="128" spans="1:3" ht="12" customHeight="1" thickBot="1" x14ac:dyDescent="0.3">
      <c r="A128" s="20" t="s">
        <v>19</v>
      </c>
      <c r="B128" s="147" t="s">
        <v>442</v>
      </c>
      <c r="C128" s="291">
        <f>+C93+C114</f>
        <v>549595</v>
      </c>
    </row>
    <row r="129" spans="1:3" ht="12" customHeight="1" thickBot="1" x14ac:dyDescent="0.3">
      <c r="A129" s="20" t="s">
        <v>20</v>
      </c>
      <c r="B129" s="147" t="s">
        <v>443</v>
      </c>
      <c r="C129" s="291">
        <f>+C130+C131+C132</f>
        <v>0</v>
      </c>
    </row>
    <row r="130" spans="1:3" ht="12" customHeight="1" x14ac:dyDescent="0.25">
      <c r="A130" s="15" t="s">
        <v>256</v>
      </c>
      <c r="B130" s="12" t="s">
        <v>450</v>
      </c>
      <c r="C130" s="263"/>
    </row>
    <row r="131" spans="1:3" ht="12" customHeight="1" x14ac:dyDescent="0.25">
      <c r="A131" s="15" t="s">
        <v>259</v>
      </c>
      <c r="B131" s="12" t="s">
        <v>451</v>
      </c>
      <c r="C131" s="263"/>
    </row>
    <row r="132" spans="1:3" ht="12" customHeight="1" thickBot="1" x14ac:dyDescent="0.3">
      <c r="A132" s="13" t="s">
        <v>260</v>
      </c>
      <c r="B132" s="12" t="s">
        <v>452</v>
      </c>
      <c r="C132" s="263"/>
    </row>
    <row r="133" spans="1:3" ht="12" customHeight="1" thickBot="1" x14ac:dyDescent="0.3">
      <c r="A133" s="20" t="s">
        <v>21</v>
      </c>
      <c r="B133" s="147" t="s">
        <v>444</v>
      </c>
      <c r="C133" s="291">
        <f>SUM(C134:C139)</f>
        <v>0</v>
      </c>
    </row>
    <row r="134" spans="1:3" ht="12" customHeight="1" x14ac:dyDescent="0.25">
      <c r="A134" s="15" t="s">
        <v>92</v>
      </c>
      <c r="B134" s="9" t="s">
        <v>453</v>
      </c>
      <c r="C134" s="263"/>
    </row>
    <row r="135" spans="1:3" ht="12" customHeight="1" x14ac:dyDescent="0.25">
      <c r="A135" s="15" t="s">
        <v>93</v>
      </c>
      <c r="B135" s="9" t="s">
        <v>445</v>
      </c>
      <c r="C135" s="263"/>
    </row>
    <row r="136" spans="1:3" ht="12" customHeight="1" x14ac:dyDescent="0.25">
      <c r="A136" s="15" t="s">
        <v>94</v>
      </c>
      <c r="B136" s="9" t="s">
        <v>446</v>
      </c>
      <c r="C136" s="263"/>
    </row>
    <row r="137" spans="1:3" ht="12" customHeight="1" x14ac:dyDescent="0.25">
      <c r="A137" s="15" t="s">
        <v>175</v>
      </c>
      <c r="B137" s="9" t="s">
        <v>447</v>
      </c>
      <c r="C137" s="263"/>
    </row>
    <row r="138" spans="1:3" ht="12" customHeight="1" x14ac:dyDescent="0.25">
      <c r="A138" s="15" t="s">
        <v>176</v>
      </c>
      <c r="B138" s="9" t="s">
        <v>448</v>
      </c>
      <c r="C138" s="263"/>
    </row>
    <row r="139" spans="1:3" ht="12" customHeight="1" thickBot="1" x14ac:dyDescent="0.3">
      <c r="A139" s="13" t="s">
        <v>177</v>
      </c>
      <c r="B139" s="9" t="s">
        <v>449</v>
      </c>
      <c r="C139" s="263"/>
    </row>
    <row r="140" spans="1:3" ht="12" customHeight="1" thickBot="1" x14ac:dyDescent="0.3">
      <c r="A140" s="20" t="s">
        <v>22</v>
      </c>
      <c r="B140" s="147" t="s">
        <v>457</v>
      </c>
      <c r="C140" s="297">
        <f>+C141+C142+C143+C144</f>
        <v>4639</v>
      </c>
    </row>
    <row r="141" spans="1:3" ht="12" customHeight="1" x14ac:dyDescent="0.25">
      <c r="A141" s="15" t="s">
        <v>95</v>
      </c>
      <c r="B141" s="9" t="s">
        <v>366</v>
      </c>
      <c r="C141" s="263"/>
    </row>
    <row r="142" spans="1:3" ht="12" customHeight="1" x14ac:dyDescent="0.25">
      <c r="A142" s="15" t="s">
        <v>96</v>
      </c>
      <c r="B142" s="9" t="s">
        <v>367</v>
      </c>
      <c r="C142" s="263">
        <v>4639</v>
      </c>
    </row>
    <row r="143" spans="1:3" ht="12" customHeight="1" x14ac:dyDescent="0.25">
      <c r="A143" s="15" t="s">
        <v>280</v>
      </c>
      <c r="B143" s="9" t="s">
        <v>458</v>
      </c>
      <c r="C143" s="263"/>
    </row>
    <row r="144" spans="1:3" ht="12" customHeight="1" thickBot="1" x14ac:dyDescent="0.3">
      <c r="A144" s="13" t="s">
        <v>281</v>
      </c>
      <c r="B144" s="7" t="s">
        <v>386</v>
      </c>
      <c r="C144" s="263"/>
    </row>
    <row r="145" spans="1:9" ht="12" customHeight="1" thickBot="1" x14ac:dyDescent="0.3">
      <c r="A145" s="20" t="s">
        <v>23</v>
      </c>
      <c r="B145" s="147" t="s">
        <v>459</v>
      </c>
      <c r="C145" s="300">
        <f>SUM(C146:C150)</f>
        <v>0</v>
      </c>
    </row>
    <row r="146" spans="1:9" ht="12" customHeight="1" x14ac:dyDescent="0.25">
      <c r="A146" s="15" t="s">
        <v>97</v>
      </c>
      <c r="B146" s="9" t="s">
        <v>454</v>
      </c>
      <c r="C146" s="263"/>
    </row>
    <row r="147" spans="1:9" ht="12" customHeight="1" x14ac:dyDescent="0.25">
      <c r="A147" s="15" t="s">
        <v>98</v>
      </c>
      <c r="B147" s="9" t="s">
        <v>461</v>
      </c>
      <c r="C147" s="263"/>
    </row>
    <row r="148" spans="1:9" ht="12" customHeight="1" x14ac:dyDescent="0.25">
      <c r="A148" s="15" t="s">
        <v>292</v>
      </c>
      <c r="B148" s="9" t="s">
        <v>456</v>
      </c>
      <c r="C148" s="263"/>
    </row>
    <row r="149" spans="1:9" ht="12" customHeight="1" x14ac:dyDescent="0.25">
      <c r="A149" s="15" t="s">
        <v>293</v>
      </c>
      <c r="B149" s="9" t="s">
        <v>462</v>
      </c>
      <c r="C149" s="263"/>
    </row>
    <row r="150" spans="1:9" ht="12" customHeight="1" thickBot="1" x14ac:dyDescent="0.3">
      <c r="A150" s="15" t="s">
        <v>460</v>
      </c>
      <c r="B150" s="9" t="s">
        <v>463</v>
      </c>
      <c r="C150" s="263"/>
    </row>
    <row r="151" spans="1:9" ht="12" customHeight="1" thickBot="1" x14ac:dyDescent="0.3">
      <c r="A151" s="20" t="s">
        <v>24</v>
      </c>
      <c r="B151" s="147" t="s">
        <v>464</v>
      </c>
      <c r="C151" s="497"/>
    </row>
    <row r="152" spans="1:9" ht="12" customHeight="1" thickBot="1" x14ac:dyDescent="0.3">
      <c r="A152" s="20" t="s">
        <v>25</v>
      </c>
      <c r="B152" s="147" t="s">
        <v>465</v>
      </c>
      <c r="C152" s="497"/>
    </row>
    <row r="153" spans="1:9" ht="15" customHeight="1" thickBot="1" x14ac:dyDescent="0.3">
      <c r="A153" s="20" t="s">
        <v>26</v>
      </c>
      <c r="B153" s="147" t="s">
        <v>467</v>
      </c>
      <c r="C153" s="425">
        <f>+C129+C133+C140+C145+C151+C152</f>
        <v>4639</v>
      </c>
      <c r="F153" s="426"/>
      <c r="G153" s="427"/>
      <c r="H153" s="427"/>
      <c r="I153" s="427"/>
    </row>
    <row r="154" spans="1:9" s="414" customFormat="1" ht="12.95" customHeight="1" thickBot="1" x14ac:dyDescent="0.25">
      <c r="A154" s="289" t="s">
        <v>27</v>
      </c>
      <c r="B154" s="379" t="s">
        <v>466</v>
      </c>
      <c r="C154" s="425">
        <f>+C128+C153</f>
        <v>554234</v>
      </c>
    </row>
    <row r="155" spans="1:9" ht="7.5" customHeight="1" x14ac:dyDescent="0.25"/>
    <row r="156" spans="1:9" x14ac:dyDescent="0.25">
      <c r="A156" s="549" t="s">
        <v>368</v>
      </c>
      <c r="B156" s="549"/>
      <c r="C156" s="549"/>
    </row>
    <row r="157" spans="1:9" ht="15" customHeight="1" thickBot="1" x14ac:dyDescent="0.3">
      <c r="A157" s="547" t="s">
        <v>155</v>
      </c>
      <c r="B157" s="547"/>
      <c r="C157" s="301" t="s">
        <v>215</v>
      </c>
    </row>
    <row r="158" spans="1:9" ht="13.5" customHeight="1" thickBot="1" x14ac:dyDescent="0.3">
      <c r="A158" s="20">
        <v>1</v>
      </c>
      <c r="B158" s="30" t="s">
        <v>468</v>
      </c>
      <c r="C158" s="291">
        <f>+C62-C128</f>
        <v>-276352</v>
      </c>
      <c r="D158" s="428"/>
    </row>
    <row r="159" spans="1:9" ht="27.75" customHeight="1" thickBot="1" x14ac:dyDescent="0.3">
      <c r="A159" s="20" t="s">
        <v>18</v>
      </c>
      <c r="B159" s="30" t="s">
        <v>474</v>
      </c>
      <c r="C159" s="291">
        <f>+C86-C153</f>
        <v>276352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Kehidakustány Község Önkormányzata
2020. ÉVI KÖLTSÉGVETÉSÉNEK ÖSSZEVONT MÉRLEGE&amp;10
&amp;R&amp;"Times New Roman CE,Félkövér dőlt"&amp;11 1.1. melléklet 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topLeftCell="A10" zoomScaleNormal="100" workbookViewId="0">
      <selection activeCell="I11" sqref="I11"/>
    </sheetView>
  </sheetViews>
  <sheetFormatPr defaultColWidth="9.33203125" defaultRowHeight="12.75" x14ac:dyDescent="0.2"/>
  <cols>
    <col min="1" max="1" width="47.1640625" style="48" customWidth="1"/>
    <col min="2" max="2" width="15.6640625" style="47" customWidth="1"/>
    <col min="3" max="3" width="16.33203125" style="47" customWidth="1"/>
    <col min="4" max="4" width="18" style="47" customWidth="1"/>
    <col min="5" max="5" width="16.6640625" style="47" customWidth="1"/>
    <col min="6" max="6" width="18.83203125" style="60" customWidth="1"/>
    <col min="7" max="8" width="12.83203125" style="47" customWidth="1"/>
    <col min="9" max="9" width="13.83203125" style="47" customWidth="1"/>
    <col min="10" max="16384" width="9.33203125" style="47"/>
  </cols>
  <sheetData>
    <row r="1" spans="1:6" ht="25.5" customHeight="1" x14ac:dyDescent="0.2">
      <c r="A1" s="568" t="s">
        <v>0</v>
      </c>
      <c r="B1" s="568"/>
      <c r="C1" s="568"/>
      <c r="D1" s="568"/>
      <c r="E1" s="568"/>
      <c r="F1" s="568"/>
    </row>
    <row r="2" spans="1:6" ht="22.5" customHeight="1" thickBot="1" x14ac:dyDescent="0.3">
      <c r="A2" s="199"/>
      <c r="B2" s="60"/>
      <c r="C2" s="60"/>
      <c r="D2" s="60"/>
      <c r="E2" s="60"/>
      <c r="F2" s="55" t="s">
        <v>61</v>
      </c>
    </row>
    <row r="3" spans="1:6" s="50" customFormat="1" ht="44.25" customHeight="1" thickBot="1" x14ac:dyDescent="0.25">
      <c r="A3" s="200" t="s">
        <v>65</v>
      </c>
      <c r="B3" s="201" t="s">
        <v>66</v>
      </c>
      <c r="C3" s="201" t="s">
        <v>67</v>
      </c>
      <c r="D3" s="201">
        <v>2020</v>
      </c>
      <c r="E3" s="201">
        <v>2021</v>
      </c>
      <c r="F3" s="56" t="s">
        <v>574</v>
      </c>
    </row>
    <row r="4" spans="1:6" s="60" customFormat="1" ht="12" customHeight="1" thickBot="1" x14ac:dyDescent="0.25">
      <c r="A4" s="57" t="s">
        <v>481</v>
      </c>
      <c r="B4" s="58" t="s">
        <v>482</v>
      </c>
      <c r="C4" s="58" t="s">
        <v>483</v>
      </c>
      <c r="D4" s="58" t="s">
        <v>485</v>
      </c>
      <c r="E4" s="58" t="s">
        <v>484</v>
      </c>
      <c r="F4" s="59" t="s">
        <v>487</v>
      </c>
    </row>
    <row r="5" spans="1:6" ht="15.95" customHeight="1" x14ac:dyDescent="0.2">
      <c r="A5" s="474" t="s">
        <v>593</v>
      </c>
      <c r="B5" s="28">
        <v>2081</v>
      </c>
      <c r="C5" s="476" t="s">
        <v>605</v>
      </c>
      <c r="D5" s="28">
        <v>2081</v>
      </c>
      <c r="E5" s="28"/>
      <c r="F5" s="61">
        <f t="shared" ref="F5:F22" si="0">B5-D5-E5</f>
        <v>0</v>
      </c>
    </row>
    <row r="6" spans="1:6" ht="15.95" customHeight="1" x14ac:dyDescent="0.2">
      <c r="A6" s="474" t="s">
        <v>606</v>
      </c>
      <c r="B6" s="28">
        <v>635</v>
      </c>
      <c r="C6" s="476" t="s">
        <v>605</v>
      </c>
      <c r="D6" s="28">
        <v>635</v>
      </c>
      <c r="E6" s="28"/>
      <c r="F6" s="61">
        <f t="shared" si="0"/>
        <v>0</v>
      </c>
    </row>
    <row r="7" spans="1:6" ht="15.95" customHeight="1" x14ac:dyDescent="0.2">
      <c r="A7" s="474" t="s">
        <v>589</v>
      </c>
      <c r="B7" s="28">
        <v>254</v>
      </c>
      <c r="C7" s="476" t="s">
        <v>605</v>
      </c>
      <c r="D7" s="28">
        <v>254</v>
      </c>
      <c r="E7" s="28"/>
      <c r="F7" s="61">
        <f>B7-D7-E7</f>
        <v>0</v>
      </c>
    </row>
    <row r="8" spans="1:6" ht="15.95" customHeight="1" x14ac:dyDescent="0.2">
      <c r="A8" s="541" t="s">
        <v>607</v>
      </c>
      <c r="B8" s="28">
        <v>214581</v>
      </c>
      <c r="C8" s="476" t="s">
        <v>611</v>
      </c>
      <c r="D8" s="28">
        <v>214581</v>
      </c>
      <c r="E8" s="28">
        <v>0</v>
      </c>
      <c r="F8" s="61">
        <f t="shared" si="0"/>
        <v>0</v>
      </c>
    </row>
    <row r="9" spans="1:6" ht="15.95" customHeight="1" x14ac:dyDescent="0.2">
      <c r="A9" s="474" t="s">
        <v>608</v>
      </c>
      <c r="B9" s="28">
        <v>1700</v>
      </c>
      <c r="C9" s="476" t="s">
        <v>605</v>
      </c>
      <c r="D9" s="28">
        <v>1700</v>
      </c>
      <c r="E9" s="28"/>
      <c r="F9" s="61">
        <f t="shared" si="0"/>
        <v>0</v>
      </c>
    </row>
    <row r="10" spans="1:6" ht="15.95" customHeight="1" x14ac:dyDescent="0.2">
      <c r="A10" s="475"/>
      <c r="B10" s="28"/>
      <c r="C10" s="476"/>
      <c r="D10" s="28"/>
      <c r="E10" s="28"/>
      <c r="F10" s="61">
        <f t="shared" si="0"/>
        <v>0</v>
      </c>
    </row>
    <row r="11" spans="1:6" ht="15.95" customHeight="1" x14ac:dyDescent="0.2">
      <c r="A11" s="474"/>
      <c r="B11" s="28"/>
      <c r="C11" s="476"/>
      <c r="D11" s="28"/>
      <c r="E11" s="28"/>
      <c r="F11" s="61">
        <f t="shared" si="0"/>
        <v>0</v>
      </c>
    </row>
    <row r="12" spans="1:6" ht="15.95" customHeight="1" x14ac:dyDescent="0.2">
      <c r="A12" s="474"/>
      <c r="B12" s="28"/>
      <c r="C12" s="476"/>
      <c r="D12" s="28"/>
      <c r="E12" s="28"/>
      <c r="F12" s="61">
        <f t="shared" si="0"/>
        <v>0</v>
      </c>
    </row>
    <row r="13" spans="1:6" ht="15.95" customHeight="1" x14ac:dyDescent="0.2">
      <c r="A13" s="474"/>
      <c r="B13" s="28"/>
      <c r="C13" s="476"/>
      <c r="D13" s="28"/>
      <c r="E13" s="28"/>
      <c r="F13" s="61">
        <f t="shared" si="0"/>
        <v>0</v>
      </c>
    </row>
    <row r="14" spans="1:6" ht="15.95" customHeight="1" x14ac:dyDescent="0.2">
      <c r="A14" s="474"/>
      <c r="B14" s="28"/>
      <c r="C14" s="476"/>
      <c r="D14" s="28"/>
      <c r="E14" s="28"/>
      <c r="F14" s="61">
        <f t="shared" si="0"/>
        <v>0</v>
      </c>
    </row>
    <row r="15" spans="1:6" ht="15.95" customHeight="1" x14ac:dyDescent="0.2">
      <c r="A15" s="474"/>
      <c r="B15" s="28"/>
      <c r="C15" s="476"/>
      <c r="D15" s="28"/>
      <c r="E15" s="28"/>
      <c r="F15" s="61">
        <f t="shared" si="0"/>
        <v>0</v>
      </c>
    </row>
    <row r="16" spans="1:6" ht="15.95" customHeight="1" x14ac:dyDescent="0.2">
      <c r="A16" s="474"/>
      <c r="B16" s="28"/>
      <c r="C16" s="476"/>
      <c r="D16" s="28"/>
      <c r="E16" s="28"/>
      <c r="F16" s="61">
        <f t="shared" si="0"/>
        <v>0</v>
      </c>
    </row>
    <row r="17" spans="1:6" ht="15.95" customHeight="1" x14ac:dyDescent="0.2">
      <c r="A17" s="474"/>
      <c r="B17" s="28"/>
      <c r="C17" s="476"/>
      <c r="D17" s="28"/>
      <c r="E17" s="28"/>
      <c r="F17" s="61">
        <f t="shared" si="0"/>
        <v>0</v>
      </c>
    </row>
    <row r="18" spans="1:6" ht="15.95" customHeight="1" x14ac:dyDescent="0.2">
      <c r="A18" s="474"/>
      <c r="B18" s="28"/>
      <c r="C18" s="476"/>
      <c r="D18" s="28"/>
      <c r="E18" s="28"/>
      <c r="F18" s="61">
        <f t="shared" si="0"/>
        <v>0</v>
      </c>
    </row>
    <row r="19" spans="1:6" ht="15.95" customHeight="1" x14ac:dyDescent="0.2">
      <c r="A19" s="474"/>
      <c r="B19" s="28"/>
      <c r="C19" s="476"/>
      <c r="D19" s="28"/>
      <c r="E19" s="28"/>
      <c r="F19" s="61">
        <f t="shared" si="0"/>
        <v>0</v>
      </c>
    </row>
    <row r="20" spans="1:6" ht="15.95" customHeight="1" x14ac:dyDescent="0.2">
      <c r="A20" s="474"/>
      <c r="B20" s="28"/>
      <c r="C20" s="476"/>
      <c r="D20" s="28"/>
      <c r="E20" s="28"/>
      <c r="F20" s="61">
        <f t="shared" si="0"/>
        <v>0</v>
      </c>
    </row>
    <row r="21" spans="1:6" ht="15.95" customHeight="1" x14ac:dyDescent="0.2">
      <c r="A21" s="474"/>
      <c r="B21" s="28"/>
      <c r="C21" s="476"/>
      <c r="D21" s="28"/>
      <c r="E21" s="28"/>
      <c r="F21" s="61">
        <f t="shared" si="0"/>
        <v>0</v>
      </c>
    </row>
    <row r="22" spans="1:6" ht="15.95" customHeight="1" thickBot="1" x14ac:dyDescent="0.25">
      <c r="A22" s="62"/>
      <c r="B22" s="29"/>
      <c r="C22" s="477"/>
      <c r="D22" s="29"/>
      <c r="E22" s="29"/>
      <c r="F22" s="63">
        <f t="shared" si="0"/>
        <v>0</v>
      </c>
    </row>
    <row r="23" spans="1:6" s="66" customFormat="1" ht="18" customHeight="1" thickBot="1" x14ac:dyDescent="0.25">
      <c r="A23" s="202" t="s">
        <v>64</v>
      </c>
      <c r="B23" s="64">
        <f>SUM(B5:B22)</f>
        <v>219251</v>
      </c>
      <c r="C23" s="141"/>
      <c r="D23" s="64">
        <f>SUM(D5:D22)</f>
        <v>219251</v>
      </c>
      <c r="E23" s="64">
        <f>SUM(E5:E22)</f>
        <v>0</v>
      </c>
      <c r="F23" s="65">
        <f>SUM(F5:F22)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 xml:space="preserve">&amp;R&amp;"Times New Roman CE,Félkövér dőlt"&amp;11 6. melléklet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Normal="100" workbookViewId="0">
      <selection activeCell="D15" sqref="D15"/>
    </sheetView>
  </sheetViews>
  <sheetFormatPr defaultColWidth="9.33203125" defaultRowHeight="12.75" x14ac:dyDescent="0.2"/>
  <cols>
    <col min="1" max="1" width="60.6640625" style="48" customWidth="1"/>
    <col min="2" max="2" width="15.6640625" style="47" customWidth="1"/>
    <col min="3" max="3" width="16.33203125" style="47" customWidth="1"/>
    <col min="4" max="4" width="18" style="47" customWidth="1"/>
    <col min="5" max="5" width="16.6640625" style="47" customWidth="1"/>
    <col min="6" max="6" width="18.83203125" style="47" customWidth="1"/>
    <col min="7" max="8" width="12.83203125" style="47" customWidth="1"/>
    <col min="9" max="9" width="13.83203125" style="47" customWidth="1"/>
    <col min="10" max="16384" width="9.33203125" style="47"/>
  </cols>
  <sheetData>
    <row r="1" spans="1:6" ht="24.75" customHeight="1" x14ac:dyDescent="0.2">
      <c r="A1" s="568" t="s">
        <v>1</v>
      </c>
      <c r="B1" s="568"/>
      <c r="C1" s="568"/>
      <c r="D1" s="568"/>
      <c r="E1" s="568"/>
      <c r="F1" s="568"/>
    </row>
    <row r="2" spans="1:6" ht="23.25" customHeight="1" thickBot="1" x14ac:dyDescent="0.3">
      <c r="A2" s="199"/>
      <c r="B2" s="60"/>
      <c r="C2" s="60"/>
      <c r="D2" s="60"/>
      <c r="E2" s="60"/>
      <c r="F2" s="55" t="s">
        <v>61</v>
      </c>
    </row>
    <row r="3" spans="1:6" s="50" customFormat="1" ht="48.75" customHeight="1" thickBot="1" x14ac:dyDescent="0.25">
      <c r="A3" s="200" t="s">
        <v>68</v>
      </c>
      <c r="B3" s="201" t="s">
        <v>66</v>
      </c>
      <c r="C3" s="201" t="s">
        <v>67</v>
      </c>
      <c r="D3" s="201">
        <f>+'6.sz.mell.'!D3</f>
        <v>2020</v>
      </c>
      <c r="E3" s="201">
        <f>+'6.sz.mell.'!E3</f>
        <v>2021</v>
      </c>
      <c r="F3" s="56" t="s">
        <v>574</v>
      </c>
    </row>
    <row r="4" spans="1:6" s="60" customFormat="1" ht="15" customHeight="1" thickBot="1" x14ac:dyDescent="0.25">
      <c r="A4" s="57" t="s">
        <v>481</v>
      </c>
      <c r="B4" s="58" t="s">
        <v>482</v>
      </c>
      <c r="C4" s="58" t="s">
        <v>483</v>
      </c>
      <c r="D4" s="58" t="s">
        <v>485</v>
      </c>
      <c r="E4" s="58" t="s">
        <v>484</v>
      </c>
      <c r="F4" s="59" t="s">
        <v>486</v>
      </c>
    </row>
    <row r="5" spans="1:6" ht="15.95" customHeight="1" x14ac:dyDescent="0.2">
      <c r="A5" s="67" t="s">
        <v>575</v>
      </c>
      <c r="B5" s="68">
        <v>8890</v>
      </c>
      <c r="C5" s="478" t="s">
        <v>583</v>
      </c>
      <c r="D5" s="68">
        <v>8890</v>
      </c>
      <c r="E5" s="68"/>
      <c r="F5" s="69">
        <f t="shared" ref="F5:F23" si="0">B5-D5-E5</f>
        <v>0</v>
      </c>
    </row>
    <row r="6" spans="1:6" ht="15.95" customHeight="1" x14ac:dyDescent="0.2">
      <c r="A6" s="67"/>
      <c r="B6" s="68"/>
      <c r="C6" s="478"/>
      <c r="D6" s="68"/>
      <c r="E6" s="68"/>
      <c r="F6" s="69">
        <f t="shared" si="0"/>
        <v>0</v>
      </c>
    </row>
    <row r="7" spans="1:6" ht="15.95" customHeight="1" x14ac:dyDescent="0.2">
      <c r="A7" s="67"/>
      <c r="B7" s="68"/>
      <c r="C7" s="478"/>
      <c r="D7" s="68"/>
      <c r="E7" s="68"/>
      <c r="F7" s="69">
        <f t="shared" si="0"/>
        <v>0</v>
      </c>
    </row>
    <row r="8" spans="1:6" ht="15.95" customHeight="1" x14ac:dyDescent="0.2">
      <c r="A8" s="67"/>
      <c r="B8" s="68"/>
      <c r="C8" s="478"/>
      <c r="D8" s="68"/>
      <c r="E8" s="68"/>
      <c r="F8" s="69">
        <f t="shared" si="0"/>
        <v>0</v>
      </c>
    </row>
    <row r="9" spans="1:6" ht="15.95" customHeight="1" x14ac:dyDescent="0.2">
      <c r="A9" s="67"/>
      <c r="B9" s="68"/>
      <c r="C9" s="478"/>
      <c r="D9" s="68"/>
      <c r="E9" s="68"/>
      <c r="F9" s="69">
        <f t="shared" si="0"/>
        <v>0</v>
      </c>
    </row>
    <row r="10" spans="1:6" ht="15.95" customHeight="1" x14ac:dyDescent="0.2">
      <c r="A10" s="67"/>
      <c r="B10" s="68"/>
      <c r="C10" s="478"/>
      <c r="D10" s="68"/>
      <c r="E10" s="68"/>
      <c r="F10" s="69">
        <f t="shared" si="0"/>
        <v>0</v>
      </c>
    </row>
    <row r="11" spans="1:6" ht="15.95" customHeight="1" x14ac:dyDescent="0.2">
      <c r="A11" s="67"/>
      <c r="B11" s="68"/>
      <c r="C11" s="478"/>
      <c r="D11" s="68"/>
      <c r="E11" s="68"/>
      <c r="F11" s="69">
        <f t="shared" si="0"/>
        <v>0</v>
      </c>
    </row>
    <row r="12" spans="1:6" ht="15.95" customHeight="1" x14ac:dyDescent="0.2">
      <c r="A12" s="67"/>
      <c r="B12" s="68"/>
      <c r="C12" s="478"/>
      <c r="D12" s="68"/>
      <c r="E12" s="68"/>
      <c r="F12" s="69">
        <f t="shared" si="0"/>
        <v>0</v>
      </c>
    </row>
    <row r="13" spans="1:6" ht="15.95" customHeight="1" x14ac:dyDescent="0.2">
      <c r="A13" s="67"/>
      <c r="B13" s="68"/>
      <c r="C13" s="478"/>
      <c r="D13" s="68"/>
      <c r="E13" s="68"/>
      <c r="F13" s="69">
        <f t="shared" si="0"/>
        <v>0</v>
      </c>
    </row>
    <row r="14" spans="1:6" ht="15.95" customHeight="1" x14ac:dyDescent="0.2">
      <c r="A14" s="67"/>
      <c r="B14" s="68"/>
      <c r="C14" s="478"/>
      <c r="D14" s="68"/>
      <c r="E14" s="68"/>
      <c r="F14" s="69">
        <f t="shared" si="0"/>
        <v>0</v>
      </c>
    </row>
    <row r="15" spans="1:6" ht="15.95" customHeight="1" x14ac:dyDescent="0.2">
      <c r="A15" s="67"/>
      <c r="B15" s="68"/>
      <c r="C15" s="478"/>
      <c r="D15" s="68"/>
      <c r="E15" s="68"/>
      <c r="F15" s="69">
        <f t="shared" si="0"/>
        <v>0</v>
      </c>
    </row>
    <row r="16" spans="1:6" ht="15.95" customHeight="1" x14ac:dyDescent="0.2">
      <c r="A16" s="67"/>
      <c r="B16" s="68"/>
      <c r="C16" s="478"/>
      <c r="D16" s="68"/>
      <c r="E16" s="68"/>
      <c r="F16" s="69">
        <f t="shared" si="0"/>
        <v>0</v>
      </c>
    </row>
    <row r="17" spans="1:6" ht="15.95" customHeight="1" x14ac:dyDescent="0.2">
      <c r="A17" s="67"/>
      <c r="B17" s="68"/>
      <c r="C17" s="478"/>
      <c r="D17" s="68"/>
      <c r="E17" s="68"/>
      <c r="F17" s="69">
        <f t="shared" si="0"/>
        <v>0</v>
      </c>
    </row>
    <row r="18" spans="1:6" ht="15.95" customHeight="1" x14ac:dyDescent="0.2">
      <c r="A18" s="67"/>
      <c r="B18" s="68"/>
      <c r="C18" s="478"/>
      <c r="D18" s="68"/>
      <c r="E18" s="68"/>
      <c r="F18" s="69">
        <f t="shared" si="0"/>
        <v>0</v>
      </c>
    </row>
    <row r="19" spans="1:6" ht="15.95" customHeight="1" x14ac:dyDescent="0.2">
      <c r="A19" s="67"/>
      <c r="B19" s="68"/>
      <c r="C19" s="478"/>
      <c r="D19" s="68"/>
      <c r="E19" s="68"/>
      <c r="F19" s="69">
        <f t="shared" si="0"/>
        <v>0</v>
      </c>
    </row>
    <row r="20" spans="1:6" ht="15.95" customHeight="1" x14ac:dyDescent="0.2">
      <c r="A20" s="67"/>
      <c r="B20" s="68"/>
      <c r="C20" s="478"/>
      <c r="D20" s="68"/>
      <c r="E20" s="68"/>
      <c r="F20" s="69">
        <f t="shared" si="0"/>
        <v>0</v>
      </c>
    </row>
    <row r="21" spans="1:6" ht="15.95" customHeight="1" x14ac:dyDescent="0.2">
      <c r="A21" s="67"/>
      <c r="B21" s="68"/>
      <c r="C21" s="478"/>
      <c r="D21" s="68"/>
      <c r="E21" s="68"/>
      <c r="F21" s="69">
        <f t="shared" si="0"/>
        <v>0</v>
      </c>
    </row>
    <row r="22" spans="1:6" ht="15.95" customHeight="1" x14ac:dyDescent="0.2">
      <c r="A22" s="67"/>
      <c r="B22" s="68"/>
      <c r="C22" s="478"/>
      <c r="D22" s="68"/>
      <c r="E22" s="68"/>
      <c r="F22" s="69">
        <f t="shared" si="0"/>
        <v>0</v>
      </c>
    </row>
    <row r="23" spans="1:6" ht="15.95" customHeight="1" thickBot="1" x14ac:dyDescent="0.25">
      <c r="A23" s="70"/>
      <c r="B23" s="71"/>
      <c r="C23" s="479"/>
      <c r="D23" s="71"/>
      <c r="E23" s="71"/>
      <c r="F23" s="72">
        <f t="shared" si="0"/>
        <v>0</v>
      </c>
    </row>
    <row r="24" spans="1:6" s="66" customFormat="1" ht="18" customHeight="1" thickBot="1" x14ac:dyDescent="0.25">
      <c r="A24" s="202" t="s">
        <v>64</v>
      </c>
      <c r="B24" s="203">
        <f>SUM(B5:B23)</f>
        <v>8890</v>
      </c>
      <c r="C24" s="142"/>
      <c r="D24" s="203">
        <f>SUM(D5:D23)</f>
        <v>8890</v>
      </c>
      <c r="E24" s="203">
        <f>SUM(E5:E23)</f>
        <v>0</v>
      </c>
      <c r="F24" s="73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&amp;"Times New Roman CE,Normál"&amp;10
  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0"/>
  <sheetViews>
    <sheetView topLeftCell="A28" zoomScaleNormal="100" workbookViewId="0">
      <selection activeCell="J21" sqref="J21"/>
    </sheetView>
  </sheetViews>
  <sheetFormatPr defaultColWidth="9.33203125" defaultRowHeight="12.75" x14ac:dyDescent="0.2"/>
  <cols>
    <col min="1" max="1" width="38.6640625" style="52" customWidth="1"/>
    <col min="2" max="5" width="13.83203125" style="52" customWidth="1"/>
    <col min="6" max="16384" width="9.33203125" style="52"/>
  </cols>
  <sheetData>
    <row r="1" spans="1:5" x14ac:dyDescent="0.2">
      <c r="A1" s="220"/>
      <c r="B1" s="220"/>
      <c r="C1" s="220"/>
      <c r="D1" s="220"/>
      <c r="E1" s="220"/>
    </row>
    <row r="2" spans="1:5" ht="24" customHeight="1" x14ac:dyDescent="0.25">
      <c r="A2" s="221" t="s">
        <v>139</v>
      </c>
      <c r="B2" s="569" t="s">
        <v>609</v>
      </c>
      <c r="C2" s="569"/>
      <c r="D2" s="569"/>
      <c r="E2" s="569"/>
    </row>
    <row r="3" spans="1:5" ht="14.25" thickBot="1" x14ac:dyDescent="0.3">
      <c r="A3" s="220"/>
      <c r="B3" s="220"/>
      <c r="C3" s="220"/>
      <c r="D3" s="571" t="s">
        <v>132</v>
      </c>
      <c r="E3" s="571"/>
    </row>
    <row r="4" spans="1:5" ht="15" customHeight="1" thickBot="1" x14ac:dyDescent="0.25">
      <c r="A4" s="222" t="s">
        <v>131</v>
      </c>
      <c r="B4" s="223">
        <v>2020</v>
      </c>
      <c r="C4" s="223" t="s">
        <v>590</v>
      </c>
      <c r="D4" s="223" t="s">
        <v>594</v>
      </c>
      <c r="E4" s="224" t="s">
        <v>50</v>
      </c>
    </row>
    <row r="5" spans="1:5" x14ac:dyDescent="0.2">
      <c r="A5" s="225" t="s">
        <v>133</v>
      </c>
      <c r="B5" s="105"/>
      <c r="C5" s="105"/>
      <c r="D5" s="105"/>
      <c r="E5" s="226">
        <f t="shared" ref="E5:E11" si="0">SUM(B5:D5)</f>
        <v>0</v>
      </c>
    </row>
    <row r="6" spans="1:5" x14ac:dyDescent="0.2">
      <c r="A6" s="227" t="s">
        <v>146</v>
      </c>
      <c r="B6" s="106"/>
      <c r="C6" s="106"/>
      <c r="D6" s="106"/>
      <c r="E6" s="228">
        <f t="shared" si="0"/>
        <v>0</v>
      </c>
    </row>
    <row r="7" spans="1:5" ht="22.5" x14ac:dyDescent="0.2">
      <c r="A7" s="544" t="s">
        <v>610</v>
      </c>
      <c r="B7" s="107">
        <v>256292</v>
      </c>
      <c r="C7" s="107"/>
      <c r="D7" s="107"/>
      <c r="E7" s="230">
        <f t="shared" si="0"/>
        <v>256292</v>
      </c>
    </row>
    <row r="8" spans="1:5" x14ac:dyDescent="0.2">
      <c r="A8" s="229" t="s">
        <v>148</v>
      </c>
      <c r="B8" s="107"/>
      <c r="C8" s="107"/>
      <c r="D8" s="107"/>
      <c r="E8" s="230">
        <f t="shared" si="0"/>
        <v>0</v>
      </c>
    </row>
    <row r="9" spans="1:5" x14ac:dyDescent="0.2">
      <c r="A9" s="229" t="s">
        <v>135</v>
      </c>
      <c r="B9" s="107"/>
      <c r="C9" s="107"/>
      <c r="D9" s="107"/>
      <c r="E9" s="230">
        <f t="shared" si="0"/>
        <v>0</v>
      </c>
    </row>
    <row r="10" spans="1:5" x14ac:dyDescent="0.2">
      <c r="A10" s="229" t="s">
        <v>136</v>
      </c>
      <c r="B10" s="107"/>
      <c r="C10" s="107"/>
      <c r="D10" s="107"/>
      <c r="E10" s="230">
        <f t="shared" si="0"/>
        <v>0</v>
      </c>
    </row>
    <row r="11" spans="1:5" ht="13.5" thickBot="1" x14ac:dyDescent="0.25">
      <c r="A11" s="108"/>
      <c r="B11" s="109"/>
      <c r="C11" s="109"/>
      <c r="D11" s="109"/>
      <c r="E11" s="230">
        <f t="shared" si="0"/>
        <v>0</v>
      </c>
    </row>
    <row r="12" spans="1:5" ht="13.5" thickBot="1" x14ac:dyDescent="0.25">
      <c r="A12" s="231" t="s">
        <v>138</v>
      </c>
      <c r="B12" s="232">
        <f>B5+SUM(B7:B11)</f>
        <v>256292</v>
      </c>
      <c r="C12" s="232">
        <f>C5+SUM(C7:C11)</f>
        <v>0</v>
      </c>
      <c r="D12" s="232">
        <f>D5+SUM(D7:D11)</f>
        <v>0</v>
      </c>
      <c r="E12" s="233">
        <f>E5+SUM(E7:E11)</f>
        <v>256292</v>
      </c>
    </row>
    <row r="13" spans="1:5" ht="13.5" thickBot="1" x14ac:dyDescent="0.25">
      <c r="A13" s="54"/>
      <c r="B13" s="54"/>
      <c r="C13" s="54"/>
      <c r="D13" s="54"/>
      <c r="E13" s="54"/>
    </row>
    <row r="14" spans="1:5" ht="15" customHeight="1" thickBot="1" x14ac:dyDescent="0.25">
      <c r="A14" s="222" t="s">
        <v>137</v>
      </c>
      <c r="B14" s="223">
        <f>+B4</f>
        <v>2020</v>
      </c>
      <c r="C14" s="223" t="str">
        <f>+C4</f>
        <v>2021.</v>
      </c>
      <c r="D14" s="223" t="str">
        <f>+D4</f>
        <v>2022.</v>
      </c>
      <c r="E14" s="224" t="s">
        <v>50</v>
      </c>
    </row>
    <row r="15" spans="1:5" x14ac:dyDescent="0.2">
      <c r="A15" s="225" t="s">
        <v>142</v>
      </c>
      <c r="B15" s="105">
        <v>4642</v>
      </c>
      <c r="C15" s="105"/>
      <c r="D15" s="105"/>
      <c r="E15" s="226">
        <f t="shared" ref="E15:E21" si="1">SUM(B15:D15)</f>
        <v>4642</v>
      </c>
    </row>
    <row r="16" spans="1:5" x14ac:dyDescent="0.2">
      <c r="A16" s="234" t="s">
        <v>143</v>
      </c>
      <c r="B16" s="107">
        <v>214581</v>
      </c>
      <c r="C16" s="107"/>
      <c r="D16" s="107"/>
      <c r="E16" s="230">
        <f t="shared" si="1"/>
        <v>214581</v>
      </c>
    </row>
    <row r="17" spans="1:5" x14ac:dyDescent="0.2">
      <c r="A17" s="229" t="s">
        <v>144</v>
      </c>
      <c r="B17" s="107">
        <v>37069</v>
      </c>
      <c r="C17" s="107"/>
      <c r="D17" s="107"/>
      <c r="E17" s="230">
        <f t="shared" si="1"/>
        <v>37069</v>
      </c>
    </row>
    <row r="18" spans="1:5" x14ac:dyDescent="0.2">
      <c r="A18" s="229" t="s">
        <v>145</v>
      </c>
      <c r="B18" s="107"/>
      <c r="C18" s="107"/>
      <c r="D18" s="107"/>
      <c r="E18" s="230">
        <f t="shared" si="1"/>
        <v>0</v>
      </c>
    </row>
    <row r="19" spans="1:5" x14ac:dyDescent="0.2">
      <c r="A19" s="110"/>
      <c r="B19" s="107"/>
      <c r="C19" s="107"/>
      <c r="D19" s="107"/>
      <c r="E19" s="230">
        <f t="shared" si="1"/>
        <v>0</v>
      </c>
    </row>
    <row r="20" spans="1:5" x14ac:dyDescent="0.2">
      <c r="A20" s="110"/>
      <c r="B20" s="107"/>
      <c r="C20" s="107"/>
      <c r="D20" s="107"/>
      <c r="E20" s="230">
        <f t="shared" si="1"/>
        <v>0</v>
      </c>
    </row>
    <row r="21" spans="1:5" ht="13.5" thickBot="1" x14ac:dyDescent="0.25">
      <c r="A21" s="108"/>
      <c r="B21" s="109"/>
      <c r="C21" s="109"/>
      <c r="D21" s="109"/>
      <c r="E21" s="230">
        <f t="shared" si="1"/>
        <v>0</v>
      </c>
    </row>
    <row r="22" spans="1:5" ht="13.5" thickBot="1" x14ac:dyDescent="0.25">
      <c r="A22" s="231" t="s">
        <v>51</v>
      </c>
      <c r="B22" s="232">
        <f>SUM(B15:B21)</f>
        <v>256292</v>
      </c>
      <c r="C22" s="232">
        <f>SUM(C15:C21)</f>
        <v>0</v>
      </c>
      <c r="D22" s="232">
        <f>SUM(D15:D21)</f>
        <v>0</v>
      </c>
      <c r="E22" s="233">
        <f>SUM(E15:E21)</f>
        <v>256292</v>
      </c>
    </row>
    <row r="23" spans="1:5" x14ac:dyDescent="0.2">
      <c r="A23" s="220"/>
      <c r="B23" s="220"/>
      <c r="C23" s="220"/>
      <c r="D23" s="220"/>
      <c r="E23" s="220"/>
    </row>
    <row r="24" spans="1:5" x14ac:dyDescent="0.2">
      <c r="A24" s="220"/>
      <c r="B24" s="220"/>
      <c r="C24" s="220"/>
      <c r="D24" s="220"/>
      <c r="E24" s="220"/>
    </row>
    <row r="25" spans="1:5" ht="15.75" x14ac:dyDescent="0.25">
      <c r="A25" s="221" t="s">
        <v>139</v>
      </c>
      <c r="B25" s="570"/>
      <c r="C25" s="570"/>
      <c r="D25" s="570"/>
      <c r="E25" s="570"/>
    </row>
    <row r="26" spans="1:5" ht="14.25" thickBot="1" x14ac:dyDescent="0.3">
      <c r="A26" s="220"/>
      <c r="B26" s="220"/>
      <c r="C26" s="220"/>
      <c r="D26" s="571" t="s">
        <v>132</v>
      </c>
      <c r="E26" s="571"/>
    </row>
    <row r="27" spans="1:5" ht="13.5" thickBot="1" x14ac:dyDescent="0.25">
      <c r="A27" s="222" t="s">
        <v>131</v>
      </c>
      <c r="B27" s="223">
        <f>+B14</f>
        <v>2020</v>
      </c>
      <c r="C27" s="223" t="str">
        <f>+C14</f>
        <v>2021.</v>
      </c>
      <c r="D27" s="223" t="str">
        <f>+D14</f>
        <v>2022.</v>
      </c>
      <c r="E27" s="224" t="s">
        <v>50</v>
      </c>
    </row>
    <row r="28" spans="1:5" x14ac:dyDescent="0.2">
      <c r="A28" s="225" t="s">
        <v>133</v>
      </c>
      <c r="B28" s="105"/>
      <c r="C28" s="105"/>
      <c r="D28" s="105"/>
      <c r="E28" s="226">
        <f t="shared" ref="E28:E34" si="2">SUM(B28:D28)</f>
        <v>0</v>
      </c>
    </row>
    <row r="29" spans="1:5" x14ac:dyDescent="0.2">
      <c r="A29" s="227" t="s">
        <v>146</v>
      </c>
      <c r="B29" s="106"/>
      <c r="C29" s="106"/>
      <c r="D29" s="106"/>
      <c r="E29" s="228">
        <f t="shared" si="2"/>
        <v>0</v>
      </c>
    </row>
    <row r="30" spans="1:5" x14ac:dyDescent="0.2">
      <c r="A30" s="229" t="s">
        <v>134</v>
      </c>
      <c r="B30" s="107"/>
      <c r="C30" s="107"/>
      <c r="D30" s="107"/>
      <c r="E30" s="230">
        <f t="shared" si="2"/>
        <v>0</v>
      </c>
    </row>
    <row r="31" spans="1:5" x14ac:dyDescent="0.2">
      <c r="A31" s="229" t="s">
        <v>148</v>
      </c>
      <c r="B31" s="107"/>
      <c r="C31" s="107"/>
      <c r="D31" s="107"/>
      <c r="E31" s="230">
        <f t="shared" si="2"/>
        <v>0</v>
      </c>
    </row>
    <row r="32" spans="1:5" x14ac:dyDescent="0.2">
      <c r="A32" s="229" t="s">
        <v>135</v>
      </c>
      <c r="B32" s="107"/>
      <c r="C32" s="107"/>
      <c r="D32" s="107"/>
      <c r="E32" s="230">
        <f t="shared" si="2"/>
        <v>0</v>
      </c>
    </row>
    <row r="33" spans="1:8" x14ac:dyDescent="0.2">
      <c r="A33" s="229" t="s">
        <v>136</v>
      </c>
      <c r="B33" s="107"/>
      <c r="C33" s="107"/>
      <c r="D33" s="107"/>
      <c r="E33" s="230">
        <f t="shared" si="2"/>
        <v>0</v>
      </c>
    </row>
    <row r="34" spans="1:8" ht="13.5" thickBot="1" x14ac:dyDescent="0.25">
      <c r="A34" s="108"/>
      <c r="B34" s="109"/>
      <c r="C34" s="109"/>
      <c r="D34" s="109"/>
      <c r="E34" s="230">
        <f t="shared" si="2"/>
        <v>0</v>
      </c>
    </row>
    <row r="35" spans="1:8" ht="13.5" thickBot="1" x14ac:dyDescent="0.25">
      <c r="A35" s="231" t="s">
        <v>138</v>
      </c>
      <c r="B35" s="232">
        <f>B28+SUM(B30:B34)</f>
        <v>0</v>
      </c>
      <c r="C35" s="232">
        <f>C28+SUM(C30:C34)</f>
        <v>0</v>
      </c>
      <c r="D35" s="232">
        <f>D28+SUM(D30:D34)</f>
        <v>0</v>
      </c>
      <c r="E35" s="233">
        <f>E28+SUM(E30:E34)</f>
        <v>0</v>
      </c>
    </row>
    <row r="36" spans="1:8" ht="13.5" thickBot="1" x14ac:dyDescent="0.25">
      <c r="A36" s="54"/>
      <c r="B36" s="54"/>
      <c r="C36" s="54"/>
      <c r="D36" s="54"/>
      <c r="E36" s="54"/>
    </row>
    <row r="37" spans="1:8" ht="13.5" thickBot="1" x14ac:dyDescent="0.25">
      <c r="A37" s="222" t="s">
        <v>137</v>
      </c>
      <c r="B37" s="223">
        <f>+B27</f>
        <v>2020</v>
      </c>
      <c r="C37" s="223" t="str">
        <f>+C27</f>
        <v>2021.</v>
      </c>
      <c r="D37" s="223" t="str">
        <f>+D27</f>
        <v>2022.</v>
      </c>
      <c r="E37" s="224" t="s">
        <v>50</v>
      </c>
    </row>
    <row r="38" spans="1:8" x14ac:dyDescent="0.2">
      <c r="A38" s="225" t="s">
        <v>142</v>
      </c>
      <c r="B38" s="105"/>
      <c r="C38" s="105"/>
      <c r="D38" s="105"/>
      <c r="E38" s="226">
        <f t="shared" ref="E38:E44" si="3">SUM(B38:D38)</f>
        <v>0</v>
      </c>
    </row>
    <row r="39" spans="1:8" x14ac:dyDescent="0.2">
      <c r="A39" s="234" t="s">
        <v>143</v>
      </c>
      <c r="B39" s="107"/>
      <c r="C39" s="107"/>
      <c r="D39" s="107"/>
      <c r="E39" s="230">
        <f t="shared" si="3"/>
        <v>0</v>
      </c>
    </row>
    <row r="40" spans="1:8" x14ac:dyDescent="0.2">
      <c r="A40" s="229" t="s">
        <v>144</v>
      </c>
      <c r="B40" s="107"/>
      <c r="C40" s="107"/>
      <c r="D40" s="107"/>
      <c r="E40" s="230">
        <f t="shared" si="3"/>
        <v>0</v>
      </c>
    </row>
    <row r="41" spans="1:8" x14ac:dyDescent="0.2">
      <c r="A41" s="229" t="s">
        <v>145</v>
      </c>
      <c r="B41" s="107"/>
      <c r="C41" s="107"/>
      <c r="D41" s="107"/>
      <c r="E41" s="230">
        <f t="shared" si="3"/>
        <v>0</v>
      </c>
    </row>
    <row r="42" spans="1:8" x14ac:dyDescent="0.2">
      <c r="A42" s="110"/>
      <c r="B42" s="107"/>
      <c r="C42" s="107"/>
      <c r="D42" s="107"/>
      <c r="E42" s="230">
        <f t="shared" si="3"/>
        <v>0</v>
      </c>
    </row>
    <row r="43" spans="1:8" x14ac:dyDescent="0.2">
      <c r="A43" s="110"/>
      <c r="B43" s="107"/>
      <c r="C43" s="107"/>
      <c r="D43" s="107"/>
      <c r="E43" s="230">
        <f t="shared" si="3"/>
        <v>0</v>
      </c>
    </row>
    <row r="44" spans="1:8" ht="13.5" thickBot="1" x14ac:dyDescent="0.25">
      <c r="A44" s="108"/>
      <c r="B44" s="109"/>
      <c r="C44" s="109"/>
      <c r="D44" s="109"/>
      <c r="E44" s="230">
        <f t="shared" si="3"/>
        <v>0</v>
      </c>
    </row>
    <row r="45" spans="1:8" ht="13.5" thickBot="1" x14ac:dyDescent="0.25">
      <c r="A45" s="231" t="s">
        <v>51</v>
      </c>
      <c r="B45" s="232">
        <f>SUM(B38:B44)</f>
        <v>0</v>
      </c>
      <c r="C45" s="232">
        <f>SUM(C38:C44)</f>
        <v>0</v>
      </c>
      <c r="D45" s="232">
        <f>SUM(D38:D44)</f>
        <v>0</v>
      </c>
      <c r="E45" s="233">
        <f>SUM(E38:E44)</f>
        <v>0</v>
      </c>
    </row>
    <row r="46" spans="1:8" ht="13.5" thickBot="1" x14ac:dyDescent="0.25">
      <c r="A46" s="220"/>
      <c r="B46" s="220"/>
      <c r="C46" s="220"/>
      <c r="D46" s="220"/>
      <c r="E46" s="220"/>
    </row>
    <row r="47" spans="1:8" ht="13.5" thickBot="1" x14ac:dyDescent="0.25">
      <c r="A47" s="583" t="s">
        <v>140</v>
      </c>
      <c r="B47" s="584"/>
      <c r="C47" s="585"/>
      <c r="D47" s="581" t="s">
        <v>149</v>
      </c>
      <c r="E47" s="582"/>
      <c r="H47" s="53"/>
    </row>
    <row r="48" spans="1:8" x14ac:dyDescent="0.2">
      <c r="A48" s="586"/>
      <c r="B48" s="587"/>
      <c r="C48" s="588"/>
      <c r="D48" s="575"/>
      <c r="E48" s="576"/>
    </row>
    <row r="49" spans="1:5" ht="13.5" thickBot="1" x14ac:dyDescent="0.25">
      <c r="A49" s="589"/>
      <c r="B49" s="590"/>
      <c r="C49" s="591"/>
      <c r="D49" s="577"/>
      <c r="E49" s="578"/>
    </row>
    <row r="50" spans="1:5" ht="13.5" thickBot="1" x14ac:dyDescent="0.25">
      <c r="A50" s="572" t="s">
        <v>51</v>
      </c>
      <c r="B50" s="573"/>
      <c r="C50" s="574"/>
      <c r="D50" s="579">
        <f>SUM(D48:E49)</f>
        <v>0</v>
      </c>
      <c r="E50" s="580"/>
    </row>
  </sheetData>
  <mergeCells count="12">
    <mergeCell ref="B2:E2"/>
    <mergeCell ref="B25:E25"/>
    <mergeCell ref="D3:E3"/>
    <mergeCell ref="D26:E26"/>
    <mergeCell ref="A50:C50"/>
    <mergeCell ref="D48:E48"/>
    <mergeCell ref="D49:E49"/>
    <mergeCell ref="D50:E50"/>
    <mergeCell ref="D47:E47"/>
    <mergeCell ref="A47:C47"/>
    <mergeCell ref="A48:C48"/>
    <mergeCell ref="A49:C49"/>
  </mergeCells>
  <phoneticPr fontId="30" type="noConversion"/>
  <conditionalFormatting sqref="D50:E50 E5:E12 B12:D12 B22:E22 E15:E21 E28:E35 B35:D35 E38:E45 B45:D45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&amp;C&amp;"Times New Roman CE,Félkövér"&amp;12
Európai uniós támogatással megvalósuló projektek 
bevételei, kiadásai, hozzájárulások&amp;R&amp;"Times New Roman CE,Félkövér dőlt"&amp;11 8. melléklet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topLeftCell="A145" zoomScale="136" zoomScaleNormal="136" zoomScaleSheetLayoutView="85" workbookViewId="0">
      <selection activeCell="C114" sqref="C114"/>
    </sheetView>
  </sheetViews>
  <sheetFormatPr defaultColWidth="9.33203125" defaultRowHeight="12.75" x14ac:dyDescent="0.2"/>
  <cols>
    <col min="1" max="1" width="19.5" style="389" customWidth="1"/>
    <col min="2" max="2" width="72" style="390" customWidth="1"/>
    <col min="3" max="3" width="25" style="391" customWidth="1"/>
    <col min="4" max="16384" width="9.33203125" style="3"/>
  </cols>
  <sheetData>
    <row r="1" spans="1:3" s="2" customFormat="1" ht="16.5" customHeight="1" thickBot="1" x14ac:dyDescent="0.25">
      <c r="A1" s="235"/>
      <c r="B1" s="237"/>
      <c r="C1" s="260" t="s">
        <v>565</v>
      </c>
    </row>
    <row r="2" spans="1:3" s="111" customFormat="1" ht="21" customHeight="1" x14ac:dyDescent="0.2">
      <c r="A2" s="405" t="s">
        <v>62</v>
      </c>
      <c r="B2" s="352" t="s">
        <v>597</v>
      </c>
      <c r="C2" s="354" t="s">
        <v>52</v>
      </c>
    </row>
    <row r="3" spans="1:3" s="111" customFormat="1" ht="16.5" thickBot="1" x14ac:dyDescent="0.25">
      <c r="A3" s="238" t="s">
        <v>203</v>
      </c>
      <c r="B3" s="353" t="s">
        <v>394</v>
      </c>
      <c r="C3" s="500" t="s">
        <v>52</v>
      </c>
    </row>
    <row r="4" spans="1:3" s="112" customFormat="1" ht="15.95" customHeight="1" thickBot="1" x14ac:dyDescent="0.3">
      <c r="A4" s="239"/>
      <c r="B4" s="239"/>
      <c r="C4" s="240" t="s">
        <v>53</v>
      </c>
    </row>
    <row r="5" spans="1:3" ht="13.5" thickBot="1" x14ac:dyDescent="0.25">
      <c r="A5" s="406" t="s">
        <v>205</v>
      </c>
      <c r="B5" s="241" t="s">
        <v>54</v>
      </c>
      <c r="C5" s="355" t="s">
        <v>55</v>
      </c>
    </row>
    <row r="6" spans="1:3" s="74" customFormat="1" ht="12.95" customHeight="1" thickBot="1" x14ac:dyDescent="0.25">
      <c r="A6" s="206" t="s">
        <v>481</v>
      </c>
      <c r="B6" s="207" t="s">
        <v>482</v>
      </c>
      <c r="C6" s="208" t="s">
        <v>483</v>
      </c>
    </row>
    <row r="7" spans="1:3" s="74" customFormat="1" ht="15.95" customHeight="1" thickBot="1" x14ac:dyDescent="0.25">
      <c r="A7" s="243"/>
      <c r="B7" s="244" t="s">
        <v>56</v>
      </c>
      <c r="C7" s="356"/>
    </row>
    <row r="8" spans="1:3" s="74" customFormat="1" ht="12" customHeight="1" thickBot="1" x14ac:dyDescent="0.25">
      <c r="A8" s="37" t="s">
        <v>17</v>
      </c>
      <c r="B8" s="21" t="s">
        <v>240</v>
      </c>
      <c r="C8" s="291">
        <f>+C9+C10+C11+C12+C13+C14</f>
        <v>115975</v>
      </c>
    </row>
    <row r="9" spans="1:3" s="113" customFormat="1" ht="12" customHeight="1" x14ac:dyDescent="0.2">
      <c r="A9" s="434" t="s">
        <v>99</v>
      </c>
      <c r="B9" s="415" t="s">
        <v>241</v>
      </c>
      <c r="C9" s="294">
        <v>84946</v>
      </c>
    </row>
    <row r="10" spans="1:3" s="114" customFormat="1" ht="12" customHeight="1" x14ac:dyDescent="0.2">
      <c r="A10" s="435" t="s">
        <v>100</v>
      </c>
      <c r="B10" s="416" t="s">
        <v>242</v>
      </c>
      <c r="C10" s="293">
        <v>15966</v>
      </c>
    </row>
    <row r="11" spans="1:3" s="114" customFormat="1" ht="12" customHeight="1" x14ac:dyDescent="0.2">
      <c r="A11" s="435" t="s">
        <v>101</v>
      </c>
      <c r="B11" s="416" t="s">
        <v>243</v>
      </c>
      <c r="C11" s="293">
        <v>13263</v>
      </c>
    </row>
    <row r="12" spans="1:3" s="114" customFormat="1" ht="12" customHeight="1" x14ac:dyDescent="0.2">
      <c r="A12" s="435" t="s">
        <v>102</v>
      </c>
      <c r="B12" s="416" t="s">
        <v>244</v>
      </c>
      <c r="C12" s="293">
        <v>1800</v>
      </c>
    </row>
    <row r="13" spans="1:3" s="114" customFormat="1" ht="12" customHeight="1" x14ac:dyDescent="0.2">
      <c r="A13" s="435" t="s">
        <v>150</v>
      </c>
      <c r="B13" s="416" t="s">
        <v>495</v>
      </c>
      <c r="C13" s="293"/>
    </row>
    <row r="14" spans="1:3" s="113" customFormat="1" ht="12" customHeight="1" thickBot="1" x14ac:dyDescent="0.25">
      <c r="A14" s="436" t="s">
        <v>103</v>
      </c>
      <c r="B14" s="417" t="s">
        <v>424</v>
      </c>
      <c r="C14" s="293"/>
    </row>
    <row r="15" spans="1:3" s="113" customFormat="1" ht="12" customHeight="1" thickBot="1" x14ac:dyDescent="0.25">
      <c r="A15" s="37" t="s">
        <v>18</v>
      </c>
      <c r="B15" s="286" t="s">
        <v>245</v>
      </c>
      <c r="C15" s="291">
        <f>+C16+C17+C18+C19+C20</f>
        <v>47668</v>
      </c>
    </row>
    <row r="16" spans="1:3" s="113" customFormat="1" ht="12" customHeight="1" x14ac:dyDescent="0.2">
      <c r="A16" s="434" t="s">
        <v>105</v>
      </c>
      <c r="B16" s="415" t="s">
        <v>246</v>
      </c>
      <c r="C16" s="294"/>
    </row>
    <row r="17" spans="1:3" s="113" customFormat="1" ht="12" customHeight="1" x14ac:dyDescent="0.2">
      <c r="A17" s="435" t="s">
        <v>106</v>
      </c>
      <c r="B17" s="416" t="s">
        <v>247</v>
      </c>
      <c r="C17" s="293"/>
    </row>
    <row r="18" spans="1:3" s="113" customFormat="1" ht="12" customHeight="1" x14ac:dyDescent="0.2">
      <c r="A18" s="435" t="s">
        <v>107</v>
      </c>
      <c r="B18" s="416" t="s">
        <v>416</v>
      </c>
      <c r="C18" s="293"/>
    </row>
    <row r="19" spans="1:3" s="113" customFormat="1" ht="12" customHeight="1" x14ac:dyDescent="0.2">
      <c r="A19" s="435" t="s">
        <v>108</v>
      </c>
      <c r="B19" s="416" t="s">
        <v>417</v>
      </c>
      <c r="C19" s="293"/>
    </row>
    <row r="20" spans="1:3" s="113" customFormat="1" ht="12" customHeight="1" x14ac:dyDescent="0.2">
      <c r="A20" s="435" t="s">
        <v>109</v>
      </c>
      <c r="B20" s="416" t="s">
        <v>248</v>
      </c>
      <c r="C20" s="293">
        <v>47668</v>
      </c>
    </row>
    <row r="21" spans="1:3" s="114" customFormat="1" ht="12" customHeight="1" thickBot="1" x14ac:dyDescent="0.25">
      <c r="A21" s="436" t="s">
        <v>118</v>
      </c>
      <c r="B21" s="417" t="s">
        <v>249</v>
      </c>
      <c r="C21" s="295"/>
    </row>
    <row r="22" spans="1:3" s="114" customFormat="1" ht="12" customHeight="1" thickBot="1" x14ac:dyDescent="0.25">
      <c r="A22" s="37" t="s">
        <v>19</v>
      </c>
      <c r="B22" s="21" t="s">
        <v>250</v>
      </c>
      <c r="C22" s="291">
        <f>+C23+C24+C25+C26+C27</f>
        <v>0</v>
      </c>
    </row>
    <row r="23" spans="1:3" s="114" customFormat="1" ht="12" customHeight="1" x14ac:dyDescent="0.2">
      <c r="A23" s="434" t="s">
        <v>88</v>
      </c>
      <c r="B23" s="415" t="s">
        <v>251</v>
      </c>
      <c r="C23" s="294"/>
    </row>
    <row r="24" spans="1:3" s="113" customFormat="1" ht="12" customHeight="1" x14ac:dyDescent="0.2">
      <c r="A24" s="435" t="s">
        <v>89</v>
      </c>
      <c r="B24" s="416" t="s">
        <v>252</v>
      </c>
      <c r="C24" s="293"/>
    </row>
    <row r="25" spans="1:3" s="114" customFormat="1" ht="12" customHeight="1" x14ac:dyDescent="0.2">
      <c r="A25" s="435" t="s">
        <v>90</v>
      </c>
      <c r="B25" s="416" t="s">
        <v>418</v>
      </c>
      <c r="C25" s="293"/>
    </row>
    <row r="26" spans="1:3" s="114" customFormat="1" ht="12" customHeight="1" x14ac:dyDescent="0.2">
      <c r="A26" s="435" t="s">
        <v>91</v>
      </c>
      <c r="B26" s="416" t="s">
        <v>419</v>
      </c>
      <c r="C26" s="293"/>
    </row>
    <row r="27" spans="1:3" s="114" customFormat="1" ht="12" customHeight="1" x14ac:dyDescent="0.2">
      <c r="A27" s="435" t="s">
        <v>171</v>
      </c>
      <c r="B27" s="416" t="s">
        <v>253</v>
      </c>
      <c r="C27" s="293">
        <v>0</v>
      </c>
    </row>
    <row r="28" spans="1:3" s="114" customFormat="1" ht="12" customHeight="1" thickBot="1" x14ac:dyDescent="0.25">
      <c r="A28" s="436" t="s">
        <v>172</v>
      </c>
      <c r="B28" s="417" t="s">
        <v>254</v>
      </c>
      <c r="C28" s="295">
        <v>0</v>
      </c>
    </row>
    <row r="29" spans="1:3" s="114" customFormat="1" ht="12" customHeight="1" thickBot="1" x14ac:dyDescent="0.25">
      <c r="A29" s="37" t="s">
        <v>173</v>
      </c>
      <c r="B29" s="21" t="s">
        <v>255</v>
      </c>
      <c r="C29" s="297">
        <f>+C30+C34+C35+C36</f>
        <v>82300</v>
      </c>
    </row>
    <row r="30" spans="1:3" s="114" customFormat="1" ht="12" customHeight="1" x14ac:dyDescent="0.2">
      <c r="A30" s="434" t="s">
        <v>256</v>
      </c>
      <c r="B30" s="415" t="s">
        <v>496</v>
      </c>
      <c r="C30" s="410">
        <f>+C31+C32+C33</f>
        <v>78800</v>
      </c>
    </row>
    <row r="31" spans="1:3" s="114" customFormat="1" ht="12" customHeight="1" x14ac:dyDescent="0.2">
      <c r="A31" s="435" t="s">
        <v>257</v>
      </c>
      <c r="B31" s="416" t="s">
        <v>262</v>
      </c>
      <c r="C31" s="293">
        <v>23900</v>
      </c>
    </row>
    <row r="32" spans="1:3" s="114" customFormat="1" ht="12" customHeight="1" x14ac:dyDescent="0.2">
      <c r="A32" s="435" t="s">
        <v>258</v>
      </c>
      <c r="B32" s="540" t="s">
        <v>582</v>
      </c>
      <c r="C32" s="293">
        <v>19900</v>
      </c>
    </row>
    <row r="33" spans="1:3" s="114" customFormat="1" ht="12" customHeight="1" x14ac:dyDescent="0.2">
      <c r="A33" s="435" t="s">
        <v>428</v>
      </c>
      <c r="B33" s="491" t="s">
        <v>429</v>
      </c>
      <c r="C33" s="293">
        <v>35000</v>
      </c>
    </row>
    <row r="34" spans="1:3" s="114" customFormat="1" ht="12" customHeight="1" x14ac:dyDescent="0.2">
      <c r="A34" s="435" t="s">
        <v>259</v>
      </c>
      <c r="B34" s="416" t="s">
        <v>264</v>
      </c>
      <c r="C34" s="293">
        <v>3500</v>
      </c>
    </row>
    <row r="35" spans="1:3" s="114" customFormat="1" ht="12" customHeight="1" x14ac:dyDescent="0.2">
      <c r="A35" s="435" t="s">
        <v>260</v>
      </c>
      <c r="B35" s="416" t="s">
        <v>265</v>
      </c>
      <c r="C35" s="293"/>
    </row>
    <row r="36" spans="1:3" s="114" customFormat="1" ht="12" customHeight="1" thickBot="1" x14ac:dyDescent="0.25">
      <c r="A36" s="436" t="s">
        <v>261</v>
      </c>
      <c r="B36" s="417" t="s">
        <v>266</v>
      </c>
      <c r="C36" s="295"/>
    </row>
    <row r="37" spans="1:3" s="114" customFormat="1" ht="12" customHeight="1" thickBot="1" x14ac:dyDescent="0.25">
      <c r="A37" s="37" t="s">
        <v>21</v>
      </c>
      <c r="B37" s="21" t="s">
        <v>425</v>
      </c>
      <c r="C37" s="291">
        <f>SUM(C38:C48)</f>
        <v>27300</v>
      </c>
    </row>
    <row r="38" spans="1:3" s="114" customFormat="1" ht="12" customHeight="1" x14ac:dyDescent="0.2">
      <c r="A38" s="434" t="s">
        <v>92</v>
      </c>
      <c r="B38" s="415" t="s">
        <v>269</v>
      </c>
      <c r="C38" s="294"/>
    </row>
    <row r="39" spans="1:3" s="114" customFormat="1" ht="12" customHeight="1" x14ac:dyDescent="0.2">
      <c r="A39" s="435" t="s">
        <v>93</v>
      </c>
      <c r="B39" s="416" t="s">
        <v>270</v>
      </c>
      <c r="C39" s="293">
        <v>1100</v>
      </c>
    </row>
    <row r="40" spans="1:3" s="114" customFormat="1" ht="12" customHeight="1" x14ac:dyDescent="0.2">
      <c r="A40" s="435" t="s">
        <v>94</v>
      </c>
      <c r="B40" s="416" t="s">
        <v>271</v>
      </c>
      <c r="C40" s="293"/>
    </row>
    <row r="41" spans="1:3" s="114" customFormat="1" ht="12" customHeight="1" x14ac:dyDescent="0.2">
      <c r="A41" s="435" t="s">
        <v>175</v>
      </c>
      <c r="B41" s="416" t="s">
        <v>272</v>
      </c>
      <c r="C41" s="293">
        <v>19953</v>
      </c>
    </row>
    <row r="42" spans="1:3" s="114" customFormat="1" ht="12" customHeight="1" x14ac:dyDescent="0.2">
      <c r="A42" s="435" t="s">
        <v>176</v>
      </c>
      <c r="B42" s="416" t="s">
        <v>273</v>
      </c>
      <c r="C42" s="293">
        <v>2389</v>
      </c>
    </row>
    <row r="43" spans="1:3" s="114" customFormat="1" ht="12" customHeight="1" x14ac:dyDescent="0.2">
      <c r="A43" s="435" t="s">
        <v>177</v>
      </c>
      <c r="B43" s="416" t="s">
        <v>274</v>
      </c>
      <c r="C43" s="293">
        <v>2832</v>
      </c>
    </row>
    <row r="44" spans="1:3" s="114" customFormat="1" ht="12" customHeight="1" x14ac:dyDescent="0.2">
      <c r="A44" s="435" t="s">
        <v>178</v>
      </c>
      <c r="B44" s="416" t="s">
        <v>275</v>
      </c>
      <c r="C44" s="293"/>
    </row>
    <row r="45" spans="1:3" s="114" customFormat="1" ht="12" customHeight="1" x14ac:dyDescent="0.2">
      <c r="A45" s="435" t="s">
        <v>179</v>
      </c>
      <c r="B45" s="416" t="s">
        <v>276</v>
      </c>
      <c r="C45" s="293"/>
    </row>
    <row r="46" spans="1:3" s="114" customFormat="1" ht="12" customHeight="1" x14ac:dyDescent="0.2">
      <c r="A46" s="435" t="s">
        <v>267</v>
      </c>
      <c r="B46" s="416" t="s">
        <v>277</v>
      </c>
      <c r="C46" s="296"/>
    </row>
    <row r="47" spans="1:3" s="114" customFormat="1" ht="12" customHeight="1" x14ac:dyDescent="0.2">
      <c r="A47" s="436" t="s">
        <v>268</v>
      </c>
      <c r="B47" s="417" t="s">
        <v>427</v>
      </c>
      <c r="C47" s="402"/>
    </row>
    <row r="48" spans="1:3" s="114" customFormat="1" ht="12" customHeight="1" thickBot="1" x14ac:dyDescent="0.25">
      <c r="A48" s="436" t="s">
        <v>426</v>
      </c>
      <c r="B48" s="417" t="s">
        <v>278</v>
      </c>
      <c r="C48" s="402">
        <v>1026</v>
      </c>
    </row>
    <row r="49" spans="1:3" s="114" customFormat="1" ht="12" customHeight="1" thickBot="1" x14ac:dyDescent="0.25">
      <c r="A49" s="37" t="s">
        <v>22</v>
      </c>
      <c r="B49" s="21" t="s">
        <v>279</v>
      </c>
      <c r="C49" s="291">
        <f>SUM(C50:C54)</f>
        <v>0</v>
      </c>
    </row>
    <row r="50" spans="1:3" s="114" customFormat="1" ht="12" customHeight="1" x14ac:dyDescent="0.2">
      <c r="A50" s="434" t="s">
        <v>95</v>
      </c>
      <c r="B50" s="415" t="s">
        <v>283</v>
      </c>
      <c r="C50" s="462"/>
    </row>
    <row r="51" spans="1:3" s="114" customFormat="1" ht="12" customHeight="1" x14ac:dyDescent="0.2">
      <c r="A51" s="435" t="s">
        <v>96</v>
      </c>
      <c r="B51" s="416" t="s">
        <v>284</v>
      </c>
      <c r="C51" s="296"/>
    </row>
    <row r="52" spans="1:3" s="114" customFormat="1" ht="12" customHeight="1" x14ac:dyDescent="0.2">
      <c r="A52" s="435" t="s">
        <v>280</v>
      </c>
      <c r="B52" s="416" t="s">
        <v>285</v>
      </c>
      <c r="C52" s="296"/>
    </row>
    <row r="53" spans="1:3" s="114" customFormat="1" ht="12" customHeight="1" x14ac:dyDescent="0.2">
      <c r="A53" s="435" t="s">
        <v>281</v>
      </c>
      <c r="B53" s="416" t="s">
        <v>286</v>
      </c>
      <c r="C53" s="296"/>
    </row>
    <row r="54" spans="1:3" s="114" customFormat="1" ht="12" customHeight="1" thickBot="1" x14ac:dyDescent="0.25">
      <c r="A54" s="436" t="s">
        <v>282</v>
      </c>
      <c r="B54" s="417" t="s">
        <v>287</v>
      </c>
      <c r="C54" s="402"/>
    </row>
    <row r="55" spans="1:3" s="114" customFormat="1" ht="12" customHeight="1" thickBot="1" x14ac:dyDescent="0.25">
      <c r="A55" s="37" t="s">
        <v>180</v>
      </c>
      <c r="B55" s="21" t="s">
        <v>288</v>
      </c>
      <c r="C55" s="291">
        <f>SUM(C56:C58)</f>
        <v>0</v>
      </c>
    </row>
    <row r="56" spans="1:3" s="114" customFormat="1" ht="12" customHeight="1" x14ac:dyDescent="0.2">
      <c r="A56" s="434" t="s">
        <v>97</v>
      </c>
      <c r="B56" s="415" t="s">
        <v>289</v>
      </c>
      <c r="C56" s="294"/>
    </row>
    <row r="57" spans="1:3" s="114" customFormat="1" ht="12" customHeight="1" x14ac:dyDescent="0.2">
      <c r="A57" s="435" t="s">
        <v>98</v>
      </c>
      <c r="B57" s="416" t="s">
        <v>420</v>
      </c>
      <c r="C57" s="293"/>
    </row>
    <row r="58" spans="1:3" s="114" customFormat="1" ht="12" customHeight="1" x14ac:dyDescent="0.2">
      <c r="A58" s="435" t="s">
        <v>292</v>
      </c>
      <c r="B58" s="416" t="s">
        <v>290</v>
      </c>
      <c r="C58" s="293"/>
    </row>
    <row r="59" spans="1:3" s="114" customFormat="1" ht="12" customHeight="1" thickBot="1" x14ac:dyDescent="0.25">
      <c r="A59" s="436" t="s">
        <v>293</v>
      </c>
      <c r="B59" s="417" t="s">
        <v>291</v>
      </c>
      <c r="C59" s="295"/>
    </row>
    <row r="60" spans="1:3" s="114" customFormat="1" ht="12" customHeight="1" thickBot="1" x14ac:dyDescent="0.25">
      <c r="A60" s="37" t="s">
        <v>24</v>
      </c>
      <c r="B60" s="286" t="s">
        <v>294</v>
      </c>
      <c r="C60" s="291">
        <f>SUM(C61:C63)</f>
        <v>0</v>
      </c>
    </row>
    <row r="61" spans="1:3" s="114" customFormat="1" ht="12" customHeight="1" x14ac:dyDescent="0.2">
      <c r="A61" s="434" t="s">
        <v>181</v>
      </c>
      <c r="B61" s="415" t="s">
        <v>296</v>
      </c>
      <c r="C61" s="296"/>
    </row>
    <row r="62" spans="1:3" s="114" customFormat="1" ht="12" customHeight="1" x14ac:dyDescent="0.2">
      <c r="A62" s="435" t="s">
        <v>182</v>
      </c>
      <c r="B62" s="416" t="s">
        <v>421</v>
      </c>
      <c r="C62" s="296"/>
    </row>
    <row r="63" spans="1:3" s="114" customFormat="1" ht="12" customHeight="1" x14ac:dyDescent="0.2">
      <c r="A63" s="435" t="s">
        <v>216</v>
      </c>
      <c r="B63" s="416" t="s">
        <v>297</v>
      </c>
      <c r="C63" s="296"/>
    </row>
    <row r="64" spans="1:3" s="114" customFormat="1" ht="12" customHeight="1" thickBot="1" x14ac:dyDescent="0.25">
      <c r="A64" s="436" t="s">
        <v>295</v>
      </c>
      <c r="B64" s="417" t="s">
        <v>298</v>
      </c>
      <c r="C64" s="296"/>
    </row>
    <row r="65" spans="1:3" s="114" customFormat="1" ht="12" customHeight="1" thickBot="1" x14ac:dyDescent="0.25">
      <c r="A65" s="37" t="s">
        <v>25</v>
      </c>
      <c r="B65" s="21" t="s">
        <v>299</v>
      </c>
      <c r="C65" s="297">
        <f>+C8+C15+C22+C29+C37+C49+C55+C60</f>
        <v>273243</v>
      </c>
    </row>
    <row r="66" spans="1:3" s="114" customFormat="1" ht="12" customHeight="1" thickBot="1" x14ac:dyDescent="0.2">
      <c r="A66" s="437" t="s">
        <v>390</v>
      </c>
      <c r="B66" s="286" t="s">
        <v>301</v>
      </c>
      <c r="C66" s="291">
        <f>SUM(C67:C69)</f>
        <v>0</v>
      </c>
    </row>
    <row r="67" spans="1:3" s="114" customFormat="1" ht="12" customHeight="1" x14ac:dyDescent="0.2">
      <c r="A67" s="434" t="s">
        <v>332</v>
      </c>
      <c r="B67" s="415" t="s">
        <v>302</v>
      </c>
      <c r="C67" s="296"/>
    </row>
    <row r="68" spans="1:3" s="114" customFormat="1" ht="12" customHeight="1" x14ac:dyDescent="0.2">
      <c r="A68" s="435" t="s">
        <v>341</v>
      </c>
      <c r="B68" s="416" t="s">
        <v>303</v>
      </c>
      <c r="C68" s="296"/>
    </row>
    <row r="69" spans="1:3" s="114" customFormat="1" ht="12" customHeight="1" thickBot="1" x14ac:dyDescent="0.25">
      <c r="A69" s="436" t="s">
        <v>342</v>
      </c>
      <c r="B69" s="418" t="s">
        <v>304</v>
      </c>
      <c r="C69" s="296"/>
    </row>
    <row r="70" spans="1:3" s="114" customFormat="1" ht="12" customHeight="1" thickBot="1" x14ac:dyDescent="0.2">
      <c r="A70" s="437" t="s">
        <v>305</v>
      </c>
      <c r="B70" s="286" t="s">
        <v>306</v>
      </c>
      <c r="C70" s="291">
        <f>SUM(C71:C74)</f>
        <v>0</v>
      </c>
    </row>
    <row r="71" spans="1:3" s="114" customFormat="1" ht="12" customHeight="1" x14ac:dyDescent="0.2">
      <c r="A71" s="434" t="s">
        <v>151</v>
      </c>
      <c r="B71" s="415" t="s">
        <v>307</v>
      </c>
      <c r="C71" s="296"/>
    </row>
    <row r="72" spans="1:3" s="114" customFormat="1" ht="12" customHeight="1" x14ac:dyDescent="0.2">
      <c r="A72" s="435" t="s">
        <v>152</v>
      </c>
      <c r="B72" s="416" t="s">
        <v>308</v>
      </c>
      <c r="C72" s="296"/>
    </row>
    <row r="73" spans="1:3" s="114" customFormat="1" ht="12" customHeight="1" x14ac:dyDescent="0.2">
      <c r="A73" s="435" t="s">
        <v>333</v>
      </c>
      <c r="B73" s="416" t="s">
        <v>309</v>
      </c>
      <c r="C73" s="296"/>
    </row>
    <row r="74" spans="1:3" s="114" customFormat="1" ht="12" customHeight="1" thickBot="1" x14ac:dyDescent="0.25">
      <c r="A74" s="436" t="s">
        <v>334</v>
      </c>
      <c r="B74" s="417" t="s">
        <v>310</v>
      </c>
      <c r="C74" s="296"/>
    </row>
    <row r="75" spans="1:3" s="114" customFormat="1" ht="12" customHeight="1" thickBot="1" x14ac:dyDescent="0.2">
      <c r="A75" s="437" t="s">
        <v>311</v>
      </c>
      <c r="B75" s="286" t="s">
        <v>312</v>
      </c>
      <c r="C75" s="291">
        <f>SUM(C76:C77)</f>
        <v>280991</v>
      </c>
    </row>
    <row r="76" spans="1:3" s="114" customFormat="1" ht="12" customHeight="1" x14ac:dyDescent="0.2">
      <c r="A76" s="434" t="s">
        <v>335</v>
      </c>
      <c r="B76" s="415" t="s">
        <v>313</v>
      </c>
      <c r="C76" s="296">
        <v>280991</v>
      </c>
    </row>
    <row r="77" spans="1:3" s="114" customFormat="1" ht="12" customHeight="1" thickBot="1" x14ac:dyDescent="0.25">
      <c r="A77" s="436" t="s">
        <v>336</v>
      </c>
      <c r="B77" s="417" t="s">
        <v>314</v>
      </c>
      <c r="C77" s="296"/>
    </row>
    <row r="78" spans="1:3" s="113" customFormat="1" ht="12" customHeight="1" thickBot="1" x14ac:dyDescent="0.2">
      <c r="A78" s="437" t="s">
        <v>315</v>
      </c>
      <c r="B78" s="286" t="s">
        <v>316</v>
      </c>
      <c r="C78" s="291">
        <f>SUM(C79:C81)</f>
        <v>0</v>
      </c>
    </row>
    <row r="79" spans="1:3" s="114" customFormat="1" ht="12" customHeight="1" x14ac:dyDescent="0.2">
      <c r="A79" s="434" t="s">
        <v>337</v>
      </c>
      <c r="B79" s="415" t="s">
        <v>317</v>
      </c>
      <c r="C79" s="296"/>
    </row>
    <row r="80" spans="1:3" s="114" customFormat="1" ht="12" customHeight="1" x14ac:dyDescent="0.2">
      <c r="A80" s="435" t="s">
        <v>338</v>
      </c>
      <c r="B80" s="416" t="s">
        <v>318</v>
      </c>
      <c r="C80" s="296"/>
    </row>
    <row r="81" spans="1:3" s="114" customFormat="1" ht="12" customHeight="1" thickBot="1" x14ac:dyDescent="0.25">
      <c r="A81" s="436" t="s">
        <v>339</v>
      </c>
      <c r="B81" s="417" t="s">
        <v>319</v>
      </c>
      <c r="C81" s="296"/>
    </row>
    <row r="82" spans="1:3" s="114" customFormat="1" ht="12" customHeight="1" thickBot="1" x14ac:dyDescent="0.2">
      <c r="A82" s="437" t="s">
        <v>320</v>
      </c>
      <c r="B82" s="286" t="s">
        <v>340</v>
      </c>
      <c r="C82" s="291">
        <f>SUM(C83:C86)</f>
        <v>0</v>
      </c>
    </row>
    <row r="83" spans="1:3" s="114" customFormat="1" ht="12" customHeight="1" x14ac:dyDescent="0.2">
      <c r="A83" s="438" t="s">
        <v>321</v>
      </c>
      <c r="B83" s="415" t="s">
        <v>322</v>
      </c>
      <c r="C83" s="296"/>
    </row>
    <row r="84" spans="1:3" s="114" customFormat="1" ht="12" customHeight="1" x14ac:dyDescent="0.2">
      <c r="A84" s="439" t="s">
        <v>323</v>
      </c>
      <c r="B84" s="416" t="s">
        <v>324</v>
      </c>
      <c r="C84" s="296"/>
    </row>
    <row r="85" spans="1:3" s="114" customFormat="1" ht="12" customHeight="1" x14ac:dyDescent="0.2">
      <c r="A85" s="439" t="s">
        <v>325</v>
      </c>
      <c r="B85" s="416" t="s">
        <v>326</v>
      </c>
      <c r="C85" s="296"/>
    </row>
    <row r="86" spans="1:3" s="113" customFormat="1" ht="12" customHeight="1" thickBot="1" x14ac:dyDescent="0.25">
      <c r="A86" s="440" t="s">
        <v>327</v>
      </c>
      <c r="B86" s="417" t="s">
        <v>328</v>
      </c>
      <c r="C86" s="296"/>
    </row>
    <row r="87" spans="1:3" s="113" customFormat="1" ht="12" customHeight="1" thickBot="1" x14ac:dyDescent="0.2">
      <c r="A87" s="437" t="s">
        <v>329</v>
      </c>
      <c r="B87" s="286" t="s">
        <v>469</v>
      </c>
      <c r="C87" s="463"/>
    </row>
    <row r="88" spans="1:3" s="113" customFormat="1" ht="12" customHeight="1" thickBot="1" x14ac:dyDescent="0.2">
      <c r="A88" s="437" t="s">
        <v>497</v>
      </c>
      <c r="B88" s="286" t="s">
        <v>330</v>
      </c>
      <c r="C88" s="463"/>
    </row>
    <row r="89" spans="1:3" s="113" customFormat="1" ht="12" customHeight="1" thickBot="1" x14ac:dyDescent="0.2">
      <c r="A89" s="437" t="s">
        <v>498</v>
      </c>
      <c r="B89" s="422" t="s">
        <v>472</v>
      </c>
      <c r="C89" s="297">
        <f>+C66+C70+C75+C78+C82+C88+C87</f>
        <v>280991</v>
      </c>
    </row>
    <row r="90" spans="1:3" s="113" customFormat="1" ht="12" customHeight="1" thickBot="1" x14ac:dyDescent="0.2">
      <c r="A90" s="441" t="s">
        <v>499</v>
      </c>
      <c r="B90" s="423" t="s">
        <v>500</v>
      </c>
      <c r="C90" s="297">
        <f>+C65+C89</f>
        <v>554234</v>
      </c>
    </row>
    <row r="91" spans="1:3" s="114" customFormat="1" ht="15" customHeight="1" thickBot="1" x14ac:dyDescent="0.25">
      <c r="A91" s="249"/>
      <c r="B91" s="250"/>
      <c r="C91" s="361"/>
    </row>
    <row r="92" spans="1:3" s="74" customFormat="1" ht="16.5" customHeight="1" thickBot="1" x14ac:dyDescent="0.25">
      <c r="A92" s="253"/>
      <c r="B92" s="254" t="s">
        <v>57</v>
      </c>
      <c r="C92" s="363"/>
    </row>
    <row r="93" spans="1:3" s="115" customFormat="1" ht="12" customHeight="1" thickBot="1" x14ac:dyDescent="0.25">
      <c r="A93" s="407" t="s">
        <v>17</v>
      </c>
      <c r="B93" s="31" t="s">
        <v>504</v>
      </c>
      <c r="C93" s="290">
        <f>C94+C95+C96+C97+C98+C111</f>
        <v>230932</v>
      </c>
    </row>
    <row r="94" spans="1:3" ht="12" customHeight="1" x14ac:dyDescent="0.2">
      <c r="A94" s="442" t="s">
        <v>99</v>
      </c>
      <c r="B94" s="10" t="s">
        <v>48</v>
      </c>
      <c r="C94" s="292">
        <v>85239</v>
      </c>
    </row>
    <row r="95" spans="1:3" ht="12" customHeight="1" x14ac:dyDescent="0.2">
      <c r="A95" s="435" t="s">
        <v>100</v>
      </c>
      <c r="B95" s="8" t="s">
        <v>183</v>
      </c>
      <c r="C95" s="293">
        <v>14381</v>
      </c>
    </row>
    <row r="96" spans="1:3" ht="12" customHeight="1" x14ac:dyDescent="0.2">
      <c r="A96" s="435" t="s">
        <v>101</v>
      </c>
      <c r="B96" s="8" t="s">
        <v>141</v>
      </c>
      <c r="C96" s="295">
        <v>105342</v>
      </c>
    </row>
    <row r="97" spans="1:3" ht="12" customHeight="1" x14ac:dyDescent="0.2">
      <c r="A97" s="435" t="s">
        <v>102</v>
      </c>
      <c r="B97" s="11" t="s">
        <v>184</v>
      </c>
      <c r="C97" s="295">
        <v>2600</v>
      </c>
    </row>
    <row r="98" spans="1:3" ht="12" customHeight="1" x14ac:dyDescent="0.2">
      <c r="A98" s="435" t="s">
        <v>113</v>
      </c>
      <c r="B98" s="19" t="s">
        <v>185</v>
      </c>
      <c r="C98" s="295">
        <v>18981</v>
      </c>
    </row>
    <row r="99" spans="1:3" ht="12" customHeight="1" x14ac:dyDescent="0.2">
      <c r="A99" s="435" t="s">
        <v>103</v>
      </c>
      <c r="B99" s="8" t="s">
        <v>501</v>
      </c>
      <c r="C99" s="295"/>
    </row>
    <row r="100" spans="1:3" ht="12" customHeight="1" x14ac:dyDescent="0.2">
      <c r="A100" s="435" t="s">
        <v>104</v>
      </c>
      <c r="B100" s="158" t="s">
        <v>435</v>
      </c>
      <c r="C100" s="295"/>
    </row>
    <row r="101" spans="1:3" ht="12" customHeight="1" x14ac:dyDescent="0.2">
      <c r="A101" s="435" t="s">
        <v>114</v>
      </c>
      <c r="B101" s="158" t="s">
        <v>434</v>
      </c>
      <c r="C101" s="295"/>
    </row>
    <row r="102" spans="1:3" ht="12" customHeight="1" x14ac:dyDescent="0.2">
      <c r="A102" s="435" t="s">
        <v>115</v>
      </c>
      <c r="B102" s="158" t="s">
        <v>346</v>
      </c>
      <c r="C102" s="295"/>
    </row>
    <row r="103" spans="1:3" ht="12" customHeight="1" x14ac:dyDescent="0.2">
      <c r="A103" s="435" t="s">
        <v>116</v>
      </c>
      <c r="B103" s="159" t="s">
        <v>347</v>
      </c>
      <c r="C103" s="295"/>
    </row>
    <row r="104" spans="1:3" ht="12" customHeight="1" x14ac:dyDescent="0.2">
      <c r="A104" s="435" t="s">
        <v>117</v>
      </c>
      <c r="B104" s="159" t="s">
        <v>348</v>
      </c>
      <c r="C104" s="295"/>
    </row>
    <row r="105" spans="1:3" ht="12" customHeight="1" x14ac:dyDescent="0.2">
      <c r="A105" s="435" t="s">
        <v>119</v>
      </c>
      <c r="B105" s="158" t="s">
        <v>349</v>
      </c>
      <c r="C105" s="295">
        <v>726</v>
      </c>
    </row>
    <row r="106" spans="1:3" ht="12" customHeight="1" x14ac:dyDescent="0.2">
      <c r="A106" s="435" t="s">
        <v>186</v>
      </c>
      <c r="B106" s="158" t="s">
        <v>350</v>
      </c>
      <c r="C106" s="295"/>
    </row>
    <row r="107" spans="1:3" ht="12" customHeight="1" x14ac:dyDescent="0.2">
      <c r="A107" s="435" t="s">
        <v>344</v>
      </c>
      <c r="B107" s="159" t="s">
        <v>351</v>
      </c>
      <c r="C107" s="295"/>
    </row>
    <row r="108" spans="1:3" ht="12" customHeight="1" x14ac:dyDescent="0.2">
      <c r="A108" s="443" t="s">
        <v>345</v>
      </c>
      <c r="B108" s="160" t="s">
        <v>352</v>
      </c>
      <c r="C108" s="295"/>
    </row>
    <row r="109" spans="1:3" ht="12" customHeight="1" x14ac:dyDescent="0.2">
      <c r="A109" s="435" t="s">
        <v>432</v>
      </c>
      <c r="B109" s="160" t="s">
        <v>353</v>
      </c>
      <c r="C109" s="295"/>
    </row>
    <row r="110" spans="1:3" ht="12" customHeight="1" x14ac:dyDescent="0.2">
      <c r="A110" s="435" t="s">
        <v>433</v>
      </c>
      <c r="B110" s="159" t="s">
        <v>354</v>
      </c>
      <c r="C110" s="295">
        <v>18255</v>
      </c>
    </row>
    <row r="111" spans="1:3" ht="12" customHeight="1" x14ac:dyDescent="0.2">
      <c r="A111" s="435" t="s">
        <v>437</v>
      </c>
      <c r="B111" s="11" t="s">
        <v>49</v>
      </c>
      <c r="C111" s="293">
        <v>4389</v>
      </c>
    </row>
    <row r="112" spans="1:3" ht="12" customHeight="1" x14ac:dyDescent="0.2">
      <c r="A112" s="436" t="s">
        <v>438</v>
      </c>
      <c r="B112" s="8" t="s">
        <v>502</v>
      </c>
      <c r="C112" s="293">
        <v>2389</v>
      </c>
    </row>
    <row r="113" spans="1:3" ht="12" customHeight="1" thickBot="1" x14ac:dyDescent="0.25">
      <c r="A113" s="444" t="s">
        <v>439</v>
      </c>
      <c r="B113" s="161" t="s">
        <v>503</v>
      </c>
      <c r="C113" s="299">
        <v>2000</v>
      </c>
    </row>
    <row r="114" spans="1:3" ht="12" customHeight="1" thickBot="1" x14ac:dyDescent="0.25">
      <c r="A114" s="37" t="s">
        <v>18</v>
      </c>
      <c r="B114" s="30" t="s">
        <v>355</v>
      </c>
      <c r="C114" s="495">
        <f>+C115+C117+C119</f>
        <v>227887</v>
      </c>
    </row>
    <row r="115" spans="1:3" ht="12" customHeight="1" x14ac:dyDescent="0.2">
      <c r="A115" s="434" t="s">
        <v>105</v>
      </c>
      <c r="B115" s="8" t="s">
        <v>214</v>
      </c>
      <c r="C115" s="294">
        <v>218997</v>
      </c>
    </row>
    <row r="116" spans="1:3" ht="12" customHeight="1" x14ac:dyDescent="0.2">
      <c r="A116" s="434" t="s">
        <v>106</v>
      </c>
      <c r="B116" s="12" t="s">
        <v>359</v>
      </c>
      <c r="C116" s="294">
        <v>0</v>
      </c>
    </row>
    <row r="117" spans="1:3" ht="12" customHeight="1" x14ac:dyDescent="0.2">
      <c r="A117" s="434" t="s">
        <v>107</v>
      </c>
      <c r="B117" s="12" t="s">
        <v>187</v>
      </c>
      <c r="C117" s="293">
        <v>8890</v>
      </c>
    </row>
    <row r="118" spans="1:3" ht="12" customHeight="1" x14ac:dyDescent="0.2">
      <c r="A118" s="434" t="s">
        <v>108</v>
      </c>
      <c r="B118" s="12" t="s">
        <v>360</v>
      </c>
      <c r="C118" s="263"/>
    </row>
    <row r="119" spans="1:3" ht="12" customHeight="1" x14ac:dyDescent="0.2">
      <c r="A119" s="434" t="s">
        <v>109</v>
      </c>
      <c r="B119" s="288" t="s">
        <v>217</v>
      </c>
      <c r="C119" s="263">
        <v>0</v>
      </c>
    </row>
    <row r="120" spans="1:3" ht="12" customHeight="1" x14ac:dyDescent="0.2">
      <c r="A120" s="434" t="s">
        <v>118</v>
      </c>
      <c r="B120" s="287" t="s">
        <v>422</v>
      </c>
      <c r="C120" s="263"/>
    </row>
    <row r="121" spans="1:3" ht="12" customHeight="1" x14ac:dyDescent="0.2">
      <c r="A121" s="434" t="s">
        <v>120</v>
      </c>
      <c r="B121" s="411" t="s">
        <v>365</v>
      </c>
      <c r="C121" s="263"/>
    </row>
    <row r="122" spans="1:3" ht="12" customHeight="1" x14ac:dyDescent="0.2">
      <c r="A122" s="434" t="s">
        <v>188</v>
      </c>
      <c r="B122" s="159" t="s">
        <v>348</v>
      </c>
      <c r="C122" s="263"/>
    </row>
    <row r="123" spans="1:3" ht="12" customHeight="1" x14ac:dyDescent="0.2">
      <c r="A123" s="434" t="s">
        <v>189</v>
      </c>
      <c r="B123" s="159" t="s">
        <v>364</v>
      </c>
      <c r="C123" s="263"/>
    </row>
    <row r="124" spans="1:3" ht="12" customHeight="1" x14ac:dyDescent="0.2">
      <c r="A124" s="434" t="s">
        <v>190</v>
      </c>
      <c r="B124" s="159" t="s">
        <v>363</v>
      </c>
      <c r="C124" s="263"/>
    </row>
    <row r="125" spans="1:3" ht="12" customHeight="1" x14ac:dyDescent="0.2">
      <c r="A125" s="434" t="s">
        <v>356</v>
      </c>
      <c r="B125" s="159" t="s">
        <v>351</v>
      </c>
      <c r="C125" s="263"/>
    </row>
    <row r="126" spans="1:3" ht="12" customHeight="1" x14ac:dyDescent="0.2">
      <c r="A126" s="434" t="s">
        <v>357</v>
      </c>
      <c r="B126" s="159" t="s">
        <v>362</v>
      </c>
      <c r="C126" s="263">
        <v>0</v>
      </c>
    </row>
    <row r="127" spans="1:3" ht="12" customHeight="1" thickBot="1" x14ac:dyDescent="0.25">
      <c r="A127" s="443" t="s">
        <v>358</v>
      </c>
      <c r="B127" s="159" t="s">
        <v>361</v>
      </c>
      <c r="C127" s="265"/>
    </row>
    <row r="128" spans="1:3" ht="12" customHeight="1" thickBot="1" x14ac:dyDescent="0.25">
      <c r="A128" s="37" t="s">
        <v>19</v>
      </c>
      <c r="B128" s="147" t="s">
        <v>442</v>
      </c>
      <c r="C128" s="291">
        <f>+C93+C114</f>
        <v>458819</v>
      </c>
    </row>
    <row r="129" spans="1:11" ht="12" customHeight="1" thickBot="1" x14ac:dyDescent="0.25">
      <c r="A129" s="37" t="s">
        <v>20</v>
      </c>
      <c r="B129" s="147" t="s">
        <v>443</v>
      </c>
      <c r="C129" s="291">
        <f>+C130+C131+C132</f>
        <v>0</v>
      </c>
    </row>
    <row r="130" spans="1:11" s="115" customFormat="1" ht="12" customHeight="1" x14ac:dyDescent="0.2">
      <c r="A130" s="434" t="s">
        <v>256</v>
      </c>
      <c r="B130" s="9" t="s">
        <v>507</v>
      </c>
      <c r="C130" s="263"/>
    </row>
    <row r="131" spans="1:11" ht="12" customHeight="1" x14ac:dyDescent="0.2">
      <c r="A131" s="434" t="s">
        <v>259</v>
      </c>
      <c r="B131" s="9" t="s">
        <v>451</v>
      </c>
      <c r="C131" s="263"/>
    </row>
    <row r="132" spans="1:11" ht="12" customHeight="1" thickBot="1" x14ac:dyDescent="0.25">
      <c r="A132" s="443" t="s">
        <v>260</v>
      </c>
      <c r="B132" s="7" t="s">
        <v>506</v>
      </c>
      <c r="C132" s="263"/>
    </row>
    <row r="133" spans="1:11" ht="12" customHeight="1" thickBot="1" x14ac:dyDescent="0.25">
      <c r="A133" s="37" t="s">
        <v>21</v>
      </c>
      <c r="B133" s="147" t="s">
        <v>444</v>
      </c>
      <c r="C133" s="291">
        <f>SUM(C134:C139)</f>
        <v>0</v>
      </c>
    </row>
    <row r="134" spans="1:11" ht="12" customHeight="1" x14ac:dyDescent="0.2">
      <c r="A134" s="434" t="s">
        <v>92</v>
      </c>
      <c r="B134" s="9" t="s">
        <v>453</v>
      </c>
      <c r="C134" s="263"/>
    </row>
    <row r="135" spans="1:11" ht="12" customHeight="1" x14ac:dyDescent="0.2">
      <c r="A135" s="434" t="s">
        <v>93</v>
      </c>
      <c r="B135" s="9" t="s">
        <v>445</v>
      </c>
      <c r="C135" s="263"/>
    </row>
    <row r="136" spans="1:11" ht="12" customHeight="1" x14ac:dyDescent="0.2">
      <c r="A136" s="434" t="s">
        <v>94</v>
      </c>
      <c r="B136" s="9" t="s">
        <v>446</v>
      </c>
      <c r="C136" s="263"/>
    </row>
    <row r="137" spans="1:11" ht="12" customHeight="1" x14ac:dyDescent="0.2">
      <c r="A137" s="434" t="s">
        <v>175</v>
      </c>
      <c r="B137" s="9" t="s">
        <v>505</v>
      </c>
      <c r="C137" s="263"/>
    </row>
    <row r="138" spans="1:11" ht="12" customHeight="1" x14ac:dyDescent="0.2">
      <c r="A138" s="434" t="s">
        <v>176</v>
      </c>
      <c r="B138" s="9" t="s">
        <v>448</v>
      </c>
      <c r="C138" s="263"/>
    </row>
    <row r="139" spans="1:11" s="115" customFormat="1" ht="12" customHeight="1" thickBot="1" x14ac:dyDescent="0.25">
      <c r="A139" s="443" t="s">
        <v>177</v>
      </c>
      <c r="B139" s="7" t="s">
        <v>449</v>
      </c>
      <c r="C139" s="263"/>
    </row>
    <row r="140" spans="1:11" ht="12" customHeight="1" thickBot="1" x14ac:dyDescent="0.25">
      <c r="A140" s="37" t="s">
        <v>22</v>
      </c>
      <c r="B140" s="147" t="s">
        <v>530</v>
      </c>
      <c r="C140" s="297">
        <f>+C141+C142+C143+C144</f>
        <v>95414</v>
      </c>
      <c r="K140" s="261"/>
    </row>
    <row r="141" spans="1:11" x14ac:dyDescent="0.2">
      <c r="A141" s="434" t="s">
        <v>95</v>
      </c>
      <c r="B141" s="9" t="s">
        <v>366</v>
      </c>
      <c r="C141" s="263"/>
    </row>
    <row r="142" spans="1:11" ht="12" customHeight="1" x14ac:dyDescent="0.2">
      <c r="A142" s="434" t="s">
        <v>96</v>
      </c>
      <c r="B142" s="9" t="s">
        <v>367</v>
      </c>
      <c r="C142" s="263">
        <v>4639</v>
      </c>
    </row>
    <row r="143" spans="1:11" ht="12" customHeight="1" x14ac:dyDescent="0.2">
      <c r="A143" s="434" t="s">
        <v>280</v>
      </c>
      <c r="B143" s="9" t="s">
        <v>529</v>
      </c>
      <c r="C143" s="263">
        <v>90775</v>
      </c>
    </row>
    <row r="144" spans="1:11" s="115" customFormat="1" ht="12" customHeight="1" thickBot="1" x14ac:dyDescent="0.25">
      <c r="A144" s="434" t="s">
        <v>281</v>
      </c>
      <c r="B144" s="9" t="s">
        <v>458</v>
      </c>
      <c r="C144" s="263"/>
    </row>
    <row r="145" spans="1:3" s="115" customFormat="1" ht="12" customHeight="1" thickBot="1" x14ac:dyDescent="0.25">
      <c r="A145" s="443" t="s">
        <v>282</v>
      </c>
      <c r="B145" s="7" t="s">
        <v>386</v>
      </c>
      <c r="C145" s="300">
        <f>SUM(C146:C150)</f>
        <v>0</v>
      </c>
    </row>
    <row r="146" spans="1:3" s="115" customFormat="1" ht="12" customHeight="1" thickBot="1" x14ac:dyDescent="0.25">
      <c r="A146" s="37" t="s">
        <v>23</v>
      </c>
      <c r="B146" s="147" t="s">
        <v>459</v>
      </c>
      <c r="C146" s="263"/>
    </row>
    <row r="147" spans="1:3" s="115" customFormat="1" ht="12" customHeight="1" x14ac:dyDescent="0.2">
      <c r="A147" s="434" t="s">
        <v>97</v>
      </c>
      <c r="B147" s="9" t="s">
        <v>454</v>
      </c>
      <c r="C147" s="263"/>
    </row>
    <row r="148" spans="1:3" s="115" customFormat="1" ht="12" customHeight="1" x14ac:dyDescent="0.2">
      <c r="A148" s="434" t="s">
        <v>98</v>
      </c>
      <c r="B148" s="9" t="s">
        <v>461</v>
      </c>
      <c r="C148" s="263"/>
    </row>
    <row r="149" spans="1:3" s="115" customFormat="1" ht="12" customHeight="1" x14ac:dyDescent="0.2">
      <c r="A149" s="434" t="s">
        <v>292</v>
      </c>
      <c r="B149" s="9" t="s">
        <v>456</v>
      </c>
      <c r="C149" s="263"/>
    </row>
    <row r="150" spans="1:3" s="115" customFormat="1" ht="12" customHeight="1" thickBot="1" x14ac:dyDescent="0.25">
      <c r="A150" s="434" t="s">
        <v>293</v>
      </c>
      <c r="B150" s="9" t="s">
        <v>508</v>
      </c>
      <c r="C150" s="263"/>
    </row>
    <row r="151" spans="1:3" ht="12.75" customHeight="1" thickBot="1" x14ac:dyDescent="0.25">
      <c r="A151" s="443" t="s">
        <v>460</v>
      </c>
      <c r="B151" s="7" t="s">
        <v>463</v>
      </c>
      <c r="C151" s="497"/>
    </row>
    <row r="152" spans="1:3" ht="12.75" customHeight="1" thickBot="1" x14ac:dyDescent="0.25">
      <c r="A152" s="501" t="s">
        <v>24</v>
      </c>
      <c r="B152" s="147" t="s">
        <v>464</v>
      </c>
      <c r="C152" s="497"/>
    </row>
    <row r="153" spans="1:3" ht="12.75" customHeight="1" thickBot="1" x14ac:dyDescent="0.25">
      <c r="A153" s="501" t="s">
        <v>25</v>
      </c>
      <c r="B153" s="147" t="s">
        <v>465</v>
      </c>
      <c r="C153" s="425"/>
    </row>
    <row r="154" spans="1:3" ht="12" customHeight="1" thickBot="1" x14ac:dyDescent="0.25">
      <c r="A154" s="37" t="s">
        <v>26</v>
      </c>
      <c r="B154" s="147" t="s">
        <v>467</v>
      </c>
      <c r="C154" s="425">
        <f>C153+C152+C146+C140+C133+C129</f>
        <v>95414</v>
      </c>
    </row>
    <row r="155" spans="1:3" ht="15" customHeight="1" thickBot="1" x14ac:dyDescent="0.25">
      <c r="A155" s="445" t="s">
        <v>27</v>
      </c>
      <c r="B155" s="379" t="s">
        <v>466</v>
      </c>
      <c r="C155" s="425">
        <f>+C128+C154</f>
        <v>554233</v>
      </c>
    </row>
    <row r="156" spans="1:3" ht="13.5" thickBot="1" x14ac:dyDescent="0.25">
      <c r="A156" s="386"/>
      <c r="B156" s="387"/>
      <c r="C156" s="388"/>
    </row>
    <row r="157" spans="1:3" ht="15" customHeight="1" thickBot="1" x14ac:dyDescent="0.25">
      <c r="A157" s="258" t="s">
        <v>509</v>
      </c>
      <c r="B157" s="259"/>
      <c r="C157" s="144">
        <v>22</v>
      </c>
    </row>
    <row r="158" spans="1:3" ht="14.25" customHeight="1" thickBot="1" x14ac:dyDescent="0.25">
      <c r="A158" s="258" t="s">
        <v>206</v>
      </c>
      <c r="B158" s="259"/>
      <c r="C158" s="144">
        <v>10</v>
      </c>
    </row>
  </sheetData>
  <sheetProtection formatCells="0"/>
  <phoneticPr fontId="0" type="noConversion"/>
  <printOptions horizontalCentered="1"/>
  <pageMargins left="0.39370078740157483" right="0.39370078740157483" top="0" bottom="0" header="0.78740157480314965" footer="0.78740157480314965"/>
  <pageSetup paperSize="9" scale="80" orientation="portrait" r:id="rId1"/>
  <headerFooter alignWithMargins="0"/>
  <rowBreaks count="1" manualBreakCount="1">
    <brk id="9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topLeftCell="A43" zoomScaleNormal="100" workbookViewId="0">
      <selection activeCell="F49" sqref="F49"/>
    </sheetView>
  </sheetViews>
  <sheetFormatPr defaultColWidth="9.33203125" defaultRowHeight="12.75" x14ac:dyDescent="0.2"/>
  <cols>
    <col min="1" max="1" width="13.83203125" style="256" customWidth="1"/>
    <col min="2" max="2" width="79.1640625" style="257" customWidth="1"/>
    <col min="3" max="3" width="25" style="257" customWidth="1"/>
    <col min="4" max="16384" width="9.33203125" style="257"/>
  </cols>
  <sheetData>
    <row r="1" spans="1:3" s="236" customFormat="1" ht="21" customHeight="1" thickBot="1" x14ac:dyDescent="0.25">
      <c r="A1" s="235"/>
      <c r="B1" s="237"/>
      <c r="C1" s="456" t="s">
        <v>567</v>
      </c>
    </row>
    <row r="2" spans="1:3" s="457" customFormat="1" ht="25.5" customHeight="1" x14ac:dyDescent="0.2">
      <c r="A2" s="405" t="s">
        <v>204</v>
      </c>
      <c r="B2" s="352" t="s">
        <v>564</v>
      </c>
      <c r="C2" s="366" t="s">
        <v>59</v>
      </c>
    </row>
    <row r="3" spans="1:3" s="457" customFormat="1" ht="24.75" thickBot="1" x14ac:dyDescent="0.25">
      <c r="A3" s="450" t="s">
        <v>203</v>
      </c>
      <c r="B3" s="353" t="s">
        <v>394</v>
      </c>
      <c r="C3" s="367" t="s">
        <v>52</v>
      </c>
    </row>
    <row r="4" spans="1:3" s="458" customFormat="1" ht="15.95" customHeight="1" thickBot="1" x14ac:dyDescent="0.3">
      <c r="A4" s="239"/>
      <c r="B4" s="239"/>
      <c r="C4" s="240" t="s">
        <v>53</v>
      </c>
    </row>
    <row r="5" spans="1:3" ht="13.5" thickBot="1" x14ac:dyDescent="0.25">
      <c r="A5" s="406" t="s">
        <v>205</v>
      </c>
      <c r="B5" s="241" t="s">
        <v>54</v>
      </c>
      <c r="C5" s="242" t="s">
        <v>55</v>
      </c>
    </row>
    <row r="6" spans="1:3" s="459" customFormat="1" ht="12.95" customHeight="1" thickBot="1" x14ac:dyDescent="0.25">
      <c r="A6" s="206" t="s">
        <v>481</v>
      </c>
      <c r="B6" s="207" t="s">
        <v>482</v>
      </c>
      <c r="C6" s="208" t="s">
        <v>483</v>
      </c>
    </row>
    <row r="7" spans="1:3" s="459" customFormat="1" ht="15.95" customHeight="1" thickBot="1" x14ac:dyDescent="0.25">
      <c r="A7" s="243"/>
      <c r="B7" s="244" t="s">
        <v>56</v>
      </c>
      <c r="C7" s="245"/>
    </row>
    <row r="8" spans="1:3" s="368" customFormat="1" ht="12" customHeight="1" thickBot="1" x14ac:dyDescent="0.25">
      <c r="A8" s="206" t="s">
        <v>17</v>
      </c>
      <c r="B8" s="246" t="s">
        <v>510</v>
      </c>
      <c r="C8" s="311">
        <f>SUM(C9:C19)</f>
        <v>0</v>
      </c>
    </row>
    <row r="9" spans="1:3" s="368" customFormat="1" ht="12" customHeight="1" x14ac:dyDescent="0.2">
      <c r="A9" s="451" t="s">
        <v>99</v>
      </c>
      <c r="B9" s="10" t="s">
        <v>269</v>
      </c>
      <c r="C9" s="357"/>
    </row>
    <row r="10" spans="1:3" s="368" customFormat="1" ht="12" customHeight="1" x14ac:dyDescent="0.2">
      <c r="A10" s="452" t="s">
        <v>100</v>
      </c>
      <c r="B10" s="8" t="s">
        <v>270</v>
      </c>
      <c r="C10" s="309"/>
    </row>
    <row r="11" spans="1:3" s="368" customFormat="1" ht="12" customHeight="1" x14ac:dyDescent="0.2">
      <c r="A11" s="452" t="s">
        <v>101</v>
      </c>
      <c r="B11" s="8" t="s">
        <v>271</v>
      </c>
      <c r="C11" s="309"/>
    </row>
    <row r="12" spans="1:3" s="368" customFormat="1" ht="12" customHeight="1" x14ac:dyDescent="0.2">
      <c r="A12" s="452" t="s">
        <v>102</v>
      </c>
      <c r="B12" s="8" t="s">
        <v>272</v>
      </c>
      <c r="C12" s="309"/>
    </row>
    <row r="13" spans="1:3" s="368" customFormat="1" ht="12" customHeight="1" x14ac:dyDescent="0.2">
      <c r="A13" s="452" t="s">
        <v>150</v>
      </c>
      <c r="B13" s="8" t="s">
        <v>273</v>
      </c>
      <c r="C13" s="309"/>
    </row>
    <row r="14" spans="1:3" s="368" customFormat="1" ht="12" customHeight="1" x14ac:dyDescent="0.2">
      <c r="A14" s="452" t="s">
        <v>103</v>
      </c>
      <c r="B14" s="8" t="s">
        <v>395</v>
      </c>
      <c r="C14" s="309"/>
    </row>
    <row r="15" spans="1:3" s="368" customFormat="1" ht="12" customHeight="1" x14ac:dyDescent="0.2">
      <c r="A15" s="452" t="s">
        <v>104</v>
      </c>
      <c r="B15" s="7" t="s">
        <v>396</v>
      </c>
      <c r="C15" s="309"/>
    </row>
    <row r="16" spans="1:3" s="368" customFormat="1" ht="12" customHeight="1" x14ac:dyDescent="0.2">
      <c r="A16" s="452" t="s">
        <v>114</v>
      </c>
      <c r="B16" s="8" t="s">
        <v>276</v>
      </c>
      <c r="C16" s="358"/>
    </row>
    <row r="17" spans="1:3" s="460" customFormat="1" ht="12" customHeight="1" x14ac:dyDescent="0.2">
      <c r="A17" s="452" t="s">
        <v>115</v>
      </c>
      <c r="B17" s="8" t="s">
        <v>277</v>
      </c>
      <c r="C17" s="309"/>
    </row>
    <row r="18" spans="1:3" s="460" customFormat="1" ht="12" customHeight="1" x14ac:dyDescent="0.2">
      <c r="A18" s="452" t="s">
        <v>116</v>
      </c>
      <c r="B18" s="8" t="s">
        <v>427</v>
      </c>
      <c r="C18" s="310"/>
    </row>
    <row r="19" spans="1:3" s="460" customFormat="1" ht="12" customHeight="1" thickBot="1" x14ac:dyDescent="0.25">
      <c r="A19" s="452" t="s">
        <v>117</v>
      </c>
      <c r="B19" s="7" t="s">
        <v>278</v>
      </c>
      <c r="C19" s="310"/>
    </row>
    <row r="20" spans="1:3" s="368" customFormat="1" ht="12" customHeight="1" thickBot="1" x14ac:dyDescent="0.25">
      <c r="A20" s="206" t="s">
        <v>18</v>
      </c>
      <c r="B20" s="246" t="s">
        <v>397</v>
      </c>
      <c r="C20" s="311">
        <f>SUM(C21:C23)</f>
        <v>0</v>
      </c>
    </row>
    <row r="21" spans="1:3" s="460" customFormat="1" ht="12" customHeight="1" x14ac:dyDescent="0.2">
      <c r="A21" s="452" t="s">
        <v>105</v>
      </c>
      <c r="B21" s="9" t="s">
        <v>246</v>
      </c>
      <c r="C21" s="309"/>
    </row>
    <row r="22" spans="1:3" s="460" customFormat="1" ht="12" customHeight="1" x14ac:dyDescent="0.2">
      <c r="A22" s="452" t="s">
        <v>106</v>
      </c>
      <c r="B22" s="8" t="s">
        <v>398</v>
      </c>
      <c r="C22" s="309"/>
    </row>
    <row r="23" spans="1:3" s="460" customFormat="1" ht="12" customHeight="1" x14ac:dyDescent="0.2">
      <c r="A23" s="452" t="s">
        <v>107</v>
      </c>
      <c r="B23" s="8" t="s">
        <v>399</v>
      </c>
      <c r="C23" s="309"/>
    </row>
    <row r="24" spans="1:3" s="460" customFormat="1" ht="12" customHeight="1" thickBot="1" x14ac:dyDescent="0.25">
      <c r="A24" s="452" t="s">
        <v>108</v>
      </c>
      <c r="B24" s="8" t="s">
        <v>511</v>
      </c>
      <c r="C24" s="309"/>
    </row>
    <row r="25" spans="1:3" s="460" customFormat="1" ht="12" customHeight="1" thickBot="1" x14ac:dyDescent="0.25">
      <c r="A25" s="212" t="s">
        <v>19</v>
      </c>
      <c r="B25" s="147" t="s">
        <v>174</v>
      </c>
      <c r="C25" s="338"/>
    </row>
    <row r="26" spans="1:3" s="460" customFormat="1" ht="12" customHeight="1" thickBot="1" x14ac:dyDescent="0.25">
      <c r="A26" s="212" t="s">
        <v>20</v>
      </c>
      <c r="B26" s="147" t="s">
        <v>512</v>
      </c>
      <c r="C26" s="311">
        <f>+C27+C28+C29</f>
        <v>0</v>
      </c>
    </row>
    <row r="27" spans="1:3" s="460" customFormat="1" ht="12" customHeight="1" x14ac:dyDescent="0.2">
      <c r="A27" s="453" t="s">
        <v>256</v>
      </c>
      <c r="B27" s="454" t="s">
        <v>251</v>
      </c>
      <c r="C27" s="93"/>
    </row>
    <row r="28" spans="1:3" s="460" customFormat="1" ht="12" customHeight="1" x14ac:dyDescent="0.2">
      <c r="A28" s="453" t="s">
        <v>259</v>
      </c>
      <c r="B28" s="454" t="s">
        <v>398</v>
      </c>
      <c r="C28" s="309"/>
    </row>
    <row r="29" spans="1:3" s="460" customFormat="1" ht="12" customHeight="1" x14ac:dyDescent="0.2">
      <c r="A29" s="453" t="s">
        <v>260</v>
      </c>
      <c r="B29" s="455" t="s">
        <v>401</v>
      </c>
      <c r="C29" s="309"/>
    </row>
    <row r="30" spans="1:3" s="460" customFormat="1" ht="12" customHeight="1" thickBot="1" x14ac:dyDescent="0.25">
      <c r="A30" s="452" t="s">
        <v>261</v>
      </c>
      <c r="B30" s="157" t="s">
        <v>513</v>
      </c>
      <c r="C30" s="100"/>
    </row>
    <row r="31" spans="1:3" s="460" customFormat="1" ht="12" customHeight="1" thickBot="1" x14ac:dyDescent="0.25">
      <c r="A31" s="212" t="s">
        <v>21</v>
      </c>
      <c r="B31" s="147" t="s">
        <v>402</v>
      </c>
      <c r="C31" s="311">
        <f>+C32+C33+C34</f>
        <v>0</v>
      </c>
    </row>
    <row r="32" spans="1:3" s="460" customFormat="1" ht="12" customHeight="1" x14ac:dyDescent="0.2">
      <c r="A32" s="453" t="s">
        <v>92</v>
      </c>
      <c r="B32" s="454" t="s">
        <v>283</v>
      </c>
      <c r="C32" s="93"/>
    </row>
    <row r="33" spans="1:3" s="460" customFormat="1" ht="12" customHeight="1" x14ac:dyDescent="0.2">
      <c r="A33" s="453" t="s">
        <v>93</v>
      </c>
      <c r="B33" s="455" t="s">
        <v>284</v>
      </c>
      <c r="C33" s="312"/>
    </row>
    <row r="34" spans="1:3" s="460" customFormat="1" ht="12" customHeight="1" thickBot="1" x14ac:dyDescent="0.25">
      <c r="A34" s="452" t="s">
        <v>94</v>
      </c>
      <c r="B34" s="157" t="s">
        <v>285</v>
      </c>
      <c r="C34" s="100"/>
    </row>
    <row r="35" spans="1:3" s="368" customFormat="1" ht="12" customHeight="1" thickBot="1" x14ac:dyDescent="0.25">
      <c r="A35" s="212" t="s">
        <v>22</v>
      </c>
      <c r="B35" s="147" t="s">
        <v>371</v>
      </c>
      <c r="C35" s="338"/>
    </row>
    <row r="36" spans="1:3" s="368" customFormat="1" ht="12" customHeight="1" thickBot="1" x14ac:dyDescent="0.25">
      <c r="A36" s="212" t="s">
        <v>23</v>
      </c>
      <c r="B36" s="147" t="s">
        <v>403</v>
      </c>
      <c r="C36" s="359"/>
    </row>
    <row r="37" spans="1:3" s="368" customFormat="1" ht="12" customHeight="1" thickBot="1" x14ac:dyDescent="0.25">
      <c r="A37" s="206" t="s">
        <v>24</v>
      </c>
      <c r="B37" s="147" t="s">
        <v>404</v>
      </c>
      <c r="C37" s="360"/>
    </row>
    <row r="38" spans="1:3" s="368" customFormat="1" ht="12" customHeight="1" thickBot="1" x14ac:dyDescent="0.25">
      <c r="A38" s="247" t="s">
        <v>25</v>
      </c>
      <c r="B38" s="147" t="s">
        <v>405</v>
      </c>
      <c r="C38" s="360">
        <f>+C39+C40+C41</f>
        <v>70370</v>
      </c>
    </row>
    <row r="39" spans="1:3" s="368" customFormat="1" ht="12" customHeight="1" x14ac:dyDescent="0.2">
      <c r="A39" s="453" t="s">
        <v>406</v>
      </c>
      <c r="B39" s="454" t="s">
        <v>224</v>
      </c>
      <c r="C39" s="93">
        <v>0</v>
      </c>
    </row>
    <row r="40" spans="1:3" s="368" customFormat="1" ht="12" customHeight="1" x14ac:dyDescent="0.2">
      <c r="A40" s="453" t="s">
        <v>407</v>
      </c>
      <c r="B40" s="455" t="s">
        <v>2</v>
      </c>
      <c r="C40" s="312"/>
    </row>
    <row r="41" spans="1:3" s="460" customFormat="1" ht="12" customHeight="1" thickBot="1" x14ac:dyDescent="0.25">
      <c r="A41" s="452" t="s">
        <v>408</v>
      </c>
      <c r="B41" s="157" t="s">
        <v>409</v>
      </c>
      <c r="C41" s="100">
        <v>70370</v>
      </c>
    </row>
    <row r="42" spans="1:3" s="460" customFormat="1" ht="15" customHeight="1" thickBot="1" x14ac:dyDescent="0.25">
      <c r="A42" s="247" t="s">
        <v>26</v>
      </c>
      <c r="B42" s="248" t="s">
        <v>410</v>
      </c>
      <c r="C42" s="363">
        <f>+C37+C38</f>
        <v>70370</v>
      </c>
    </row>
    <row r="43" spans="1:3" s="460" customFormat="1" ht="15" customHeight="1" x14ac:dyDescent="0.2">
      <c r="A43" s="249"/>
      <c r="B43" s="250"/>
      <c r="C43" s="361"/>
    </row>
    <row r="44" spans="1:3" ht="13.5" thickBot="1" x14ac:dyDescent="0.25">
      <c r="A44" s="251"/>
      <c r="B44" s="252"/>
      <c r="C44" s="362"/>
    </row>
    <row r="45" spans="1:3" s="459" customFormat="1" ht="16.5" customHeight="1" thickBot="1" x14ac:dyDescent="0.25">
      <c r="A45" s="253"/>
      <c r="B45" s="254" t="s">
        <v>57</v>
      </c>
      <c r="C45" s="363"/>
    </row>
    <row r="46" spans="1:3" s="461" customFormat="1" ht="12" customHeight="1" thickBot="1" x14ac:dyDescent="0.25">
      <c r="A46" s="212" t="s">
        <v>17</v>
      </c>
      <c r="B46" s="147" t="s">
        <v>411</v>
      </c>
      <c r="C46" s="311">
        <f>SUM(C47:C51)</f>
        <v>70370</v>
      </c>
    </row>
    <row r="47" spans="1:3" ht="12" customHeight="1" x14ac:dyDescent="0.2">
      <c r="A47" s="452" t="s">
        <v>99</v>
      </c>
      <c r="B47" s="9" t="s">
        <v>48</v>
      </c>
      <c r="C47" s="93">
        <v>53734</v>
      </c>
    </row>
    <row r="48" spans="1:3" ht="12" customHeight="1" x14ac:dyDescent="0.2">
      <c r="A48" s="452" t="s">
        <v>100</v>
      </c>
      <c r="B48" s="8" t="s">
        <v>183</v>
      </c>
      <c r="C48" s="96">
        <v>9458</v>
      </c>
    </row>
    <row r="49" spans="1:3" ht="12" customHeight="1" x14ac:dyDescent="0.2">
      <c r="A49" s="452" t="s">
        <v>101</v>
      </c>
      <c r="B49" s="8" t="s">
        <v>141</v>
      </c>
      <c r="C49" s="96">
        <v>7178</v>
      </c>
    </row>
    <row r="50" spans="1:3" ht="12" customHeight="1" x14ac:dyDescent="0.2">
      <c r="A50" s="452" t="s">
        <v>102</v>
      </c>
      <c r="B50" s="8" t="s">
        <v>184</v>
      </c>
      <c r="C50" s="96"/>
    </row>
    <row r="51" spans="1:3" ht="12" customHeight="1" thickBot="1" x14ac:dyDescent="0.25">
      <c r="A51" s="452" t="s">
        <v>150</v>
      </c>
      <c r="B51" s="8" t="s">
        <v>185</v>
      </c>
      <c r="C51" s="96"/>
    </row>
    <row r="52" spans="1:3" ht="12" customHeight="1" thickBot="1" x14ac:dyDescent="0.25">
      <c r="A52" s="212" t="s">
        <v>18</v>
      </c>
      <c r="B52" s="147" t="s">
        <v>412</v>
      </c>
      <c r="C52" s="311">
        <f>SUM(C53:C55)</f>
        <v>0</v>
      </c>
    </row>
    <row r="53" spans="1:3" s="461" customFormat="1" ht="12" customHeight="1" x14ac:dyDescent="0.2">
      <c r="A53" s="452" t="s">
        <v>105</v>
      </c>
      <c r="B53" s="9" t="s">
        <v>214</v>
      </c>
      <c r="C53" s="93"/>
    </row>
    <row r="54" spans="1:3" ht="12" customHeight="1" x14ac:dyDescent="0.2">
      <c r="A54" s="452" t="s">
        <v>106</v>
      </c>
      <c r="B54" s="8" t="s">
        <v>187</v>
      </c>
      <c r="C54" s="96"/>
    </row>
    <row r="55" spans="1:3" ht="12" customHeight="1" x14ac:dyDescent="0.2">
      <c r="A55" s="452" t="s">
        <v>107</v>
      </c>
      <c r="B55" s="8" t="s">
        <v>58</v>
      </c>
      <c r="C55" s="96"/>
    </row>
    <row r="56" spans="1:3" ht="12" customHeight="1" thickBot="1" x14ac:dyDescent="0.25">
      <c r="A56" s="452" t="s">
        <v>108</v>
      </c>
      <c r="B56" s="8" t="s">
        <v>514</v>
      </c>
      <c r="C56" s="96"/>
    </row>
    <row r="57" spans="1:3" ht="12" customHeight="1" thickBot="1" x14ac:dyDescent="0.25">
      <c r="A57" s="212" t="s">
        <v>19</v>
      </c>
      <c r="B57" s="147" t="s">
        <v>12</v>
      </c>
      <c r="C57" s="338"/>
    </row>
    <row r="58" spans="1:3" ht="15" customHeight="1" thickBot="1" x14ac:dyDescent="0.25">
      <c r="A58" s="212" t="s">
        <v>20</v>
      </c>
      <c r="B58" s="255" t="s">
        <v>519</v>
      </c>
      <c r="C58" s="364">
        <f>+C46+C52+C57</f>
        <v>70370</v>
      </c>
    </row>
    <row r="59" spans="1:3" ht="13.5" thickBot="1" x14ac:dyDescent="0.25">
      <c r="C59" s="365"/>
    </row>
    <row r="60" spans="1:3" ht="15" customHeight="1" thickBot="1" x14ac:dyDescent="0.25">
      <c r="A60" s="258" t="s">
        <v>509</v>
      </c>
      <c r="B60" s="259"/>
      <c r="C60" s="144">
        <v>14</v>
      </c>
    </row>
    <row r="61" spans="1:3" ht="14.25" customHeight="1" thickBot="1" x14ac:dyDescent="0.25">
      <c r="A61" s="258" t="s">
        <v>206</v>
      </c>
      <c r="B61" s="259"/>
      <c r="C61" s="144">
        <v>0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A22" zoomScale="80" zoomScaleNormal="80" workbookViewId="0">
      <selection activeCell="G49" sqref="G49"/>
    </sheetView>
  </sheetViews>
  <sheetFormatPr defaultColWidth="9.33203125" defaultRowHeight="12.75" x14ac:dyDescent="0.2"/>
  <cols>
    <col min="1" max="1" width="13.83203125" style="256" customWidth="1"/>
    <col min="2" max="2" width="79.1640625" style="257" customWidth="1"/>
    <col min="3" max="3" width="25" style="257" customWidth="1"/>
    <col min="4" max="16384" width="9.33203125" style="257"/>
  </cols>
  <sheetData>
    <row r="1" spans="1:3" s="236" customFormat="1" ht="21" customHeight="1" thickBot="1" x14ac:dyDescent="0.25">
      <c r="A1" s="235"/>
      <c r="B1" s="237"/>
      <c r="C1" s="456" t="s">
        <v>566</v>
      </c>
    </row>
    <row r="2" spans="1:3" s="457" customFormat="1" ht="25.5" customHeight="1" x14ac:dyDescent="0.2">
      <c r="A2" s="405" t="s">
        <v>204</v>
      </c>
      <c r="B2" s="352" t="s">
        <v>563</v>
      </c>
      <c r="C2" s="366" t="s">
        <v>60</v>
      </c>
    </row>
    <row r="3" spans="1:3" s="457" customFormat="1" ht="24.75" thickBot="1" x14ac:dyDescent="0.25">
      <c r="A3" s="450" t="s">
        <v>203</v>
      </c>
      <c r="B3" s="353" t="s">
        <v>394</v>
      </c>
      <c r="C3" s="367" t="s">
        <v>52</v>
      </c>
    </row>
    <row r="4" spans="1:3" s="458" customFormat="1" ht="15.95" customHeight="1" thickBot="1" x14ac:dyDescent="0.3">
      <c r="A4" s="239"/>
      <c r="B4" s="239"/>
      <c r="C4" s="240" t="s">
        <v>53</v>
      </c>
    </row>
    <row r="5" spans="1:3" ht="13.5" thickBot="1" x14ac:dyDescent="0.25">
      <c r="A5" s="406" t="s">
        <v>205</v>
      </c>
      <c r="B5" s="241" t="s">
        <v>54</v>
      </c>
      <c r="C5" s="242" t="s">
        <v>55</v>
      </c>
    </row>
    <row r="6" spans="1:3" s="459" customFormat="1" ht="12.95" customHeight="1" thickBot="1" x14ac:dyDescent="0.25">
      <c r="A6" s="206" t="s">
        <v>481</v>
      </c>
      <c r="B6" s="207" t="s">
        <v>482</v>
      </c>
      <c r="C6" s="208" t="s">
        <v>483</v>
      </c>
    </row>
    <row r="7" spans="1:3" s="459" customFormat="1" ht="15.95" customHeight="1" thickBot="1" x14ac:dyDescent="0.25">
      <c r="A7" s="243"/>
      <c r="B7" s="244" t="s">
        <v>56</v>
      </c>
      <c r="C7" s="245"/>
    </row>
    <row r="8" spans="1:3" s="368" customFormat="1" ht="12" customHeight="1" thickBot="1" x14ac:dyDescent="0.25">
      <c r="A8" s="206" t="s">
        <v>17</v>
      </c>
      <c r="B8" s="246" t="s">
        <v>510</v>
      </c>
      <c r="C8" s="311">
        <f>SUM(C9:C19)</f>
        <v>0</v>
      </c>
    </row>
    <row r="9" spans="1:3" s="368" customFormat="1" ht="12" customHeight="1" x14ac:dyDescent="0.2">
      <c r="A9" s="451" t="s">
        <v>99</v>
      </c>
      <c r="B9" s="10" t="s">
        <v>269</v>
      </c>
      <c r="C9" s="357"/>
    </row>
    <row r="10" spans="1:3" s="368" customFormat="1" ht="12" customHeight="1" x14ac:dyDescent="0.2">
      <c r="A10" s="452" t="s">
        <v>100</v>
      </c>
      <c r="B10" s="8" t="s">
        <v>270</v>
      </c>
      <c r="C10" s="309"/>
    </row>
    <row r="11" spans="1:3" s="368" customFormat="1" ht="12" customHeight="1" x14ac:dyDescent="0.2">
      <c r="A11" s="452" t="s">
        <v>101</v>
      </c>
      <c r="B11" s="8" t="s">
        <v>271</v>
      </c>
      <c r="C11" s="309"/>
    </row>
    <row r="12" spans="1:3" s="368" customFormat="1" ht="12" customHeight="1" x14ac:dyDescent="0.2">
      <c r="A12" s="452" t="s">
        <v>102</v>
      </c>
      <c r="B12" s="8" t="s">
        <v>272</v>
      </c>
      <c r="C12" s="309"/>
    </row>
    <row r="13" spans="1:3" s="368" customFormat="1" ht="12" customHeight="1" x14ac:dyDescent="0.2">
      <c r="A13" s="452" t="s">
        <v>150</v>
      </c>
      <c r="B13" s="8" t="s">
        <v>273</v>
      </c>
      <c r="C13" s="309"/>
    </row>
    <row r="14" spans="1:3" s="368" customFormat="1" ht="12" customHeight="1" x14ac:dyDescent="0.2">
      <c r="A14" s="452" t="s">
        <v>103</v>
      </c>
      <c r="B14" s="8" t="s">
        <v>395</v>
      </c>
      <c r="C14" s="309"/>
    </row>
    <row r="15" spans="1:3" s="368" customFormat="1" ht="12" customHeight="1" x14ac:dyDescent="0.2">
      <c r="A15" s="452" t="s">
        <v>104</v>
      </c>
      <c r="B15" s="7" t="s">
        <v>396</v>
      </c>
      <c r="C15" s="309"/>
    </row>
    <row r="16" spans="1:3" s="368" customFormat="1" ht="12" customHeight="1" x14ac:dyDescent="0.2">
      <c r="A16" s="452" t="s">
        <v>114</v>
      </c>
      <c r="B16" s="8" t="s">
        <v>276</v>
      </c>
      <c r="C16" s="358"/>
    </row>
    <row r="17" spans="1:3" s="460" customFormat="1" ht="12" customHeight="1" x14ac:dyDescent="0.2">
      <c r="A17" s="452" t="s">
        <v>115</v>
      </c>
      <c r="B17" s="8" t="s">
        <v>277</v>
      </c>
      <c r="C17" s="309"/>
    </row>
    <row r="18" spans="1:3" s="460" customFormat="1" ht="12" customHeight="1" x14ac:dyDescent="0.2">
      <c r="A18" s="452" t="s">
        <v>116</v>
      </c>
      <c r="B18" s="8" t="s">
        <v>427</v>
      </c>
      <c r="C18" s="310"/>
    </row>
    <row r="19" spans="1:3" s="460" customFormat="1" ht="12" customHeight="1" thickBot="1" x14ac:dyDescent="0.25">
      <c r="A19" s="452" t="s">
        <v>117</v>
      </c>
      <c r="B19" s="7" t="s">
        <v>278</v>
      </c>
      <c r="C19" s="310"/>
    </row>
    <row r="20" spans="1:3" s="368" customFormat="1" ht="12" customHeight="1" thickBot="1" x14ac:dyDescent="0.25">
      <c r="A20" s="206" t="s">
        <v>18</v>
      </c>
      <c r="B20" s="246" t="s">
        <v>397</v>
      </c>
      <c r="C20" s="311">
        <f>SUM(C21:C23)</f>
        <v>0</v>
      </c>
    </row>
    <row r="21" spans="1:3" s="460" customFormat="1" ht="12" customHeight="1" x14ac:dyDescent="0.2">
      <c r="A21" s="452" t="s">
        <v>105</v>
      </c>
      <c r="B21" s="9" t="s">
        <v>246</v>
      </c>
      <c r="C21" s="309"/>
    </row>
    <row r="22" spans="1:3" s="460" customFormat="1" ht="12" customHeight="1" x14ac:dyDescent="0.2">
      <c r="A22" s="452" t="s">
        <v>106</v>
      </c>
      <c r="B22" s="8" t="s">
        <v>398</v>
      </c>
      <c r="C22" s="309"/>
    </row>
    <row r="23" spans="1:3" s="460" customFormat="1" ht="12" customHeight="1" x14ac:dyDescent="0.2">
      <c r="A23" s="452" t="s">
        <v>107</v>
      </c>
      <c r="B23" s="8" t="s">
        <v>399</v>
      </c>
      <c r="C23" s="309"/>
    </row>
    <row r="24" spans="1:3" s="460" customFormat="1" ht="12" customHeight="1" thickBot="1" x14ac:dyDescent="0.25">
      <c r="A24" s="452" t="s">
        <v>108</v>
      </c>
      <c r="B24" s="8" t="s">
        <v>515</v>
      </c>
      <c r="C24" s="309"/>
    </row>
    <row r="25" spans="1:3" s="460" customFormat="1" ht="12" customHeight="1" thickBot="1" x14ac:dyDescent="0.25">
      <c r="A25" s="212" t="s">
        <v>19</v>
      </c>
      <c r="B25" s="147" t="s">
        <v>174</v>
      </c>
      <c r="C25" s="338"/>
    </row>
    <row r="26" spans="1:3" s="460" customFormat="1" ht="12" customHeight="1" thickBot="1" x14ac:dyDescent="0.25">
      <c r="A26" s="212" t="s">
        <v>20</v>
      </c>
      <c r="B26" s="147" t="s">
        <v>400</v>
      </c>
      <c r="C26" s="311">
        <f>+C27+C28</f>
        <v>0</v>
      </c>
    </row>
    <row r="27" spans="1:3" s="460" customFormat="1" ht="12" customHeight="1" x14ac:dyDescent="0.2">
      <c r="A27" s="453" t="s">
        <v>256</v>
      </c>
      <c r="B27" s="454" t="s">
        <v>398</v>
      </c>
      <c r="C27" s="93"/>
    </row>
    <row r="28" spans="1:3" s="460" customFormat="1" ht="12" customHeight="1" x14ac:dyDescent="0.2">
      <c r="A28" s="453" t="s">
        <v>259</v>
      </c>
      <c r="B28" s="455" t="s">
        <v>401</v>
      </c>
      <c r="C28" s="312"/>
    </row>
    <row r="29" spans="1:3" s="460" customFormat="1" ht="12" customHeight="1" thickBot="1" x14ac:dyDescent="0.25">
      <c r="A29" s="452" t="s">
        <v>260</v>
      </c>
      <c r="B29" s="157" t="s">
        <v>516</v>
      </c>
      <c r="C29" s="100"/>
    </row>
    <row r="30" spans="1:3" s="460" customFormat="1" ht="12" customHeight="1" thickBot="1" x14ac:dyDescent="0.25">
      <c r="A30" s="212" t="s">
        <v>21</v>
      </c>
      <c r="B30" s="147" t="s">
        <v>402</v>
      </c>
      <c r="C30" s="311">
        <f>+C31+C32+C33</f>
        <v>0</v>
      </c>
    </row>
    <row r="31" spans="1:3" s="460" customFormat="1" ht="12" customHeight="1" x14ac:dyDescent="0.2">
      <c r="A31" s="453" t="s">
        <v>92</v>
      </c>
      <c r="B31" s="454" t="s">
        <v>283</v>
      </c>
      <c r="C31" s="93"/>
    </row>
    <row r="32" spans="1:3" s="460" customFormat="1" ht="12" customHeight="1" x14ac:dyDescent="0.2">
      <c r="A32" s="453" t="s">
        <v>93</v>
      </c>
      <c r="B32" s="455" t="s">
        <v>284</v>
      </c>
      <c r="C32" s="312"/>
    </row>
    <row r="33" spans="1:3" s="460" customFormat="1" ht="12" customHeight="1" thickBot="1" x14ac:dyDescent="0.25">
      <c r="A33" s="452" t="s">
        <v>94</v>
      </c>
      <c r="B33" s="157" t="s">
        <v>285</v>
      </c>
      <c r="C33" s="100"/>
    </row>
    <row r="34" spans="1:3" s="368" customFormat="1" ht="12" customHeight="1" thickBot="1" x14ac:dyDescent="0.25">
      <c r="A34" s="212" t="s">
        <v>22</v>
      </c>
      <c r="B34" s="147" t="s">
        <v>371</v>
      </c>
      <c r="C34" s="338"/>
    </row>
    <row r="35" spans="1:3" s="368" customFormat="1" ht="12" customHeight="1" thickBot="1" x14ac:dyDescent="0.25">
      <c r="A35" s="212" t="s">
        <v>23</v>
      </c>
      <c r="B35" s="147" t="s">
        <v>403</v>
      </c>
      <c r="C35" s="359"/>
    </row>
    <row r="36" spans="1:3" s="368" customFormat="1" ht="12" customHeight="1" thickBot="1" x14ac:dyDescent="0.25">
      <c r="A36" s="206" t="s">
        <v>24</v>
      </c>
      <c r="B36" s="147" t="s">
        <v>517</v>
      </c>
      <c r="C36" s="360">
        <f>+C8+C20+C25+C26+C30+C34+C35</f>
        <v>0</v>
      </c>
    </row>
    <row r="37" spans="1:3" s="368" customFormat="1" ht="12" customHeight="1" thickBot="1" x14ac:dyDescent="0.25">
      <c r="A37" s="247" t="s">
        <v>25</v>
      </c>
      <c r="B37" s="147" t="s">
        <v>405</v>
      </c>
      <c r="C37" s="360">
        <f>+C38+C39+C40</f>
        <v>20405</v>
      </c>
    </row>
    <row r="38" spans="1:3" s="368" customFormat="1" ht="12" customHeight="1" x14ac:dyDescent="0.2">
      <c r="A38" s="453" t="s">
        <v>406</v>
      </c>
      <c r="B38" s="454" t="s">
        <v>224</v>
      </c>
      <c r="C38" s="93"/>
    </row>
    <row r="39" spans="1:3" s="368" customFormat="1" ht="12" customHeight="1" x14ac:dyDescent="0.2">
      <c r="A39" s="453" t="s">
        <v>407</v>
      </c>
      <c r="B39" s="455" t="s">
        <v>2</v>
      </c>
      <c r="C39" s="312"/>
    </row>
    <row r="40" spans="1:3" s="460" customFormat="1" ht="12" customHeight="1" thickBot="1" x14ac:dyDescent="0.25">
      <c r="A40" s="452" t="s">
        <v>408</v>
      </c>
      <c r="B40" s="157" t="s">
        <v>409</v>
      </c>
      <c r="C40" s="100">
        <v>20405</v>
      </c>
    </row>
    <row r="41" spans="1:3" s="460" customFormat="1" ht="15" customHeight="1" thickBot="1" x14ac:dyDescent="0.25">
      <c r="A41" s="247" t="s">
        <v>26</v>
      </c>
      <c r="B41" s="248" t="s">
        <v>410</v>
      </c>
      <c r="C41" s="363">
        <f>+C36+C37</f>
        <v>20405</v>
      </c>
    </row>
    <row r="42" spans="1:3" s="460" customFormat="1" ht="15" customHeight="1" x14ac:dyDescent="0.2">
      <c r="A42" s="249"/>
      <c r="B42" s="250"/>
      <c r="C42" s="361"/>
    </row>
    <row r="43" spans="1:3" ht="13.5" thickBot="1" x14ac:dyDescent="0.25">
      <c r="A43" s="251"/>
      <c r="B43" s="252"/>
      <c r="C43" s="362"/>
    </row>
    <row r="44" spans="1:3" s="459" customFormat="1" ht="16.5" customHeight="1" thickBot="1" x14ac:dyDescent="0.25">
      <c r="A44" s="253"/>
      <c r="B44" s="254" t="s">
        <v>57</v>
      </c>
      <c r="C44" s="363"/>
    </row>
    <row r="45" spans="1:3" s="461" customFormat="1" ht="12" customHeight="1" thickBot="1" x14ac:dyDescent="0.25">
      <c r="A45" s="212" t="s">
        <v>17</v>
      </c>
      <c r="B45" s="147" t="s">
        <v>411</v>
      </c>
      <c r="C45" s="311">
        <f>SUM(C46:C50)</f>
        <v>20151</v>
      </c>
    </row>
    <row r="46" spans="1:3" ht="12" customHeight="1" x14ac:dyDescent="0.2">
      <c r="A46" s="452" t="s">
        <v>99</v>
      </c>
      <c r="B46" s="9" t="s">
        <v>48</v>
      </c>
      <c r="C46" s="93">
        <v>15631</v>
      </c>
    </row>
    <row r="47" spans="1:3" ht="12" customHeight="1" x14ac:dyDescent="0.2">
      <c r="A47" s="452" t="s">
        <v>100</v>
      </c>
      <c r="B47" s="8" t="s">
        <v>183</v>
      </c>
      <c r="C47" s="96">
        <v>2780</v>
      </c>
    </row>
    <row r="48" spans="1:3" ht="12" customHeight="1" x14ac:dyDescent="0.2">
      <c r="A48" s="452" t="s">
        <v>101</v>
      </c>
      <c r="B48" s="8" t="s">
        <v>141</v>
      </c>
      <c r="C48" s="96">
        <v>1740</v>
      </c>
    </row>
    <row r="49" spans="1:3" ht="12" customHeight="1" x14ac:dyDescent="0.2">
      <c r="A49" s="452" t="s">
        <v>102</v>
      </c>
      <c r="B49" s="8" t="s">
        <v>184</v>
      </c>
      <c r="C49" s="96"/>
    </row>
    <row r="50" spans="1:3" ht="12" customHeight="1" thickBot="1" x14ac:dyDescent="0.25">
      <c r="A50" s="452" t="s">
        <v>150</v>
      </c>
      <c r="B50" s="8" t="s">
        <v>185</v>
      </c>
      <c r="C50" s="96"/>
    </row>
    <row r="51" spans="1:3" ht="12" customHeight="1" thickBot="1" x14ac:dyDescent="0.25">
      <c r="A51" s="212" t="s">
        <v>18</v>
      </c>
      <c r="B51" s="147" t="s">
        <v>412</v>
      </c>
      <c r="C51" s="311">
        <f>SUM(C52:C54)</f>
        <v>254</v>
      </c>
    </row>
    <row r="52" spans="1:3" s="461" customFormat="1" ht="12" customHeight="1" x14ac:dyDescent="0.2">
      <c r="A52" s="452" t="s">
        <v>105</v>
      </c>
      <c r="B52" s="9" t="s">
        <v>214</v>
      </c>
      <c r="C52" s="93">
        <v>254</v>
      </c>
    </row>
    <row r="53" spans="1:3" ht="12" customHeight="1" x14ac:dyDescent="0.2">
      <c r="A53" s="452" t="s">
        <v>106</v>
      </c>
      <c r="B53" s="8" t="s">
        <v>187</v>
      </c>
      <c r="C53" s="96"/>
    </row>
    <row r="54" spans="1:3" ht="12" customHeight="1" x14ac:dyDescent="0.2">
      <c r="A54" s="452" t="s">
        <v>107</v>
      </c>
      <c r="B54" s="8" t="s">
        <v>58</v>
      </c>
      <c r="C54" s="96"/>
    </row>
    <row r="55" spans="1:3" ht="12" customHeight="1" thickBot="1" x14ac:dyDescent="0.25">
      <c r="A55" s="452" t="s">
        <v>108</v>
      </c>
      <c r="B55" s="8" t="s">
        <v>514</v>
      </c>
      <c r="C55" s="96"/>
    </row>
    <row r="56" spans="1:3" ht="15" customHeight="1" thickBot="1" x14ac:dyDescent="0.25">
      <c r="A56" s="212" t="s">
        <v>19</v>
      </c>
      <c r="B56" s="147" t="s">
        <v>12</v>
      </c>
      <c r="C56" s="338"/>
    </row>
    <row r="57" spans="1:3" ht="13.5" thickBot="1" x14ac:dyDescent="0.25">
      <c r="A57" s="212" t="s">
        <v>20</v>
      </c>
      <c r="B57" s="255" t="s">
        <v>519</v>
      </c>
      <c r="C57" s="364">
        <f>+C45+C51+C56</f>
        <v>20405</v>
      </c>
    </row>
    <row r="58" spans="1:3" ht="15" customHeight="1" thickBot="1" x14ac:dyDescent="0.25">
      <c r="C58" s="365"/>
    </row>
    <row r="59" spans="1:3" ht="14.25" customHeight="1" thickBot="1" x14ac:dyDescent="0.25">
      <c r="A59" s="258" t="s">
        <v>509</v>
      </c>
      <c r="B59" s="259"/>
      <c r="C59" s="144">
        <v>5</v>
      </c>
    </row>
    <row r="60" spans="1:3" ht="13.5" thickBot="1" x14ac:dyDescent="0.25">
      <c r="A60" s="258" t="s">
        <v>206</v>
      </c>
      <c r="B60" s="259"/>
      <c r="C60" s="144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57"/>
  <sheetViews>
    <sheetView topLeftCell="A130" zoomScale="120" zoomScaleNormal="120" zoomScaleSheetLayoutView="100" workbookViewId="0">
      <selection activeCell="C143" sqref="C143"/>
    </sheetView>
  </sheetViews>
  <sheetFormatPr defaultColWidth="9.33203125" defaultRowHeight="15.75" x14ac:dyDescent="0.25"/>
  <cols>
    <col min="1" max="1" width="9" style="382" customWidth="1"/>
    <col min="2" max="2" width="75.83203125" style="382" customWidth="1"/>
    <col min="3" max="4" width="15.5" style="382" customWidth="1"/>
    <col min="5" max="5" width="9" style="43" customWidth="1"/>
    <col min="6" max="16384" width="9.33203125" style="43"/>
  </cols>
  <sheetData>
    <row r="1" spans="1:4" ht="15.95" customHeight="1" x14ac:dyDescent="0.25">
      <c r="A1" s="546" t="s">
        <v>14</v>
      </c>
      <c r="B1" s="546"/>
      <c r="C1" s="546"/>
      <c r="D1" s="546"/>
    </row>
    <row r="2" spans="1:4" ht="15.95" customHeight="1" thickBot="1" x14ac:dyDescent="0.3">
      <c r="A2" s="547" t="s">
        <v>153</v>
      </c>
      <c r="B2" s="547"/>
      <c r="C2" s="156"/>
      <c r="D2" s="301" t="s">
        <v>215</v>
      </c>
    </row>
    <row r="3" spans="1:4" ht="38.1" customHeight="1" thickBot="1" x14ac:dyDescent="0.3">
      <c r="A3" s="23" t="s">
        <v>70</v>
      </c>
      <c r="B3" s="24" t="s">
        <v>16</v>
      </c>
      <c r="C3" s="404" t="s">
        <v>612</v>
      </c>
      <c r="D3" s="176" t="str">
        <f>+'1.1.sz.mell.'!C3</f>
        <v>2020. évi előirányzat</v>
      </c>
    </row>
    <row r="4" spans="1:4" s="45" customFormat="1" ht="12" customHeight="1" thickBot="1" x14ac:dyDescent="0.25">
      <c r="A4" s="37" t="s">
        <v>481</v>
      </c>
      <c r="B4" s="38" t="s">
        <v>482</v>
      </c>
      <c r="C4" s="38" t="s">
        <v>485</v>
      </c>
      <c r="D4" s="449" t="s">
        <v>484</v>
      </c>
    </row>
    <row r="5" spans="1:4" s="1" customFormat="1" ht="12" customHeight="1" thickBot="1" x14ac:dyDescent="0.25">
      <c r="A5" s="20" t="s">
        <v>17</v>
      </c>
      <c r="B5" s="21" t="s">
        <v>240</v>
      </c>
      <c r="C5" s="396">
        <f>+C6+C7+C8+C9+C10+C11</f>
        <v>120847</v>
      </c>
      <c r="D5" s="291">
        <f>+D6+D7+D8+D9+D10+D11</f>
        <v>115975</v>
      </c>
    </row>
    <row r="6" spans="1:4" s="1" customFormat="1" ht="12" customHeight="1" x14ac:dyDescent="0.2">
      <c r="A6" s="15" t="s">
        <v>99</v>
      </c>
      <c r="B6" s="415" t="s">
        <v>241</v>
      </c>
      <c r="C6" s="398">
        <v>83876</v>
      </c>
      <c r="D6" s="294">
        <v>84946</v>
      </c>
    </row>
    <row r="7" spans="1:4" s="1" customFormat="1" ht="12" customHeight="1" x14ac:dyDescent="0.2">
      <c r="A7" s="14" t="s">
        <v>100</v>
      </c>
      <c r="B7" s="416" t="s">
        <v>242</v>
      </c>
      <c r="C7" s="397">
        <v>15933</v>
      </c>
      <c r="D7" s="293">
        <v>15966</v>
      </c>
    </row>
    <row r="8" spans="1:4" s="1" customFormat="1" ht="12" customHeight="1" x14ac:dyDescent="0.2">
      <c r="A8" s="14" t="s">
        <v>101</v>
      </c>
      <c r="B8" s="416" t="s">
        <v>243</v>
      </c>
      <c r="C8" s="397">
        <v>12850</v>
      </c>
      <c r="D8" s="293">
        <v>13263</v>
      </c>
    </row>
    <row r="9" spans="1:4" s="1" customFormat="1" ht="12" customHeight="1" x14ac:dyDescent="0.2">
      <c r="A9" s="14" t="s">
        <v>102</v>
      </c>
      <c r="B9" s="416" t="s">
        <v>244</v>
      </c>
      <c r="C9" s="397">
        <v>1800</v>
      </c>
      <c r="D9" s="293">
        <v>1800</v>
      </c>
    </row>
    <row r="10" spans="1:4" s="1" customFormat="1" ht="12" customHeight="1" x14ac:dyDescent="0.2">
      <c r="A10" s="14" t="s">
        <v>150</v>
      </c>
      <c r="B10" s="287" t="s">
        <v>423</v>
      </c>
      <c r="C10" s="397">
        <v>5662</v>
      </c>
      <c r="D10" s="293"/>
    </row>
    <row r="11" spans="1:4" s="1" customFormat="1" ht="12" customHeight="1" thickBot="1" x14ac:dyDescent="0.25">
      <c r="A11" s="16" t="s">
        <v>103</v>
      </c>
      <c r="B11" s="288" t="s">
        <v>424</v>
      </c>
      <c r="C11" s="397">
        <v>726</v>
      </c>
      <c r="D11" s="293"/>
    </row>
    <row r="12" spans="1:4" s="1" customFormat="1" ht="12" customHeight="1" thickBot="1" x14ac:dyDescent="0.25">
      <c r="A12" s="20" t="s">
        <v>18</v>
      </c>
      <c r="B12" s="286" t="s">
        <v>245</v>
      </c>
      <c r="C12" s="396">
        <f>+C13+C14+C15+C16+C17</f>
        <v>52575</v>
      </c>
      <c r="D12" s="291">
        <f>+D13+D14+D15+D16+D17</f>
        <v>47668</v>
      </c>
    </row>
    <row r="13" spans="1:4" s="1" customFormat="1" ht="12" customHeight="1" x14ac:dyDescent="0.2">
      <c r="A13" s="15" t="s">
        <v>105</v>
      </c>
      <c r="B13" s="415" t="s">
        <v>246</v>
      </c>
      <c r="C13" s="398"/>
      <c r="D13" s="294"/>
    </row>
    <row r="14" spans="1:4" s="1" customFormat="1" ht="12" customHeight="1" x14ac:dyDescent="0.2">
      <c r="A14" s="14" t="s">
        <v>106</v>
      </c>
      <c r="B14" s="416" t="s">
        <v>247</v>
      </c>
      <c r="C14" s="397"/>
      <c r="D14" s="293"/>
    </row>
    <row r="15" spans="1:4" s="1" customFormat="1" ht="12" customHeight="1" x14ac:dyDescent="0.2">
      <c r="A15" s="14" t="s">
        <v>107</v>
      </c>
      <c r="B15" s="416" t="s">
        <v>416</v>
      </c>
      <c r="C15" s="397"/>
      <c r="D15" s="293"/>
    </row>
    <row r="16" spans="1:4" s="1" customFormat="1" ht="12" customHeight="1" x14ac:dyDescent="0.2">
      <c r="A16" s="14" t="s">
        <v>108</v>
      </c>
      <c r="B16" s="416" t="s">
        <v>417</v>
      </c>
      <c r="C16" s="397"/>
      <c r="D16" s="293"/>
    </row>
    <row r="17" spans="1:4" s="1" customFormat="1" ht="12" customHeight="1" x14ac:dyDescent="0.2">
      <c r="A17" s="14" t="s">
        <v>109</v>
      </c>
      <c r="B17" s="416" t="s">
        <v>248</v>
      </c>
      <c r="C17" s="397">
        <v>52575</v>
      </c>
      <c r="D17" s="293">
        <v>47668</v>
      </c>
    </row>
    <row r="18" spans="1:4" s="1" customFormat="1" ht="12" customHeight="1" thickBot="1" x14ac:dyDescent="0.25">
      <c r="A18" s="16" t="s">
        <v>118</v>
      </c>
      <c r="B18" s="288" t="s">
        <v>249</v>
      </c>
      <c r="C18" s="399"/>
      <c r="D18" s="295"/>
    </row>
    <row r="19" spans="1:4" s="1" customFormat="1" ht="12" customHeight="1" thickBot="1" x14ac:dyDescent="0.25">
      <c r="A19" s="20" t="s">
        <v>19</v>
      </c>
      <c r="B19" s="21" t="s">
        <v>250</v>
      </c>
      <c r="C19" s="396">
        <f>+C20+C21+C22+C23+C24</f>
        <v>354445</v>
      </c>
      <c r="D19" s="291">
        <f>+D20+D21+D22+D23+D24</f>
        <v>0</v>
      </c>
    </row>
    <row r="20" spans="1:4" s="1" customFormat="1" ht="12" customHeight="1" x14ac:dyDescent="0.2">
      <c r="A20" s="15" t="s">
        <v>88</v>
      </c>
      <c r="B20" s="415" t="s">
        <v>251</v>
      </c>
      <c r="C20" s="398">
        <v>0</v>
      </c>
      <c r="D20" s="294"/>
    </row>
    <row r="21" spans="1:4" s="1" customFormat="1" ht="12" customHeight="1" x14ac:dyDescent="0.2">
      <c r="A21" s="14" t="s">
        <v>89</v>
      </c>
      <c r="B21" s="416" t="s">
        <v>252</v>
      </c>
      <c r="C21" s="397"/>
      <c r="D21" s="293"/>
    </row>
    <row r="22" spans="1:4" s="1" customFormat="1" ht="12" customHeight="1" x14ac:dyDescent="0.2">
      <c r="A22" s="14" t="s">
        <v>90</v>
      </c>
      <c r="B22" s="416" t="s">
        <v>418</v>
      </c>
      <c r="C22" s="397"/>
      <c r="D22" s="293"/>
    </row>
    <row r="23" spans="1:4" s="1" customFormat="1" ht="12" customHeight="1" x14ac:dyDescent="0.2">
      <c r="A23" s="14" t="s">
        <v>91</v>
      </c>
      <c r="B23" s="416" t="s">
        <v>419</v>
      </c>
      <c r="C23" s="397"/>
      <c r="D23" s="293"/>
    </row>
    <row r="24" spans="1:4" s="1" customFormat="1" ht="12" customHeight="1" x14ac:dyDescent="0.2">
      <c r="A24" s="14" t="s">
        <v>171</v>
      </c>
      <c r="B24" s="416" t="s">
        <v>253</v>
      </c>
      <c r="C24" s="397">
        <v>354445</v>
      </c>
      <c r="D24" s="293">
        <v>0</v>
      </c>
    </row>
    <row r="25" spans="1:4" s="1" customFormat="1" ht="12" customHeight="1" thickBot="1" x14ac:dyDescent="0.25">
      <c r="A25" s="16" t="s">
        <v>172</v>
      </c>
      <c r="B25" s="417" t="s">
        <v>254</v>
      </c>
      <c r="C25" s="399">
        <v>0</v>
      </c>
      <c r="D25" s="295">
        <v>0</v>
      </c>
    </row>
    <row r="26" spans="1:4" s="1" customFormat="1" ht="12" customHeight="1" thickBot="1" x14ac:dyDescent="0.25">
      <c r="A26" s="20" t="s">
        <v>173</v>
      </c>
      <c r="B26" s="21" t="s">
        <v>255</v>
      </c>
      <c r="C26" s="403">
        <f>+C27+C31+C32</f>
        <v>101499</v>
      </c>
      <c r="D26" s="403">
        <f>+D27+D31+D32</f>
        <v>82300</v>
      </c>
    </row>
    <row r="27" spans="1:4" s="1" customFormat="1" ht="12" customHeight="1" x14ac:dyDescent="0.2">
      <c r="A27" s="15" t="s">
        <v>256</v>
      </c>
      <c r="B27" s="415" t="s">
        <v>430</v>
      </c>
      <c r="C27" s="448">
        <f>+C28+C29+C30</f>
        <v>97399</v>
      </c>
      <c r="D27" s="410">
        <f>+D28+D29+D30</f>
        <v>78800</v>
      </c>
    </row>
    <row r="28" spans="1:4" s="1" customFormat="1" ht="12" customHeight="1" x14ac:dyDescent="0.2">
      <c r="A28" s="14" t="s">
        <v>257</v>
      </c>
      <c r="B28" s="416" t="s">
        <v>262</v>
      </c>
      <c r="C28" s="397">
        <v>26263</v>
      </c>
      <c r="D28" s="293">
        <v>23900</v>
      </c>
    </row>
    <row r="29" spans="1:4" s="1" customFormat="1" ht="12" customHeight="1" x14ac:dyDescent="0.2">
      <c r="A29" s="14" t="s">
        <v>258</v>
      </c>
      <c r="B29" s="540" t="s">
        <v>584</v>
      </c>
      <c r="C29" s="397">
        <v>19886</v>
      </c>
      <c r="D29" s="293">
        <v>19900</v>
      </c>
    </row>
    <row r="30" spans="1:4" s="1" customFormat="1" ht="12" customHeight="1" x14ac:dyDescent="0.2">
      <c r="A30" s="14" t="s">
        <v>428</v>
      </c>
      <c r="B30" s="491" t="s">
        <v>429</v>
      </c>
      <c r="C30" s="397">
        <v>51250</v>
      </c>
      <c r="D30" s="293">
        <v>35000</v>
      </c>
    </row>
    <row r="31" spans="1:4" s="1" customFormat="1" ht="12" customHeight="1" x14ac:dyDescent="0.2">
      <c r="A31" s="14" t="s">
        <v>259</v>
      </c>
      <c r="B31" s="416" t="s">
        <v>264</v>
      </c>
      <c r="C31" s="397">
        <v>3703</v>
      </c>
      <c r="D31" s="293">
        <v>3500</v>
      </c>
    </row>
    <row r="32" spans="1:4" s="1" customFormat="1" ht="12" customHeight="1" thickBot="1" x14ac:dyDescent="0.25">
      <c r="A32" s="14" t="s">
        <v>260</v>
      </c>
      <c r="B32" s="417" t="s">
        <v>266</v>
      </c>
      <c r="C32" s="399">
        <v>397</v>
      </c>
      <c r="D32" s="295"/>
    </row>
    <row r="33" spans="1:4" s="1" customFormat="1" ht="12" customHeight="1" thickBot="1" x14ac:dyDescent="0.25">
      <c r="A33" s="20" t="s">
        <v>21</v>
      </c>
      <c r="B33" s="21" t="s">
        <v>425</v>
      </c>
      <c r="C33" s="396">
        <f>SUM(C34:C44)</f>
        <v>21349</v>
      </c>
      <c r="D33" s="291">
        <f>SUM(D34:D44)</f>
        <v>27300</v>
      </c>
    </row>
    <row r="34" spans="1:4" s="1" customFormat="1" ht="12" customHeight="1" x14ac:dyDescent="0.2">
      <c r="A34" s="15" t="s">
        <v>92</v>
      </c>
      <c r="B34" s="415" t="s">
        <v>269</v>
      </c>
      <c r="C34" s="398"/>
      <c r="D34" s="294"/>
    </row>
    <row r="35" spans="1:4" s="1" customFormat="1" ht="12" customHeight="1" x14ac:dyDescent="0.2">
      <c r="A35" s="14" t="s">
        <v>93</v>
      </c>
      <c r="B35" s="416" t="s">
        <v>270</v>
      </c>
      <c r="C35" s="397">
        <v>1728</v>
      </c>
      <c r="D35" s="293">
        <v>1100</v>
      </c>
    </row>
    <row r="36" spans="1:4" s="1" customFormat="1" ht="12" customHeight="1" x14ac:dyDescent="0.2">
      <c r="A36" s="14" t="s">
        <v>94</v>
      </c>
      <c r="B36" s="416" t="s">
        <v>271</v>
      </c>
      <c r="C36" s="397">
        <v>0</v>
      </c>
      <c r="D36" s="293"/>
    </row>
    <row r="37" spans="1:4" s="1" customFormat="1" ht="12" customHeight="1" x14ac:dyDescent="0.2">
      <c r="A37" s="14" t="s">
        <v>175</v>
      </c>
      <c r="B37" s="416" t="s">
        <v>272</v>
      </c>
      <c r="C37" s="397">
        <v>12543</v>
      </c>
      <c r="D37" s="293">
        <v>19953</v>
      </c>
    </row>
    <row r="38" spans="1:4" s="1" customFormat="1" ht="12" customHeight="1" x14ac:dyDescent="0.2">
      <c r="A38" s="14" t="s">
        <v>176</v>
      </c>
      <c r="B38" s="416" t="s">
        <v>273</v>
      </c>
      <c r="C38" s="397">
        <v>2531</v>
      </c>
      <c r="D38" s="293">
        <v>2389</v>
      </c>
    </row>
    <row r="39" spans="1:4" s="1" customFormat="1" ht="12" customHeight="1" x14ac:dyDescent="0.2">
      <c r="A39" s="14" t="s">
        <v>177</v>
      </c>
      <c r="B39" s="416" t="s">
        <v>274</v>
      </c>
      <c r="C39" s="397">
        <v>1904</v>
      </c>
      <c r="D39" s="293">
        <v>2832</v>
      </c>
    </row>
    <row r="40" spans="1:4" s="1" customFormat="1" ht="12" customHeight="1" x14ac:dyDescent="0.2">
      <c r="A40" s="14" t="s">
        <v>178</v>
      </c>
      <c r="B40" s="416" t="s">
        <v>275</v>
      </c>
      <c r="C40" s="397">
        <v>0</v>
      </c>
      <c r="D40" s="293"/>
    </row>
    <row r="41" spans="1:4" s="1" customFormat="1" ht="12" customHeight="1" x14ac:dyDescent="0.2">
      <c r="A41" s="14" t="s">
        <v>179</v>
      </c>
      <c r="B41" s="416" t="s">
        <v>276</v>
      </c>
      <c r="C41" s="397">
        <v>0</v>
      </c>
      <c r="D41" s="293"/>
    </row>
    <row r="42" spans="1:4" s="1" customFormat="1" ht="12" customHeight="1" x14ac:dyDescent="0.2">
      <c r="A42" s="14" t="s">
        <v>267</v>
      </c>
      <c r="B42" s="416" t="s">
        <v>277</v>
      </c>
      <c r="C42" s="400"/>
      <c r="D42" s="296"/>
    </row>
    <row r="43" spans="1:4" s="1" customFormat="1" ht="12" customHeight="1" x14ac:dyDescent="0.2">
      <c r="A43" s="16" t="s">
        <v>268</v>
      </c>
      <c r="B43" s="417" t="s">
        <v>427</v>
      </c>
      <c r="C43" s="401"/>
      <c r="D43" s="402"/>
    </row>
    <row r="44" spans="1:4" s="1" customFormat="1" ht="12" customHeight="1" thickBot="1" x14ac:dyDescent="0.25">
      <c r="A44" s="16" t="s">
        <v>426</v>
      </c>
      <c r="B44" s="288" t="s">
        <v>278</v>
      </c>
      <c r="C44" s="401">
        <v>2643</v>
      </c>
      <c r="D44" s="402">
        <v>1026</v>
      </c>
    </row>
    <row r="45" spans="1:4" s="1" customFormat="1" ht="12" customHeight="1" thickBot="1" x14ac:dyDescent="0.25">
      <c r="A45" s="20" t="s">
        <v>22</v>
      </c>
      <c r="B45" s="21" t="s">
        <v>279</v>
      </c>
      <c r="C45" s="396">
        <f>SUM(C46:C50)</f>
        <v>608</v>
      </c>
      <c r="D45" s="291">
        <f>SUM(D46:D50)</f>
        <v>0</v>
      </c>
    </row>
    <row r="46" spans="1:4" s="1" customFormat="1" ht="12" customHeight="1" x14ac:dyDescent="0.2">
      <c r="A46" s="15" t="s">
        <v>95</v>
      </c>
      <c r="B46" s="415" t="s">
        <v>283</v>
      </c>
      <c r="C46" s="464"/>
      <c r="D46" s="462"/>
    </row>
    <row r="47" spans="1:4" s="1" customFormat="1" ht="12" customHeight="1" x14ac:dyDescent="0.2">
      <c r="A47" s="14" t="s">
        <v>96</v>
      </c>
      <c r="B47" s="416" t="s">
        <v>284</v>
      </c>
      <c r="C47" s="400">
        <v>608</v>
      </c>
      <c r="D47" s="296"/>
    </row>
    <row r="48" spans="1:4" s="1" customFormat="1" ht="12" customHeight="1" x14ac:dyDescent="0.2">
      <c r="A48" s="14" t="s">
        <v>280</v>
      </c>
      <c r="B48" s="416" t="s">
        <v>285</v>
      </c>
      <c r="C48" s="400">
        <v>0</v>
      </c>
      <c r="D48" s="296"/>
    </row>
    <row r="49" spans="1:4" s="1" customFormat="1" ht="12" customHeight="1" x14ac:dyDescent="0.2">
      <c r="A49" s="14" t="s">
        <v>281</v>
      </c>
      <c r="B49" s="416" t="s">
        <v>286</v>
      </c>
      <c r="C49" s="400"/>
      <c r="D49" s="296"/>
    </row>
    <row r="50" spans="1:4" s="1" customFormat="1" ht="12" customHeight="1" thickBot="1" x14ac:dyDescent="0.25">
      <c r="A50" s="16" t="s">
        <v>282</v>
      </c>
      <c r="B50" s="288" t="s">
        <v>287</v>
      </c>
      <c r="C50" s="401"/>
      <c r="D50" s="402"/>
    </row>
    <row r="51" spans="1:4" s="1" customFormat="1" ht="12" customHeight="1" thickBot="1" x14ac:dyDescent="0.25">
      <c r="A51" s="20" t="s">
        <v>180</v>
      </c>
      <c r="B51" s="21" t="s">
        <v>288</v>
      </c>
      <c r="C51" s="396">
        <f>SUM(C52:C54)</f>
        <v>0</v>
      </c>
      <c r="D51" s="291">
        <f>SUM(D52:D54)</f>
        <v>0</v>
      </c>
    </row>
    <row r="52" spans="1:4" s="1" customFormat="1" ht="12" customHeight="1" x14ac:dyDescent="0.2">
      <c r="A52" s="15" t="s">
        <v>97</v>
      </c>
      <c r="B52" s="415" t="s">
        <v>289</v>
      </c>
      <c r="C52" s="398"/>
      <c r="D52" s="294"/>
    </row>
    <row r="53" spans="1:4" s="1" customFormat="1" ht="12" customHeight="1" x14ac:dyDescent="0.2">
      <c r="A53" s="14" t="s">
        <v>98</v>
      </c>
      <c r="B53" s="416" t="s">
        <v>420</v>
      </c>
      <c r="C53" s="397">
        <v>0</v>
      </c>
      <c r="D53" s="293"/>
    </row>
    <row r="54" spans="1:4" s="1" customFormat="1" ht="12" customHeight="1" x14ac:dyDescent="0.2">
      <c r="A54" s="14" t="s">
        <v>292</v>
      </c>
      <c r="B54" s="416" t="s">
        <v>290</v>
      </c>
      <c r="C54" s="397">
        <v>0</v>
      </c>
      <c r="D54" s="293"/>
    </row>
    <row r="55" spans="1:4" s="1" customFormat="1" ht="12" customHeight="1" thickBot="1" x14ac:dyDescent="0.25">
      <c r="A55" s="16" t="s">
        <v>293</v>
      </c>
      <c r="B55" s="288" t="s">
        <v>291</v>
      </c>
      <c r="C55" s="399"/>
      <c r="D55" s="295"/>
    </row>
    <row r="56" spans="1:4" s="1" customFormat="1" ht="12" customHeight="1" thickBot="1" x14ac:dyDescent="0.25">
      <c r="A56" s="20" t="s">
        <v>24</v>
      </c>
      <c r="B56" s="286" t="s">
        <v>294</v>
      </c>
      <c r="C56" s="396">
        <f>SUM(C57:C59)</f>
        <v>2855</v>
      </c>
      <c r="D56" s="291">
        <f>SUM(D57:D59)</f>
        <v>0</v>
      </c>
    </row>
    <row r="57" spans="1:4" s="1" customFormat="1" ht="12" customHeight="1" x14ac:dyDescent="0.2">
      <c r="A57" s="15" t="s">
        <v>181</v>
      </c>
      <c r="B57" s="415" t="s">
        <v>296</v>
      </c>
      <c r="C57" s="400"/>
      <c r="D57" s="296"/>
    </row>
    <row r="58" spans="1:4" s="1" customFormat="1" ht="12" customHeight="1" x14ac:dyDescent="0.2">
      <c r="A58" s="14" t="s">
        <v>182</v>
      </c>
      <c r="B58" s="416" t="s">
        <v>421</v>
      </c>
      <c r="C58" s="400">
        <v>0</v>
      </c>
      <c r="D58" s="296"/>
    </row>
    <row r="59" spans="1:4" s="1" customFormat="1" ht="12" customHeight="1" x14ac:dyDescent="0.2">
      <c r="A59" s="14" t="s">
        <v>216</v>
      </c>
      <c r="B59" s="416" t="s">
        <v>297</v>
      </c>
      <c r="C59" s="400">
        <v>2855</v>
      </c>
      <c r="D59" s="296"/>
    </row>
    <row r="60" spans="1:4" s="1" customFormat="1" ht="12" customHeight="1" thickBot="1" x14ac:dyDescent="0.25">
      <c r="A60" s="16" t="s">
        <v>295</v>
      </c>
      <c r="B60" s="288" t="s">
        <v>298</v>
      </c>
      <c r="C60" s="400"/>
      <c r="D60" s="296"/>
    </row>
    <row r="61" spans="1:4" s="1" customFormat="1" ht="12" customHeight="1" thickBot="1" x14ac:dyDescent="0.25">
      <c r="A61" s="498" t="s">
        <v>470</v>
      </c>
      <c r="B61" s="21" t="s">
        <v>299</v>
      </c>
      <c r="C61" s="403">
        <f>+C5+C12+C19+C26+C33+C45+C51+C56</f>
        <v>654178</v>
      </c>
      <c r="D61" s="297">
        <f>+D5+D12+D19+D26+D33+D45+D51+D56</f>
        <v>273243</v>
      </c>
    </row>
    <row r="62" spans="1:4" s="1" customFormat="1" ht="12" customHeight="1" thickBot="1" x14ac:dyDescent="0.25">
      <c r="A62" s="465" t="s">
        <v>300</v>
      </c>
      <c r="B62" s="286" t="s">
        <v>532</v>
      </c>
      <c r="C62" s="396">
        <f>SUM(C63:C65)</f>
        <v>0</v>
      </c>
      <c r="D62" s="291">
        <f>SUM(D63:D65)</f>
        <v>0</v>
      </c>
    </row>
    <row r="63" spans="1:4" s="1" customFormat="1" ht="12" customHeight="1" x14ac:dyDescent="0.2">
      <c r="A63" s="15" t="s">
        <v>332</v>
      </c>
      <c r="B63" s="415" t="s">
        <v>302</v>
      </c>
      <c r="C63" s="400"/>
      <c r="D63" s="296"/>
    </row>
    <row r="64" spans="1:4" s="1" customFormat="1" ht="12" customHeight="1" x14ac:dyDescent="0.2">
      <c r="A64" s="14" t="s">
        <v>341</v>
      </c>
      <c r="B64" s="416" t="s">
        <v>303</v>
      </c>
      <c r="C64" s="400"/>
      <c r="D64" s="296"/>
    </row>
    <row r="65" spans="1:6" s="1" customFormat="1" ht="12" customHeight="1" thickBot="1" x14ac:dyDescent="0.25">
      <c r="A65" s="16" t="s">
        <v>342</v>
      </c>
      <c r="B65" s="492" t="s">
        <v>455</v>
      </c>
      <c r="C65" s="400"/>
      <c r="D65" s="296"/>
    </row>
    <row r="66" spans="1:6" s="1" customFormat="1" ht="12" customHeight="1" thickBot="1" x14ac:dyDescent="0.25">
      <c r="A66" s="465" t="s">
        <v>305</v>
      </c>
      <c r="B66" s="286" t="s">
        <v>306</v>
      </c>
      <c r="C66" s="396">
        <f>SUM(C67:C70)</f>
        <v>0</v>
      </c>
      <c r="D66" s="291">
        <f>SUM(D67:D70)</f>
        <v>0</v>
      </c>
    </row>
    <row r="67" spans="1:6" s="1" customFormat="1" ht="12" customHeight="1" x14ac:dyDescent="0.2">
      <c r="A67" s="15" t="s">
        <v>151</v>
      </c>
      <c r="B67" s="415" t="s">
        <v>307</v>
      </c>
      <c r="C67" s="400"/>
      <c r="D67" s="296"/>
    </row>
    <row r="68" spans="1:6" s="1" customFormat="1" ht="17.25" customHeight="1" x14ac:dyDescent="0.25">
      <c r="A68" s="14" t="s">
        <v>152</v>
      </c>
      <c r="B68" s="416" t="s">
        <v>308</v>
      </c>
      <c r="C68" s="400"/>
      <c r="D68" s="296"/>
      <c r="F68" s="46"/>
    </row>
    <row r="69" spans="1:6" s="1" customFormat="1" ht="12" customHeight="1" x14ac:dyDescent="0.2">
      <c r="A69" s="14" t="s">
        <v>333</v>
      </c>
      <c r="B69" s="416" t="s">
        <v>309</v>
      </c>
      <c r="C69" s="400"/>
      <c r="D69" s="296"/>
    </row>
    <row r="70" spans="1:6" s="1" customFormat="1" ht="12" customHeight="1" thickBot="1" x14ac:dyDescent="0.25">
      <c r="A70" s="16" t="s">
        <v>334</v>
      </c>
      <c r="B70" s="288" t="s">
        <v>310</v>
      </c>
      <c r="C70" s="400"/>
      <c r="D70" s="296"/>
    </row>
    <row r="71" spans="1:6" s="1" customFormat="1" ht="12" customHeight="1" thickBot="1" x14ac:dyDescent="0.25">
      <c r="A71" s="465" t="s">
        <v>311</v>
      </c>
      <c r="B71" s="286" t="s">
        <v>312</v>
      </c>
      <c r="C71" s="396">
        <f>SUM(C72:C73)</f>
        <v>34263</v>
      </c>
      <c r="D71" s="291">
        <f>SUM(D72:D73)</f>
        <v>280991</v>
      </c>
    </row>
    <row r="72" spans="1:6" s="1" customFormat="1" ht="12" customHeight="1" x14ac:dyDescent="0.2">
      <c r="A72" s="15" t="s">
        <v>335</v>
      </c>
      <c r="B72" s="415" t="s">
        <v>313</v>
      </c>
      <c r="C72" s="400">
        <v>34263</v>
      </c>
      <c r="D72" s="296">
        <v>280991</v>
      </c>
    </row>
    <row r="73" spans="1:6" s="1" customFormat="1" ht="12" customHeight="1" thickBot="1" x14ac:dyDescent="0.25">
      <c r="A73" s="16" t="s">
        <v>336</v>
      </c>
      <c r="B73" s="288" t="s">
        <v>314</v>
      </c>
      <c r="C73" s="400"/>
      <c r="D73" s="296"/>
    </row>
    <row r="74" spans="1:6" s="1" customFormat="1" ht="12" customHeight="1" thickBot="1" x14ac:dyDescent="0.25">
      <c r="A74" s="465" t="s">
        <v>315</v>
      </c>
      <c r="B74" s="286" t="s">
        <v>316</v>
      </c>
      <c r="C74" s="396">
        <f>SUM(C75:C77)</f>
        <v>4639</v>
      </c>
      <c r="D74" s="291">
        <f>SUM(D75:D77)</f>
        <v>0</v>
      </c>
    </row>
    <row r="75" spans="1:6" s="1" customFormat="1" ht="12" customHeight="1" x14ac:dyDescent="0.2">
      <c r="A75" s="15" t="s">
        <v>337</v>
      </c>
      <c r="B75" s="415" t="s">
        <v>317</v>
      </c>
      <c r="C75" s="400">
        <v>4639</v>
      </c>
      <c r="D75" s="296"/>
    </row>
    <row r="76" spans="1:6" s="1" customFormat="1" ht="12" customHeight="1" x14ac:dyDescent="0.2">
      <c r="A76" s="14" t="s">
        <v>338</v>
      </c>
      <c r="B76" s="416" t="s">
        <v>318</v>
      </c>
      <c r="C76" s="400"/>
      <c r="D76" s="296"/>
    </row>
    <row r="77" spans="1:6" s="1" customFormat="1" ht="12" customHeight="1" thickBot="1" x14ac:dyDescent="0.25">
      <c r="A77" s="16" t="s">
        <v>339</v>
      </c>
      <c r="B77" s="288" t="s">
        <v>319</v>
      </c>
      <c r="C77" s="400"/>
      <c r="D77" s="296"/>
    </row>
    <row r="78" spans="1:6" s="1" customFormat="1" ht="12" customHeight="1" thickBot="1" x14ac:dyDescent="0.25">
      <c r="A78" s="465" t="s">
        <v>320</v>
      </c>
      <c r="B78" s="286" t="s">
        <v>340</v>
      </c>
      <c r="C78" s="396">
        <f>SUM(C79:C82)</f>
        <v>0</v>
      </c>
      <c r="D78" s="291">
        <f>SUM(D79:D82)</f>
        <v>0</v>
      </c>
    </row>
    <row r="79" spans="1:6" s="1" customFormat="1" ht="12" customHeight="1" x14ac:dyDescent="0.2">
      <c r="A79" s="419" t="s">
        <v>321</v>
      </c>
      <c r="B79" s="415" t="s">
        <v>322</v>
      </c>
      <c r="C79" s="400"/>
      <c r="D79" s="296"/>
    </row>
    <row r="80" spans="1:6" s="1" customFormat="1" ht="12" customHeight="1" x14ac:dyDescent="0.2">
      <c r="A80" s="420" t="s">
        <v>323</v>
      </c>
      <c r="B80" s="416" t="s">
        <v>324</v>
      </c>
      <c r="C80" s="400"/>
      <c r="D80" s="296"/>
    </row>
    <row r="81" spans="1:5" s="1" customFormat="1" ht="12" customHeight="1" x14ac:dyDescent="0.2">
      <c r="A81" s="420" t="s">
        <v>325</v>
      </c>
      <c r="B81" s="416" t="s">
        <v>326</v>
      </c>
      <c r="C81" s="400"/>
      <c r="D81" s="296"/>
    </row>
    <row r="82" spans="1:5" s="1" customFormat="1" ht="12" customHeight="1" thickBot="1" x14ac:dyDescent="0.25">
      <c r="A82" s="421" t="s">
        <v>327</v>
      </c>
      <c r="B82" s="288" t="s">
        <v>328</v>
      </c>
      <c r="C82" s="400"/>
      <c r="D82" s="296"/>
    </row>
    <row r="83" spans="1:5" s="1" customFormat="1" ht="12" customHeight="1" thickBot="1" x14ac:dyDescent="0.25">
      <c r="A83" s="465" t="s">
        <v>329</v>
      </c>
      <c r="B83" s="286" t="s">
        <v>469</v>
      </c>
      <c r="C83" s="467"/>
      <c r="D83" s="463"/>
    </row>
    <row r="84" spans="1:5" s="1" customFormat="1" ht="12" customHeight="1" thickBot="1" x14ac:dyDescent="0.25">
      <c r="A84" s="465" t="s">
        <v>331</v>
      </c>
      <c r="B84" s="286" t="s">
        <v>330</v>
      </c>
      <c r="C84" s="467"/>
      <c r="D84" s="463"/>
    </row>
    <row r="85" spans="1:5" s="1" customFormat="1" ht="12" customHeight="1" thickBot="1" x14ac:dyDescent="0.25">
      <c r="A85" s="465" t="s">
        <v>343</v>
      </c>
      <c r="B85" s="422" t="s">
        <v>472</v>
      </c>
      <c r="C85" s="403">
        <f>+C62+C66+C71+C74+C78+C84+C83</f>
        <v>38902</v>
      </c>
      <c r="D85" s="297">
        <f>+D62+D66+D71+D74+D78+D84+D83</f>
        <v>280991</v>
      </c>
    </row>
    <row r="86" spans="1:5" s="1" customFormat="1" ht="12" customHeight="1" thickBot="1" x14ac:dyDescent="0.25">
      <c r="A86" s="466" t="s">
        <v>471</v>
      </c>
      <c r="B86" s="423" t="s">
        <v>473</v>
      </c>
      <c r="C86" s="403">
        <f>+C61+C85</f>
        <v>693080</v>
      </c>
      <c r="D86" s="297">
        <f>+D61+D85</f>
        <v>554234</v>
      </c>
    </row>
    <row r="87" spans="1:5" s="1" customFormat="1" ht="12" customHeight="1" x14ac:dyDescent="0.2">
      <c r="A87" s="369"/>
      <c r="B87" s="370"/>
      <c r="C87" s="372"/>
      <c r="D87" s="373"/>
    </row>
    <row r="88" spans="1:5" s="1" customFormat="1" ht="12" customHeight="1" x14ac:dyDescent="0.2">
      <c r="A88" s="546" t="s">
        <v>46</v>
      </c>
      <c r="B88" s="546"/>
      <c r="C88" s="546"/>
      <c r="D88" s="546"/>
    </row>
    <row r="89" spans="1:5" s="1" customFormat="1" ht="12" customHeight="1" thickBot="1" x14ac:dyDescent="0.25">
      <c r="A89" s="548" t="s">
        <v>154</v>
      </c>
      <c r="B89" s="548"/>
      <c r="C89" s="156"/>
      <c r="D89" s="301" t="s">
        <v>215</v>
      </c>
    </row>
    <row r="90" spans="1:5" s="1" customFormat="1" ht="24" customHeight="1" thickBot="1" x14ac:dyDescent="0.25">
      <c r="A90" s="23" t="s">
        <v>15</v>
      </c>
      <c r="B90" s="24" t="s">
        <v>47</v>
      </c>
      <c r="C90" s="24" t="str">
        <f>+C3</f>
        <v>2019. évi várható</v>
      </c>
      <c r="D90" s="176" t="str">
        <f>+D3</f>
        <v>2020. évi előirányzat</v>
      </c>
      <c r="E90" s="162"/>
    </row>
    <row r="91" spans="1:5" s="1" customFormat="1" ht="12" customHeight="1" thickBot="1" x14ac:dyDescent="0.25">
      <c r="A91" s="37" t="s">
        <v>481</v>
      </c>
      <c r="B91" s="38" t="s">
        <v>482</v>
      </c>
      <c r="C91" s="38" t="s">
        <v>485</v>
      </c>
      <c r="D91" s="449" t="s">
        <v>484</v>
      </c>
      <c r="E91" s="162"/>
    </row>
    <row r="92" spans="1:5" s="1" customFormat="1" ht="15" customHeight="1" thickBot="1" x14ac:dyDescent="0.25">
      <c r="A92" s="22" t="s">
        <v>17</v>
      </c>
      <c r="B92" s="31" t="s">
        <v>431</v>
      </c>
      <c r="C92" s="395">
        <f>C93+C94+C95+C96+C97+C110</f>
        <v>197053</v>
      </c>
      <c r="D92" s="290">
        <f>D93+D94+D95+D96+D97+D110</f>
        <v>230932</v>
      </c>
      <c r="E92" s="162"/>
    </row>
    <row r="93" spans="1:5" s="1" customFormat="1" ht="12.95" customHeight="1" x14ac:dyDescent="0.2">
      <c r="A93" s="17" t="s">
        <v>99</v>
      </c>
      <c r="B93" s="10" t="s">
        <v>48</v>
      </c>
      <c r="C93" s="503">
        <v>77685</v>
      </c>
      <c r="D93" s="292">
        <v>85239</v>
      </c>
    </row>
    <row r="94" spans="1:5" ht="16.5" customHeight="1" x14ac:dyDescent="0.25">
      <c r="A94" s="14" t="s">
        <v>100</v>
      </c>
      <c r="B94" s="8" t="s">
        <v>183</v>
      </c>
      <c r="C94" s="397">
        <v>14082</v>
      </c>
      <c r="D94" s="293">
        <v>14381</v>
      </c>
    </row>
    <row r="95" spans="1:5" x14ac:dyDescent="0.25">
      <c r="A95" s="14" t="s">
        <v>101</v>
      </c>
      <c r="B95" s="8" t="s">
        <v>141</v>
      </c>
      <c r="C95" s="399">
        <v>81027</v>
      </c>
      <c r="D95" s="295">
        <v>105342</v>
      </c>
    </row>
    <row r="96" spans="1:5" s="45" customFormat="1" ht="12" customHeight="1" x14ac:dyDescent="0.2">
      <c r="A96" s="14" t="s">
        <v>102</v>
      </c>
      <c r="B96" s="11" t="s">
        <v>184</v>
      </c>
      <c r="C96" s="399">
        <v>2178</v>
      </c>
      <c r="D96" s="295">
        <v>2600</v>
      </c>
    </row>
    <row r="97" spans="1:4" ht="12" customHeight="1" x14ac:dyDescent="0.25">
      <c r="A97" s="14" t="s">
        <v>113</v>
      </c>
      <c r="B97" s="19" t="s">
        <v>185</v>
      </c>
      <c r="C97" s="399">
        <v>22081</v>
      </c>
      <c r="D97" s="295">
        <v>18981</v>
      </c>
    </row>
    <row r="98" spans="1:4" ht="12" customHeight="1" x14ac:dyDescent="0.25">
      <c r="A98" s="14" t="s">
        <v>103</v>
      </c>
      <c r="B98" s="8" t="s">
        <v>436</v>
      </c>
      <c r="C98" s="399">
        <v>0</v>
      </c>
      <c r="D98" s="295"/>
    </row>
    <row r="99" spans="1:4" ht="12" customHeight="1" x14ac:dyDescent="0.25">
      <c r="A99" s="14" t="s">
        <v>104</v>
      </c>
      <c r="B99" s="160" t="s">
        <v>435</v>
      </c>
      <c r="C99" s="399">
        <v>0</v>
      </c>
      <c r="D99" s="295"/>
    </row>
    <row r="100" spans="1:4" ht="12" customHeight="1" x14ac:dyDescent="0.25">
      <c r="A100" s="14" t="s">
        <v>114</v>
      </c>
      <c r="B100" s="160" t="s">
        <v>434</v>
      </c>
      <c r="C100" s="399">
        <v>0</v>
      </c>
      <c r="D100" s="295"/>
    </row>
    <row r="101" spans="1:4" ht="12" customHeight="1" x14ac:dyDescent="0.25">
      <c r="A101" s="14" t="s">
        <v>115</v>
      </c>
      <c r="B101" s="158" t="s">
        <v>346</v>
      </c>
      <c r="C101" s="399"/>
      <c r="D101" s="295"/>
    </row>
    <row r="102" spans="1:4" ht="12" customHeight="1" x14ac:dyDescent="0.25">
      <c r="A102" s="14" t="s">
        <v>116</v>
      </c>
      <c r="B102" s="159" t="s">
        <v>347</v>
      </c>
      <c r="C102" s="399"/>
      <c r="D102" s="295"/>
    </row>
    <row r="103" spans="1:4" ht="12" customHeight="1" x14ac:dyDescent="0.25">
      <c r="A103" s="14" t="s">
        <v>117</v>
      </c>
      <c r="B103" s="159" t="s">
        <v>348</v>
      </c>
      <c r="C103" s="399"/>
      <c r="D103" s="295"/>
    </row>
    <row r="104" spans="1:4" ht="12" customHeight="1" x14ac:dyDescent="0.25">
      <c r="A104" s="14" t="s">
        <v>119</v>
      </c>
      <c r="B104" s="158" t="s">
        <v>349</v>
      </c>
      <c r="C104" s="399">
        <v>742</v>
      </c>
      <c r="D104" s="295">
        <v>726</v>
      </c>
    </row>
    <row r="105" spans="1:4" ht="12" customHeight="1" x14ac:dyDescent="0.25">
      <c r="A105" s="14" t="s">
        <v>186</v>
      </c>
      <c r="B105" s="158" t="s">
        <v>350</v>
      </c>
      <c r="C105" s="399"/>
      <c r="D105" s="295"/>
    </row>
    <row r="106" spans="1:4" ht="12" customHeight="1" x14ac:dyDescent="0.25">
      <c r="A106" s="14" t="s">
        <v>344</v>
      </c>
      <c r="B106" s="159" t="s">
        <v>351</v>
      </c>
      <c r="C106" s="399"/>
      <c r="D106" s="295"/>
    </row>
    <row r="107" spans="1:4" ht="12" customHeight="1" x14ac:dyDescent="0.25">
      <c r="A107" s="13" t="s">
        <v>345</v>
      </c>
      <c r="B107" s="160" t="s">
        <v>352</v>
      </c>
      <c r="C107" s="399"/>
      <c r="D107" s="295"/>
    </row>
    <row r="108" spans="1:4" ht="12" customHeight="1" x14ac:dyDescent="0.25">
      <c r="A108" s="14" t="s">
        <v>432</v>
      </c>
      <c r="B108" s="160" t="s">
        <v>353</v>
      </c>
      <c r="C108" s="399"/>
      <c r="D108" s="295"/>
    </row>
    <row r="109" spans="1:4" ht="12" customHeight="1" x14ac:dyDescent="0.25">
      <c r="A109" s="16" t="s">
        <v>433</v>
      </c>
      <c r="B109" s="160" t="s">
        <v>354</v>
      </c>
      <c r="C109" s="399">
        <v>21339</v>
      </c>
      <c r="D109" s="295">
        <v>18255</v>
      </c>
    </row>
    <row r="110" spans="1:4" ht="12" customHeight="1" x14ac:dyDescent="0.25">
      <c r="A110" s="14" t="s">
        <v>437</v>
      </c>
      <c r="B110" s="11" t="s">
        <v>49</v>
      </c>
      <c r="C110" s="397"/>
      <c r="D110" s="293">
        <v>4389</v>
      </c>
    </row>
    <row r="111" spans="1:4" ht="12" customHeight="1" x14ac:dyDescent="0.25">
      <c r="A111" s="14" t="s">
        <v>438</v>
      </c>
      <c r="B111" s="8" t="s">
        <v>440</v>
      </c>
      <c r="C111" s="397"/>
      <c r="D111" s="293">
        <v>2389</v>
      </c>
    </row>
    <row r="112" spans="1:4" ht="12" customHeight="1" thickBot="1" x14ac:dyDescent="0.3">
      <c r="A112" s="18" t="s">
        <v>439</v>
      </c>
      <c r="B112" s="496" t="s">
        <v>441</v>
      </c>
      <c r="C112" s="504"/>
      <c r="D112" s="299">
        <v>2000</v>
      </c>
    </row>
    <row r="113" spans="1:4" ht="12" customHeight="1" thickBot="1" x14ac:dyDescent="0.3">
      <c r="A113" s="493" t="s">
        <v>18</v>
      </c>
      <c r="B113" s="494" t="s">
        <v>355</v>
      </c>
      <c r="C113" s="505">
        <f>+C114+C116+C118</f>
        <v>120707</v>
      </c>
      <c r="D113" s="495">
        <f>+D114+D116+D118</f>
        <v>227887</v>
      </c>
    </row>
    <row r="114" spans="1:4" ht="12" customHeight="1" x14ac:dyDescent="0.25">
      <c r="A114" s="15" t="s">
        <v>105</v>
      </c>
      <c r="B114" s="8" t="s">
        <v>214</v>
      </c>
      <c r="C114" s="398">
        <v>67410</v>
      </c>
      <c r="D114" s="294">
        <v>218997</v>
      </c>
    </row>
    <row r="115" spans="1:4" x14ac:dyDescent="0.25">
      <c r="A115" s="15" t="s">
        <v>106</v>
      </c>
      <c r="B115" s="12" t="s">
        <v>359</v>
      </c>
      <c r="C115" s="398"/>
      <c r="D115" s="294">
        <v>0</v>
      </c>
    </row>
    <row r="116" spans="1:4" ht="12" customHeight="1" x14ac:dyDescent="0.25">
      <c r="A116" s="15" t="s">
        <v>107</v>
      </c>
      <c r="B116" s="12" t="s">
        <v>187</v>
      </c>
      <c r="C116" s="397">
        <v>52157</v>
      </c>
      <c r="D116" s="293">
        <v>8890</v>
      </c>
    </row>
    <row r="117" spans="1:4" ht="12" customHeight="1" x14ac:dyDescent="0.25">
      <c r="A117" s="15" t="s">
        <v>108</v>
      </c>
      <c r="B117" s="12" t="s">
        <v>360</v>
      </c>
      <c r="C117" s="397"/>
      <c r="D117" s="263"/>
    </row>
    <row r="118" spans="1:4" ht="12" customHeight="1" x14ac:dyDescent="0.25">
      <c r="A118" s="15" t="s">
        <v>109</v>
      </c>
      <c r="B118" s="288" t="s">
        <v>217</v>
      </c>
      <c r="C118" s="397">
        <v>1140</v>
      </c>
      <c r="D118" s="263">
        <v>0</v>
      </c>
    </row>
    <row r="119" spans="1:4" ht="12" customHeight="1" x14ac:dyDescent="0.25">
      <c r="A119" s="15" t="s">
        <v>118</v>
      </c>
      <c r="B119" s="287" t="s">
        <v>422</v>
      </c>
      <c r="C119" s="397"/>
      <c r="D119" s="263"/>
    </row>
    <row r="120" spans="1:4" ht="12" customHeight="1" x14ac:dyDescent="0.25">
      <c r="A120" s="15" t="s">
        <v>120</v>
      </c>
      <c r="B120" s="411" t="s">
        <v>365</v>
      </c>
      <c r="C120" s="397"/>
      <c r="D120" s="263"/>
    </row>
    <row r="121" spans="1:4" ht="12" customHeight="1" x14ac:dyDescent="0.25">
      <c r="A121" s="15" t="s">
        <v>188</v>
      </c>
      <c r="B121" s="159" t="s">
        <v>348</v>
      </c>
      <c r="C121" s="397"/>
      <c r="D121" s="263"/>
    </row>
    <row r="122" spans="1:4" ht="12" customHeight="1" x14ac:dyDescent="0.25">
      <c r="A122" s="15" t="s">
        <v>189</v>
      </c>
      <c r="B122" s="159" t="s">
        <v>364</v>
      </c>
      <c r="C122" s="397">
        <v>0</v>
      </c>
      <c r="D122" s="263"/>
    </row>
    <row r="123" spans="1:4" ht="12" customHeight="1" x14ac:dyDescent="0.25">
      <c r="A123" s="15" t="s">
        <v>190</v>
      </c>
      <c r="B123" s="159" t="s">
        <v>363</v>
      </c>
      <c r="C123" s="397"/>
      <c r="D123" s="263"/>
    </row>
    <row r="124" spans="1:4" ht="12" customHeight="1" x14ac:dyDescent="0.25">
      <c r="A124" s="15" t="s">
        <v>356</v>
      </c>
      <c r="B124" s="159" t="s">
        <v>351</v>
      </c>
      <c r="C124" s="397"/>
      <c r="D124" s="263"/>
    </row>
    <row r="125" spans="1:4" ht="12" customHeight="1" x14ac:dyDescent="0.25">
      <c r="A125" s="15" t="s">
        <v>357</v>
      </c>
      <c r="B125" s="159" t="s">
        <v>362</v>
      </c>
      <c r="C125" s="397">
        <v>0</v>
      </c>
      <c r="D125" s="263">
        <v>0</v>
      </c>
    </row>
    <row r="126" spans="1:4" ht="12" customHeight="1" thickBot="1" x14ac:dyDescent="0.3">
      <c r="A126" s="13" t="s">
        <v>358</v>
      </c>
      <c r="B126" s="159" t="s">
        <v>361</v>
      </c>
      <c r="C126" s="399">
        <v>0</v>
      </c>
      <c r="D126" s="265"/>
    </row>
    <row r="127" spans="1:4" ht="12" customHeight="1" thickBot="1" x14ac:dyDescent="0.3">
      <c r="A127" s="20" t="s">
        <v>19</v>
      </c>
      <c r="B127" s="147" t="s">
        <v>442</v>
      </c>
      <c r="C127" s="291">
        <f>+C92+C113</f>
        <v>317760</v>
      </c>
      <c r="D127" s="291">
        <f>+D92+D113</f>
        <v>458819</v>
      </c>
    </row>
    <row r="128" spans="1:4" ht="12" customHeight="1" thickBot="1" x14ac:dyDescent="0.3">
      <c r="A128" s="20" t="s">
        <v>20</v>
      </c>
      <c r="B128" s="147" t="s">
        <v>443</v>
      </c>
      <c r="C128" s="396">
        <f>+C129+C130+C131</f>
        <v>0</v>
      </c>
      <c r="D128" s="291">
        <f>+D129+D130+D131</f>
        <v>0</v>
      </c>
    </row>
    <row r="129" spans="1:4" ht="12" customHeight="1" x14ac:dyDescent="0.25">
      <c r="A129" s="15" t="s">
        <v>256</v>
      </c>
      <c r="B129" s="12" t="s">
        <v>450</v>
      </c>
      <c r="C129" s="397"/>
      <c r="D129" s="263"/>
    </row>
    <row r="130" spans="1:4" ht="12" customHeight="1" x14ac:dyDescent="0.25">
      <c r="A130" s="15" t="s">
        <v>259</v>
      </c>
      <c r="B130" s="12" t="s">
        <v>451</v>
      </c>
      <c r="C130" s="397"/>
      <c r="D130" s="263"/>
    </row>
    <row r="131" spans="1:4" ht="12" customHeight="1" thickBot="1" x14ac:dyDescent="0.3">
      <c r="A131" s="13" t="s">
        <v>260</v>
      </c>
      <c r="B131" s="12" t="s">
        <v>452</v>
      </c>
      <c r="C131" s="397">
        <v>0</v>
      </c>
      <c r="D131" s="263"/>
    </row>
    <row r="132" spans="1:4" ht="12" customHeight="1" thickBot="1" x14ac:dyDescent="0.3">
      <c r="A132" s="20" t="s">
        <v>21</v>
      </c>
      <c r="B132" s="147" t="s">
        <v>444</v>
      </c>
      <c r="C132" s="396">
        <f>SUM(C133:C138)</f>
        <v>0</v>
      </c>
      <c r="D132" s="291">
        <f>SUM(D133:D138)</f>
        <v>0</v>
      </c>
    </row>
    <row r="133" spans="1:4" ht="12" customHeight="1" x14ac:dyDescent="0.25">
      <c r="A133" s="15" t="s">
        <v>92</v>
      </c>
      <c r="B133" s="9" t="s">
        <v>453</v>
      </c>
      <c r="C133" s="397"/>
      <c r="D133" s="263"/>
    </row>
    <row r="134" spans="1:4" ht="12" customHeight="1" x14ac:dyDescent="0.25">
      <c r="A134" s="15" t="s">
        <v>93</v>
      </c>
      <c r="B134" s="9" t="s">
        <v>445</v>
      </c>
      <c r="C134" s="397"/>
      <c r="D134" s="263"/>
    </row>
    <row r="135" spans="1:4" ht="12" customHeight="1" x14ac:dyDescent="0.25">
      <c r="A135" s="15" t="s">
        <v>94</v>
      </c>
      <c r="B135" s="9" t="s">
        <v>446</v>
      </c>
      <c r="C135" s="397"/>
      <c r="D135" s="263"/>
    </row>
    <row r="136" spans="1:4" ht="12" customHeight="1" x14ac:dyDescent="0.25">
      <c r="A136" s="15" t="s">
        <v>175</v>
      </c>
      <c r="B136" s="9" t="s">
        <v>447</v>
      </c>
      <c r="C136" s="397"/>
      <c r="D136" s="263"/>
    </row>
    <row r="137" spans="1:4" ht="12" customHeight="1" x14ac:dyDescent="0.25">
      <c r="A137" s="15" t="s">
        <v>176</v>
      </c>
      <c r="B137" s="9" t="s">
        <v>448</v>
      </c>
      <c r="C137" s="397"/>
      <c r="D137" s="263"/>
    </row>
    <row r="138" spans="1:4" ht="12" customHeight="1" thickBot="1" x14ac:dyDescent="0.3">
      <c r="A138" s="13" t="s">
        <v>177</v>
      </c>
      <c r="B138" s="9" t="s">
        <v>449</v>
      </c>
      <c r="C138" s="397"/>
      <c r="D138" s="263"/>
    </row>
    <row r="139" spans="1:4" ht="12" customHeight="1" thickBot="1" x14ac:dyDescent="0.3">
      <c r="A139" s="20" t="s">
        <v>22</v>
      </c>
      <c r="B139" s="147" t="s">
        <v>457</v>
      </c>
      <c r="C139" s="403">
        <f>+C140+C141+C142+C143</f>
        <v>94328</v>
      </c>
      <c r="D139" s="297">
        <f>+D140+D141+D142+D143</f>
        <v>95414</v>
      </c>
    </row>
    <row r="140" spans="1:4" ht="12" customHeight="1" x14ac:dyDescent="0.25">
      <c r="A140" s="15" t="s">
        <v>95</v>
      </c>
      <c r="B140" s="9" t="s">
        <v>366</v>
      </c>
      <c r="C140" s="397"/>
      <c r="D140" s="263"/>
    </row>
    <row r="141" spans="1:4" ht="12" customHeight="1" x14ac:dyDescent="0.25">
      <c r="A141" s="15" t="s">
        <v>96</v>
      </c>
      <c r="B141" s="9" t="s">
        <v>367</v>
      </c>
      <c r="C141" s="397">
        <v>4214</v>
      </c>
      <c r="D141" s="263">
        <v>4639</v>
      </c>
    </row>
    <row r="142" spans="1:4" ht="12" customHeight="1" x14ac:dyDescent="0.25">
      <c r="A142" s="15" t="s">
        <v>280</v>
      </c>
      <c r="B142" s="9" t="s">
        <v>579</v>
      </c>
      <c r="C142" s="397">
        <v>90114</v>
      </c>
      <c r="D142" s="263">
        <v>90775</v>
      </c>
    </row>
    <row r="143" spans="1:4" ht="12" customHeight="1" thickBot="1" x14ac:dyDescent="0.3">
      <c r="A143" s="13" t="s">
        <v>281</v>
      </c>
      <c r="B143" s="7" t="s">
        <v>386</v>
      </c>
      <c r="C143" s="397"/>
      <c r="D143" s="263"/>
    </row>
    <row r="144" spans="1:4" ht="12" customHeight="1" thickBot="1" x14ac:dyDescent="0.3">
      <c r="A144" s="20" t="s">
        <v>23</v>
      </c>
      <c r="B144" s="147" t="s">
        <v>459</v>
      </c>
      <c r="C144" s="506">
        <f>SUM(C145:C149)</f>
        <v>0</v>
      </c>
      <c r="D144" s="300">
        <f>SUM(D145:D149)</f>
        <v>0</v>
      </c>
    </row>
    <row r="145" spans="1:5" ht="12" customHeight="1" x14ac:dyDescent="0.25">
      <c r="A145" s="15" t="s">
        <v>97</v>
      </c>
      <c r="B145" s="9" t="s">
        <v>454</v>
      </c>
      <c r="C145" s="397"/>
      <c r="D145" s="263"/>
    </row>
    <row r="146" spans="1:5" ht="12" customHeight="1" x14ac:dyDescent="0.25">
      <c r="A146" s="15" t="s">
        <v>98</v>
      </c>
      <c r="B146" s="9" t="s">
        <v>461</v>
      </c>
      <c r="C146" s="397"/>
      <c r="D146" s="263"/>
    </row>
    <row r="147" spans="1:5" ht="12" customHeight="1" x14ac:dyDescent="0.25">
      <c r="A147" s="15" t="s">
        <v>292</v>
      </c>
      <c r="B147" s="9" t="s">
        <v>456</v>
      </c>
      <c r="C147" s="397"/>
      <c r="D147" s="263"/>
    </row>
    <row r="148" spans="1:5" ht="12" customHeight="1" x14ac:dyDescent="0.25">
      <c r="A148" s="15" t="s">
        <v>293</v>
      </c>
      <c r="B148" s="9" t="s">
        <v>462</v>
      </c>
      <c r="C148" s="397"/>
      <c r="D148" s="263"/>
    </row>
    <row r="149" spans="1:5" ht="12" customHeight="1" thickBot="1" x14ac:dyDescent="0.3">
      <c r="A149" s="15" t="s">
        <v>460</v>
      </c>
      <c r="B149" s="9" t="s">
        <v>463</v>
      </c>
      <c r="C149" s="397"/>
      <c r="D149" s="263"/>
    </row>
    <row r="150" spans="1:5" ht="12" customHeight="1" thickBot="1" x14ac:dyDescent="0.3">
      <c r="A150" s="20" t="s">
        <v>24</v>
      </c>
      <c r="B150" s="147" t="s">
        <v>464</v>
      </c>
      <c r="C150" s="507"/>
      <c r="D150" s="497"/>
    </row>
    <row r="151" spans="1:5" ht="12" customHeight="1" thickBot="1" x14ac:dyDescent="0.3">
      <c r="A151" s="20" t="s">
        <v>25</v>
      </c>
      <c r="B151" s="147" t="s">
        <v>465</v>
      </c>
      <c r="C151" s="507"/>
      <c r="D151" s="497"/>
    </row>
    <row r="152" spans="1:5" ht="15" customHeight="1" thickBot="1" x14ac:dyDescent="0.3">
      <c r="A152" s="20" t="s">
        <v>26</v>
      </c>
      <c r="B152" s="147" t="s">
        <v>467</v>
      </c>
      <c r="C152" s="508">
        <f>+C128+C132+C139+C144+C150+C151</f>
        <v>94328</v>
      </c>
      <c r="D152" s="425">
        <f>D139</f>
        <v>95414</v>
      </c>
      <c r="E152" s="148"/>
    </row>
    <row r="153" spans="1:5" s="1" customFormat="1" ht="12.95" customHeight="1" thickBot="1" x14ac:dyDescent="0.25">
      <c r="A153" s="289" t="s">
        <v>27</v>
      </c>
      <c r="B153" s="379" t="s">
        <v>466</v>
      </c>
      <c r="C153" s="508">
        <f>+C127+C152</f>
        <v>412088</v>
      </c>
      <c r="D153" s="425">
        <f>D139+D127</f>
        <v>554233</v>
      </c>
    </row>
    <row r="157" spans="1:5" ht="16.5" customHeight="1" x14ac:dyDescent="0.25"/>
  </sheetData>
  <mergeCells count="4">
    <mergeCell ref="A1:D1"/>
    <mergeCell ref="A88:D88"/>
    <mergeCell ref="A89:B89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Kehidakustány Község  Önkormányzata
2019. ÉVI KÖLTSÉGVETÉSÉNEK MÉRLEGE&amp;R&amp;"Times New Roman CE,Félkövér dőlt"&amp;11 1. számú tájékoztató tábla</oddHeader>
  </headerFooter>
  <rowBreaks count="1" manualBreakCount="1">
    <brk id="87" max="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opLeftCell="B10" zoomScaleNormal="100" workbookViewId="0">
      <selection activeCell="N9" sqref="N9"/>
    </sheetView>
  </sheetViews>
  <sheetFormatPr defaultColWidth="9.33203125" defaultRowHeight="12.75" x14ac:dyDescent="0.2"/>
  <cols>
    <col min="1" max="1" width="6.83203125" style="199" customWidth="1"/>
    <col min="2" max="2" width="49.6640625" style="60" customWidth="1"/>
    <col min="3" max="8" width="12.83203125" style="60" customWidth="1"/>
    <col min="9" max="9" width="14.33203125" style="60" customWidth="1"/>
    <col min="10" max="10" width="3.33203125" style="60" customWidth="1"/>
    <col min="11" max="16384" width="9.33203125" style="60"/>
  </cols>
  <sheetData>
    <row r="1" spans="1:10" ht="27.75" customHeight="1" x14ac:dyDescent="0.2">
      <c r="A1" s="593" t="s">
        <v>3</v>
      </c>
      <c r="B1" s="593"/>
      <c r="C1" s="593"/>
      <c r="D1" s="593"/>
      <c r="E1" s="593"/>
      <c r="F1" s="593"/>
      <c r="G1" s="593"/>
      <c r="H1" s="593"/>
      <c r="I1" s="593"/>
    </row>
    <row r="2" spans="1:10" ht="20.25" customHeight="1" thickBot="1" x14ac:dyDescent="0.3">
      <c r="I2" s="485" t="s">
        <v>61</v>
      </c>
    </row>
    <row r="3" spans="1:10" s="486" customFormat="1" ht="26.25" customHeight="1" x14ac:dyDescent="0.2">
      <c r="A3" s="601" t="s">
        <v>70</v>
      </c>
      <c r="B3" s="596" t="s">
        <v>86</v>
      </c>
      <c r="C3" s="601" t="s">
        <v>87</v>
      </c>
      <c r="D3" s="601" t="s">
        <v>583</v>
      </c>
      <c r="E3" s="598" t="s">
        <v>69</v>
      </c>
      <c r="F3" s="599"/>
      <c r="G3" s="599"/>
      <c r="H3" s="600"/>
      <c r="I3" s="596" t="s">
        <v>50</v>
      </c>
    </row>
    <row r="4" spans="1:10" s="487" customFormat="1" ht="32.25" customHeight="1" thickBot="1" x14ac:dyDescent="0.25">
      <c r="A4" s="602"/>
      <c r="B4" s="597"/>
      <c r="C4" s="597"/>
      <c r="D4" s="602"/>
      <c r="E4" s="266" t="s">
        <v>590</v>
      </c>
      <c r="F4" s="266" t="s">
        <v>594</v>
      </c>
      <c r="G4" s="266" t="s">
        <v>598</v>
      </c>
      <c r="H4" s="266" t="s">
        <v>615</v>
      </c>
      <c r="I4" s="597"/>
    </row>
    <row r="5" spans="1:10" s="488" customFormat="1" ht="12.95" customHeight="1" thickBot="1" x14ac:dyDescent="0.25">
      <c r="A5" s="267" t="s">
        <v>481</v>
      </c>
      <c r="B5" s="268" t="s">
        <v>482</v>
      </c>
      <c r="C5" s="269" t="s">
        <v>483</v>
      </c>
      <c r="D5" s="268" t="s">
        <v>485</v>
      </c>
      <c r="E5" s="267" t="s">
        <v>484</v>
      </c>
      <c r="F5" s="269" t="s">
        <v>486</v>
      </c>
      <c r="G5" s="269" t="s">
        <v>488</v>
      </c>
      <c r="H5" s="270" t="s">
        <v>489</v>
      </c>
      <c r="I5" s="271" t="s">
        <v>490</v>
      </c>
    </row>
    <row r="6" spans="1:10" ht="24.75" customHeight="1" thickBot="1" x14ac:dyDescent="0.25">
      <c r="A6" s="272" t="s">
        <v>17</v>
      </c>
      <c r="B6" s="273" t="s">
        <v>4</v>
      </c>
      <c r="C6" s="480"/>
      <c r="D6" s="75">
        <f>+D7+D8</f>
        <v>0</v>
      </c>
      <c r="E6" s="76">
        <f>+E7+E8</f>
        <v>0</v>
      </c>
      <c r="F6" s="77">
        <f>+F7+F8</f>
        <v>0</v>
      </c>
      <c r="G6" s="77">
        <f>+G7+G8</f>
        <v>0</v>
      </c>
      <c r="H6" s="78">
        <f>+H7+H8</f>
        <v>0</v>
      </c>
      <c r="I6" s="75">
        <f t="shared" ref="I6:I17" si="0">SUM(D6:H6)</f>
        <v>0</v>
      </c>
    </row>
    <row r="7" spans="1:10" ht="20.100000000000001" customHeight="1" x14ac:dyDescent="0.2">
      <c r="A7" s="274" t="s">
        <v>18</v>
      </c>
      <c r="B7" s="79" t="s">
        <v>71</v>
      </c>
      <c r="C7" s="481"/>
      <c r="D7" s="80"/>
      <c r="E7" s="81"/>
      <c r="F7" s="28"/>
      <c r="G7" s="28"/>
      <c r="H7" s="25"/>
      <c r="I7" s="275">
        <f t="shared" si="0"/>
        <v>0</v>
      </c>
      <c r="J7" s="592" t="s">
        <v>518</v>
      </c>
    </row>
    <row r="8" spans="1:10" ht="20.100000000000001" customHeight="1" thickBot="1" x14ac:dyDescent="0.25">
      <c r="A8" s="274" t="s">
        <v>19</v>
      </c>
      <c r="B8" s="79" t="s">
        <v>71</v>
      </c>
      <c r="C8" s="481"/>
      <c r="D8" s="80"/>
      <c r="E8" s="81"/>
      <c r="F8" s="28"/>
      <c r="G8" s="28"/>
      <c r="H8" s="25"/>
      <c r="I8" s="275">
        <f t="shared" si="0"/>
        <v>0</v>
      </c>
      <c r="J8" s="592"/>
    </row>
    <row r="9" spans="1:10" ht="26.1" customHeight="1" thickBot="1" x14ac:dyDescent="0.25">
      <c r="A9" s="272" t="s">
        <v>20</v>
      </c>
      <c r="B9" s="273" t="s">
        <v>5</v>
      </c>
      <c r="C9" s="482"/>
      <c r="D9" s="75">
        <f>+D10+D11</f>
        <v>0</v>
      </c>
      <c r="E9" s="76">
        <f>+E10+E11</f>
        <v>0</v>
      </c>
      <c r="F9" s="77">
        <f>+F10+F11</f>
        <v>0</v>
      </c>
      <c r="G9" s="77">
        <f>+G10+G11</f>
        <v>0</v>
      </c>
      <c r="H9" s="78">
        <f>+H10+H11</f>
        <v>0</v>
      </c>
      <c r="I9" s="75">
        <f t="shared" si="0"/>
        <v>0</v>
      </c>
      <c r="J9" s="592"/>
    </row>
    <row r="10" spans="1:10" ht="20.100000000000001" customHeight="1" x14ac:dyDescent="0.2">
      <c r="A10" s="274" t="s">
        <v>21</v>
      </c>
      <c r="B10" s="79" t="s">
        <v>71</v>
      </c>
      <c r="C10" s="481"/>
      <c r="D10" s="80"/>
      <c r="E10" s="81"/>
      <c r="F10" s="28"/>
      <c r="G10" s="28"/>
      <c r="H10" s="25"/>
      <c r="I10" s="275">
        <f t="shared" si="0"/>
        <v>0</v>
      </c>
      <c r="J10" s="592"/>
    </row>
    <row r="11" spans="1:10" ht="20.100000000000001" customHeight="1" thickBot="1" x14ac:dyDescent="0.25">
      <c r="A11" s="274" t="s">
        <v>22</v>
      </c>
      <c r="B11" s="79" t="s">
        <v>71</v>
      </c>
      <c r="C11" s="481"/>
      <c r="D11" s="80"/>
      <c r="E11" s="81"/>
      <c r="F11" s="28"/>
      <c r="G11" s="28"/>
      <c r="H11" s="25"/>
      <c r="I11" s="275">
        <f t="shared" si="0"/>
        <v>0</v>
      </c>
      <c r="J11" s="592"/>
    </row>
    <row r="12" spans="1:10" ht="20.100000000000001" customHeight="1" thickBot="1" x14ac:dyDescent="0.25">
      <c r="A12" s="272" t="s">
        <v>23</v>
      </c>
      <c r="B12" s="273" t="s">
        <v>207</v>
      </c>
      <c r="C12" s="482"/>
      <c r="D12" s="75">
        <f>+D13</f>
        <v>214581</v>
      </c>
      <c r="E12" s="76">
        <f>+E13</f>
        <v>0</v>
      </c>
      <c r="F12" s="77">
        <f>+F13</f>
        <v>0</v>
      </c>
      <c r="G12" s="77">
        <f>+G13</f>
        <v>0</v>
      </c>
      <c r="H12" s="78">
        <f>+H13</f>
        <v>0</v>
      </c>
      <c r="I12" s="75">
        <f t="shared" si="0"/>
        <v>214581</v>
      </c>
      <c r="J12" s="592"/>
    </row>
    <row r="13" spans="1:10" ht="20.100000000000001" customHeight="1" thickBot="1" x14ac:dyDescent="0.25">
      <c r="A13" s="274" t="s">
        <v>24</v>
      </c>
      <c r="B13" s="545" t="s">
        <v>619</v>
      </c>
      <c r="C13" s="481" t="s">
        <v>618</v>
      </c>
      <c r="D13" s="80">
        <v>214581</v>
      </c>
      <c r="E13" s="81"/>
      <c r="F13" s="28"/>
      <c r="G13" s="28"/>
      <c r="H13" s="25"/>
      <c r="I13" s="275">
        <f t="shared" si="0"/>
        <v>214581</v>
      </c>
      <c r="J13" s="592"/>
    </row>
    <row r="14" spans="1:10" ht="20.100000000000001" customHeight="1" thickBot="1" x14ac:dyDescent="0.25">
      <c r="A14" s="272" t="s">
        <v>25</v>
      </c>
      <c r="B14" s="273" t="s">
        <v>208</v>
      </c>
      <c r="C14" s="482"/>
      <c r="D14" s="75">
        <f>+D15</f>
        <v>0</v>
      </c>
      <c r="E14" s="76">
        <f>+E15</f>
        <v>0</v>
      </c>
      <c r="F14" s="77">
        <f>+F15</f>
        <v>0</v>
      </c>
      <c r="G14" s="77">
        <f>+G15</f>
        <v>0</v>
      </c>
      <c r="H14" s="78">
        <f>+H15</f>
        <v>0</v>
      </c>
      <c r="I14" s="75">
        <f t="shared" si="0"/>
        <v>0</v>
      </c>
      <c r="J14" s="592"/>
    </row>
    <row r="15" spans="1:10" ht="20.100000000000001" customHeight="1" thickBot="1" x14ac:dyDescent="0.25">
      <c r="A15" s="276" t="s">
        <v>26</v>
      </c>
      <c r="B15" s="82" t="s">
        <v>71</v>
      </c>
      <c r="C15" s="483"/>
      <c r="D15" s="83"/>
      <c r="E15" s="84"/>
      <c r="F15" s="29"/>
      <c r="G15" s="29"/>
      <c r="H15" s="27"/>
      <c r="I15" s="277">
        <f t="shared" si="0"/>
        <v>0</v>
      </c>
      <c r="J15" s="592"/>
    </row>
    <row r="16" spans="1:10" ht="20.100000000000001" customHeight="1" thickBot="1" x14ac:dyDescent="0.25">
      <c r="A16" s="272" t="s">
        <v>27</v>
      </c>
      <c r="B16" s="278" t="s">
        <v>209</v>
      </c>
      <c r="C16" s="482"/>
      <c r="D16" s="75">
        <f>+D17</f>
        <v>0</v>
      </c>
      <c r="E16" s="76">
        <f>+E17</f>
        <v>0</v>
      </c>
      <c r="F16" s="77">
        <f>+F17</f>
        <v>0</v>
      </c>
      <c r="G16" s="77">
        <f>+G17</f>
        <v>0</v>
      </c>
      <c r="H16" s="78">
        <f>+H17</f>
        <v>0</v>
      </c>
      <c r="I16" s="75">
        <f t="shared" si="0"/>
        <v>0</v>
      </c>
      <c r="J16" s="592"/>
    </row>
    <row r="17" spans="1:10" ht="20.100000000000001" customHeight="1" thickBot="1" x14ac:dyDescent="0.25">
      <c r="A17" s="279" t="s">
        <v>28</v>
      </c>
      <c r="B17" s="85" t="s">
        <v>71</v>
      </c>
      <c r="C17" s="484"/>
      <c r="D17" s="86"/>
      <c r="E17" s="87"/>
      <c r="F17" s="88"/>
      <c r="G17" s="88"/>
      <c r="H17" s="26"/>
      <c r="I17" s="280">
        <f t="shared" si="0"/>
        <v>0</v>
      </c>
      <c r="J17" s="592"/>
    </row>
    <row r="18" spans="1:10" ht="20.100000000000001" customHeight="1" thickBot="1" x14ac:dyDescent="0.25">
      <c r="A18" s="594" t="s">
        <v>147</v>
      </c>
      <c r="B18" s="595"/>
      <c r="C18" s="143"/>
      <c r="D18" s="75">
        <f t="shared" ref="D18:I18" si="1">+D6+D9+D12+D14+D16</f>
        <v>214581</v>
      </c>
      <c r="E18" s="76">
        <f t="shared" si="1"/>
        <v>0</v>
      </c>
      <c r="F18" s="77">
        <f t="shared" si="1"/>
        <v>0</v>
      </c>
      <c r="G18" s="77">
        <f t="shared" si="1"/>
        <v>0</v>
      </c>
      <c r="H18" s="78">
        <f t="shared" si="1"/>
        <v>0</v>
      </c>
      <c r="I18" s="75">
        <f t="shared" si="1"/>
        <v>214581</v>
      </c>
      <c r="J18" s="592"/>
    </row>
  </sheetData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zoomScaleNormal="100" workbookViewId="0">
      <selection activeCell="M17" sqref="M17"/>
    </sheetView>
  </sheetViews>
  <sheetFormatPr defaultColWidth="9.33203125" defaultRowHeight="12.75" x14ac:dyDescent="0.2"/>
  <cols>
    <col min="1" max="1" width="5.83203125" style="102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 x14ac:dyDescent="0.25">
      <c r="B1" s="604" t="s">
        <v>6</v>
      </c>
      <c r="C1" s="604"/>
      <c r="D1" s="604"/>
    </row>
    <row r="2" spans="1:4" s="90" customFormat="1" ht="16.5" thickBot="1" x14ac:dyDescent="0.3">
      <c r="A2" s="89"/>
      <c r="B2" s="374"/>
      <c r="D2" s="49" t="s">
        <v>61</v>
      </c>
    </row>
    <row r="3" spans="1:4" s="92" customFormat="1" ht="48" customHeight="1" thickBot="1" x14ac:dyDescent="0.25">
      <c r="A3" s="91" t="s">
        <v>15</v>
      </c>
      <c r="B3" s="204" t="s">
        <v>16</v>
      </c>
      <c r="C3" s="204" t="s">
        <v>72</v>
      </c>
      <c r="D3" s="205" t="s">
        <v>73</v>
      </c>
    </row>
    <row r="4" spans="1:4" s="92" customFormat="1" ht="14.1" customHeight="1" thickBot="1" x14ac:dyDescent="0.25">
      <c r="A4" s="40" t="s">
        <v>481</v>
      </c>
      <c r="B4" s="207" t="s">
        <v>482</v>
      </c>
      <c r="C4" s="207" t="s">
        <v>483</v>
      </c>
      <c r="D4" s="208" t="s">
        <v>485</v>
      </c>
    </row>
    <row r="5" spans="1:4" ht="18" customHeight="1" x14ac:dyDescent="0.2">
      <c r="A5" s="153" t="s">
        <v>17</v>
      </c>
      <c r="B5" s="209" t="s">
        <v>167</v>
      </c>
      <c r="C5" s="151"/>
      <c r="D5" s="93"/>
    </row>
    <row r="6" spans="1:4" ht="18" customHeight="1" x14ac:dyDescent="0.2">
      <c r="A6" s="94" t="s">
        <v>18</v>
      </c>
      <c r="B6" s="210" t="s">
        <v>168</v>
      </c>
      <c r="C6" s="152"/>
      <c r="D6" s="96"/>
    </row>
    <row r="7" spans="1:4" ht="18" customHeight="1" x14ac:dyDescent="0.2">
      <c r="A7" s="94" t="s">
        <v>19</v>
      </c>
      <c r="B7" s="210" t="s">
        <v>121</v>
      </c>
      <c r="C7" s="152"/>
      <c r="D7" s="96"/>
    </row>
    <row r="8" spans="1:4" ht="18" customHeight="1" x14ac:dyDescent="0.2">
      <c r="A8" s="94" t="s">
        <v>20</v>
      </c>
      <c r="B8" s="210" t="s">
        <v>122</v>
      </c>
      <c r="C8" s="152"/>
      <c r="D8" s="96"/>
    </row>
    <row r="9" spans="1:4" ht="18" customHeight="1" x14ac:dyDescent="0.2">
      <c r="A9" s="94" t="s">
        <v>21</v>
      </c>
      <c r="B9" s="210" t="s">
        <v>160</v>
      </c>
      <c r="C9" s="152"/>
      <c r="D9" s="96"/>
    </row>
    <row r="10" spans="1:4" ht="18" customHeight="1" x14ac:dyDescent="0.2">
      <c r="A10" s="94" t="s">
        <v>22</v>
      </c>
      <c r="B10" s="210" t="s">
        <v>161</v>
      </c>
      <c r="C10" s="152"/>
      <c r="D10" s="96"/>
    </row>
    <row r="11" spans="1:4" ht="18" customHeight="1" x14ac:dyDescent="0.2">
      <c r="A11" s="94" t="s">
        <v>23</v>
      </c>
      <c r="B11" s="211" t="s">
        <v>162</v>
      </c>
      <c r="C11" s="152"/>
      <c r="D11" s="96"/>
    </row>
    <row r="12" spans="1:4" ht="18" customHeight="1" x14ac:dyDescent="0.2">
      <c r="A12" s="94" t="s">
        <v>25</v>
      </c>
      <c r="B12" s="211" t="s">
        <v>163</v>
      </c>
      <c r="C12" s="152"/>
      <c r="D12" s="96"/>
    </row>
    <row r="13" spans="1:4" ht="18" customHeight="1" x14ac:dyDescent="0.2">
      <c r="A13" s="94" t="s">
        <v>26</v>
      </c>
      <c r="B13" s="211" t="s">
        <v>164</v>
      </c>
      <c r="C13" s="152"/>
      <c r="D13" s="96"/>
    </row>
    <row r="14" spans="1:4" ht="18" customHeight="1" x14ac:dyDescent="0.2">
      <c r="A14" s="94" t="s">
        <v>27</v>
      </c>
      <c r="B14" s="211" t="s">
        <v>165</v>
      </c>
      <c r="C14" s="152"/>
      <c r="D14" s="96"/>
    </row>
    <row r="15" spans="1:4" ht="22.5" customHeight="1" x14ac:dyDescent="0.2">
      <c r="A15" s="94" t="s">
        <v>28</v>
      </c>
      <c r="B15" s="211" t="s">
        <v>166</v>
      </c>
      <c r="C15" s="152"/>
      <c r="D15" s="96"/>
    </row>
    <row r="16" spans="1:4" ht="18" customHeight="1" x14ac:dyDescent="0.2">
      <c r="A16" s="94" t="s">
        <v>29</v>
      </c>
      <c r="B16" s="210" t="s">
        <v>123</v>
      </c>
      <c r="C16" s="152"/>
      <c r="D16" s="96"/>
    </row>
    <row r="17" spans="1:4" ht="18" customHeight="1" x14ac:dyDescent="0.2">
      <c r="A17" s="94" t="s">
        <v>30</v>
      </c>
      <c r="B17" s="210" t="s">
        <v>8</v>
      </c>
      <c r="C17" s="152"/>
      <c r="D17" s="96"/>
    </row>
    <row r="18" spans="1:4" ht="18" customHeight="1" x14ac:dyDescent="0.2">
      <c r="A18" s="94" t="s">
        <v>31</v>
      </c>
      <c r="B18" s="210" t="s">
        <v>7</v>
      </c>
      <c r="C18" s="152"/>
      <c r="D18" s="96"/>
    </row>
    <row r="19" spans="1:4" ht="18" customHeight="1" x14ac:dyDescent="0.2">
      <c r="A19" s="94" t="s">
        <v>32</v>
      </c>
      <c r="B19" s="210" t="s">
        <v>124</v>
      </c>
      <c r="C19" s="152"/>
      <c r="D19" s="96"/>
    </row>
    <row r="20" spans="1:4" ht="18" customHeight="1" x14ac:dyDescent="0.2">
      <c r="A20" s="94" t="s">
        <v>33</v>
      </c>
      <c r="B20" s="210" t="s">
        <v>125</v>
      </c>
      <c r="C20" s="152"/>
      <c r="D20" s="96"/>
    </row>
    <row r="21" spans="1:4" ht="18" customHeight="1" x14ac:dyDescent="0.2">
      <c r="A21" s="94" t="s">
        <v>34</v>
      </c>
      <c r="B21" s="146"/>
      <c r="C21" s="95"/>
      <c r="D21" s="96"/>
    </row>
    <row r="22" spans="1:4" ht="18" customHeight="1" x14ac:dyDescent="0.2">
      <c r="A22" s="94" t="s">
        <v>35</v>
      </c>
      <c r="B22" s="97"/>
      <c r="C22" s="95"/>
      <c r="D22" s="96"/>
    </row>
    <row r="23" spans="1:4" ht="18" customHeight="1" x14ac:dyDescent="0.2">
      <c r="A23" s="94" t="s">
        <v>36</v>
      </c>
      <c r="B23" s="97"/>
      <c r="C23" s="95"/>
      <c r="D23" s="96"/>
    </row>
    <row r="24" spans="1:4" ht="18" customHeight="1" x14ac:dyDescent="0.2">
      <c r="A24" s="94" t="s">
        <v>37</v>
      </c>
      <c r="B24" s="97"/>
      <c r="C24" s="95"/>
      <c r="D24" s="96"/>
    </row>
    <row r="25" spans="1:4" ht="18" customHeight="1" x14ac:dyDescent="0.2">
      <c r="A25" s="94" t="s">
        <v>38</v>
      </c>
      <c r="B25" s="97"/>
      <c r="C25" s="95"/>
      <c r="D25" s="96"/>
    </row>
    <row r="26" spans="1:4" ht="18" customHeight="1" x14ac:dyDescent="0.2">
      <c r="A26" s="94" t="s">
        <v>39</v>
      </c>
      <c r="B26" s="97"/>
      <c r="C26" s="95"/>
      <c r="D26" s="96"/>
    </row>
    <row r="27" spans="1:4" ht="18" customHeight="1" x14ac:dyDescent="0.2">
      <c r="A27" s="94" t="s">
        <v>40</v>
      </c>
      <c r="B27" s="97"/>
      <c r="C27" s="95"/>
      <c r="D27" s="96"/>
    </row>
    <row r="28" spans="1:4" ht="18" customHeight="1" x14ac:dyDescent="0.2">
      <c r="A28" s="94" t="s">
        <v>41</v>
      </c>
      <c r="B28" s="97"/>
      <c r="C28" s="95"/>
      <c r="D28" s="96"/>
    </row>
    <row r="29" spans="1:4" ht="18" customHeight="1" thickBot="1" x14ac:dyDescent="0.25">
      <c r="A29" s="154" t="s">
        <v>42</v>
      </c>
      <c r="B29" s="98"/>
      <c r="C29" s="99"/>
      <c r="D29" s="100"/>
    </row>
    <row r="30" spans="1:4" ht="18" customHeight="1" thickBot="1" x14ac:dyDescent="0.25">
      <c r="A30" s="41" t="s">
        <v>43</v>
      </c>
      <c r="B30" s="213" t="s">
        <v>51</v>
      </c>
      <c r="C30" s="214">
        <f>+C5+C6+C7+C8+C9+C16+C17+C18+C19+C20+C21+C22+C23+C24+C25+C26+C27+C28+C29</f>
        <v>0</v>
      </c>
      <c r="D30" s="215">
        <f>+D5+D6+D7+D8+D9+D16+D17+D18+D19+D20+D21+D22+D23+D24+D25+D26+D27+D28+D29</f>
        <v>0</v>
      </c>
    </row>
    <row r="31" spans="1:4" ht="8.25" customHeight="1" x14ac:dyDescent="0.2">
      <c r="A31" s="101"/>
      <c r="B31" s="603"/>
      <c r="C31" s="603"/>
      <c r="D31" s="603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O82"/>
  <sheetViews>
    <sheetView topLeftCell="A13" zoomScale="120" zoomScaleNormal="120" workbookViewId="0">
      <selection activeCell="N13" sqref="N13"/>
    </sheetView>
  </sheetViews>
  <sheetFormatPr defaultColWidth="9.33203125" defaultRowHeight="15.75" x14ac:dyDescent="0.25"/>
  <cols>
    <col min="1" max="1" width="4.83203125" style="119" customWidth="1"/>
    <col min="2" max="2" width="31.1640625" style="137" customWidth="1"/>
    <col min="3" max="4" width="9" style="137" customWidth="1"/>
    <col min="5" max="5" width="9.5" style="137" customWidth="1"/>
    <col min="6" max="6" width="8.83203125" style="137" customWidth="1"/>
    <col min="7" max="7" width="8.6640625" style="137" customWidth="1"/>
    <col min="8" max="8" width="8.83203125" style="137" customWidth="1"/>
    <col min="9" max="9" width="8.1640625" style="137" customWidth="1"/>
    <col min="10" max="14" width="9.5" style="137" customWidth="1"/>
    <col min="15" max="15" width="12.6640625" style="119" customWidth="1"/>
    <col min="16" max="16384" width="9.33203125" style="137"/>
  </cols>
  <sheetData>
    <row r="1" spans="1:15" ht="31.5" customHeight="1" x14ac:dyDescent="0.25">
      <c r="A1" s="608" t="s">
        <v>613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</row>
    <row r="2" spans="1:15" ht="16.5" thickBot="1" x14ac:dyDescent="0.3">
      <c r="O2" s="4" t="s">
        <v>53</v>
      </c>
    </row>
    <row r="3" spans="1:15" s="119" customFormat="1" ht="26.1" customHeight="1" thickBot="1" x14ac:dyDescent="0.3">
      <c r="A3" s="116" t="s">
        <v>15</v>
      </c>
      <c r="B3" s="117" t="s">
        <v>62</v>
      </c>
      <c r="C3" s="117" t="s">
        <v>74</v>
      </c>
      <c r="D3" s="117" t="s">
        <v>75</v>
      </c>
      <c r="E3" s="117" t="s">
        <v>76</v>
      </c>
      <c r="F3" s="117" t="s">
        <v>77</v>
      </c>
      <c r="G3" s="117" t="s">
        <v>78</v>
      </c>
      <c r="H3" s="117" t="s">
        <v>79</v>
      </c>
      <c r="I3" s="117" t="s">
        <v>80</v>
      </c>
      <c r="J3" s="117" t="s">
        <v>81</v>
      </c>
      <c r="K3" s="117" t="s">
        <v>82</v>
      </c>
      <c r="L3" s="117" t="s">
        <v>83</v>
      </c>
      <c r="M3" s="117" t="s">
        <v>84</v>
      </c>
      <c r="N3" s="117" t="s">
        <v>85</v>
      </c>
      <c r="O3" s="118" t="s">
        <v>51</v>
      </c>
    </row>
    <row r="4" spans="1:15" s="121" customFormat="1" ht="15" customHeight="1" thickBot="1" x14ac:dyDescent="0.25">
      <c r="A4" s="120" t="s">
        <v>17</v>
      </c>
      <c r="B4" s="605" t="s">
        <v>56</v>
      </c>
      <c r="C4" s="606"/>
      <c r="D4" s="606"/>
      <c r="E4" s="606"/>
      <c r="F4" s="606"/>
      <c r="G4" s="606"/>
      <c r="H4" s="606"/>
      <c r="I4" s="606"/>
      <c r="J4" s="606"/>
      <c r="K4" s="606"/>
      <c r="L4" s="606"/>
      <c r="M4" s="606"/>
      <c r="N4" s="606"/>
      <c r="O4" s="607"/>
    </row>
    <row r="5" spans="1:15" s="121" customFormat="1" ht="22.5" x14ac:dyDescent="0.2">
      <c r="A5" s="122" t="s">
        <v>18</v>
      </c>
      <c r="B5" s="489" t="s">
        <v>369</v>
      </c>
      <c r="C5" s="123">
        <v>9664</v>
      </c>
      <c r="D5" s="123">
        <v>9665</v>
      </c>
      <c r="E5" s="123">
        <v>9664</v>
      </c>
      <c r="F5" s="123">
        <v>9665</v>
      </c>
      <c r="G5" s="123">
        <v>9664</v>
      </c>
      <c r="H5" s="123">
        <v>9665</v>
      </c>
      <c r="I5" s="123">
        <v>9664</v>
      </c>
      <c r="J5" s="123">
        <v>9665</v>
      </c>
      <c r="K5" s="123">
        <v>9665</v>
      </c>
      <c r="L5" s="123">
        <v>9665</v>
      </c>
      <c r="M5" s="123">
        <v>9665</v>
      </c>
      <c r="N5" s="123">
        <v>9664</v>
      </c>
      <c r="O5" s="124">
        <f t="shared" ref="O5:O26" si="0">SUM(C5:N5)</f>
        <v>115975</v>
      </c>
    </row>
    <row r="6" spans="1:15" s="128" customFormat="1" ht="22.5" x14ac:dyDescent="0.2">
      <c r="A6" s="125" t="s">
        <v>19</v>
      </c>
      <c r="B6" s="283" t="s">
        <v>413</v>
      </c>
      <c r="C6" s="126">
        <v>3972</v>
      </c>
      <c r="D6" s="126">
        <v>3973</v>
      </c>
      <c r="E6" s="126">
        <v>3972</v>
      </c>
      <c r="F6" s="126">
        <v>3972</v>
      </c>
      <c r="G6" s="126">
        <v>3973</v>
      </c>
      <c r="H6" s="126">
        <v>3973</v>
      </c>
      <c r="I6" s="126">
        <v>3972</v>
      </c>
      <c r="J6" s="126">
        <v>3973</v>
      </c>
      <c r="K6" s="126">
        <v>3972</v>
      </c>
      <c r="L6" s="126">
        <v>3972</v>
      </c>
      <c r="M6" s="126">
        <v>3972</v>
      </c>
      <c r="N6" s="126">
        <v>3972</v>
      </c>
      <c r="O6" s="127">
        <f t="shared" si="0"/>
        <v>47668</v>
      </c>
    </row>
    <row r="7" spans="1:15" s="128" customFormat="1" ht="22.5" x14ac:dyDescent="0.2">
      <c r="A7" s="125" t="s">
        <v>20</v>
      </c>
      <c r="B7" s="282" t="s">
        <v>414</v>
      </c>
      <c r="C7" s="129"/>
      <c r="D7" s="129"/>
      <c r="E7" s="129">
        <v>0</v>
      </c>
      <c r="F7" s="129"/>
      <c r="G7" s="129"/>
      <c r="H7" s="129"/>
      <c r="I7" s="129"/>
      <c r="J7" s="129"/>
      <c r="K7" s="129"/>
      <c r="L7" s="129"/>
      <c r="M7" s="129"/>
      <c r="N7" s="129"/>
      <c r="O7" s="130">
        <f t="shared" si="0"/>
        <v>0</v>
      </c>
    </row>
    <row r="8" spans="1:15" s="128" customFormat="1" ht="14.1" customHeight="1" x14ac:dyDescent="0.2">
      <c r="A8" s="125" t="s">
        <v>21</v>
      </c>
      <c r="B8" s="281" t="s">
        <v>174</v>
      </c>
      <c r="C8" s="126">
        <v>2100</v>
      </c>
      <c r="D8" s="126">
        <v>7392</v>
      </c>
      <c r="E8" s="126">
        <v>15438</v>
      </c>
      <c r="F8" s="126">
        <v>7392</v>
      </c>
      <c r="G8" s="126">
        <v>6144</v>
      </c>
      <c r="H8" s="126">
        <v>7394</v>
      </c>
      <c r="I8" s="126">
        <v>2974</v>
      </c>
      <c r="J8" s="126">
        <v>5462</v>
      </c>
      <c r="K8" s="126">
        <v>12404</v>
      </c>
      <c r="L8" s="126">
        <v>6302</v>
      </c>
      <c r="M8" s="126">
        <v>5784</v>
      </c>
      <c r="N8" s="126">
        <v>3514</v>
      </c>
      <c r="O8" s="127">
        <f t="shared" si="0"/>
        <v>82300</v>
      </c>
    </row>
    <row r="9" spans="1:15" s="128" customFormat="1" ht="14.1" customHeight="1" x14ac:dyDescent="0.2">
      <c r="A9" s="125" t="s">
        <v>22</v>
      </c>
      <c r="B9" s="281" t="s">
        <v>415</v>
      </c>
      <c r="C9" s="126">
        <v>2117</v>
      </c>
      <c r="D9" s="126">
        <v>510</v>
      </c>
      <c r="E9" s="126">
        <v>4067</v>
      </c>
      <c r="F9" s="126">
        <v>510</v>
      </c>
      <c r="G9" s="126">
        <v>550</v>
      </c>
      <c r="H9" s="126">
        <v>550</v>
      </c>
      <c r="I9" s="126">
        <v>5257</v>
      </c>
      <c r="J9" s="126">
        <v>4340</v>
      </c>
      <c r="K9" s="126">
        <v>580</v>
      </c>
      <c r="L9" s="126">
        <v>2042</v>
      </c>
      <c r="M9" s="126">
        <v>2018</v>
      </c>
      <c r="N9" s="126">
        <v>4759</v>
      </c>
      <c r="O9" s="127">
        <f t="shared" si="0"/>
        <v>27300</v>
      </c>
    </row>
    <row r="10" spans="1:15" s="128" customFormat="1" ht="14.1" customHeight="1" x14ac:dyDescent="0.2">
      <c r="A10" s="125" t="s">
        <v>23</v>
      </c>
      <c r="B10" s="281" t="s">
        <v>9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7">
        <f t="shared" si="0"/>
        <v>0</v>
      </c>
    </row>
    <row r="11" spans="1:15" s="128" customFormat="1" ht="14.1" customHeight="1" x14ac:dyDescent="0.2">
      <c r="A11" s="125" t="s">
        <v>24</v>
      </c>
      <c r="B11" s="281" t="s">
        <v>371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7">
        <f t="shared" si="0"/>
        <v>0</v>
      </c>
    </row>
    <row r="12" spans="1:15" s="128" customFormat="1" ht="22.5" x14ac:dyDescent="0.2">
      <c r="A12" s="125" t="s">
        <v>25</v>
      </c>
      <c r="B12" s="283" t="s">
        <v>403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7">
        <f t="shared" si="0"/>
        <v>0</v>
      </c>
    </row>
    <row r="13" spans="1:15" s="128" customFormat="1" ht="14.1" customHeight="1" thickBot="1" x14ac:dyDescent="0.25">
      <c r="A13" s="125" t="s">
        <v>26</v>
      </c>
      <c r="B13" s="281" t="s">
        <v>10</v>
      </c>
      <c r="C13" s="126">
        <v>17787</v>
      </c>
      <c r="D13" s="126">
        <v>9766</v>
      </c>
      <c r="E13" s="126">
        <v>23487</v>
      </c>
      <c r="F13" s="126">
        <v>45604</v>
      </c>
      <c r="G13" s="126">
        <v>26675</v>
      </c>
      <c r="H13" s="126">
        <v>146885</v>
      </c>
      <c r="I13" s="126">
        <v>7651</v>
      </c>
      <c r="J13" s="126"/>
      <c r="K13" s="126"/>
      <c r="L13" s="126">
        <v>292</v>
      </c>
      <c r="M13" s="126">
        <v>2843</v>
      </c>
      <c r="N13" s="126"/>
      <c r="O13" s="127">
        <f t="shared" si="0"/>
        <v>280990</v>
      </c>
    </row>
    <row r="14" spans="1:15" s="121" customFormat="1" ht="15.95" customHeight="1" thickBot="1" x14ac:dyDescent="0.25">
      <c r="A14" s="120" t="s">
        <v>27</v>
      </c>
      <c r="B14" s="42" t="s">
        <v>110</v>
      </c>
      <c r="C14" s="131">
        <f t="shared" ref="C14:N14" si="1">SUM(C5:C13)</f>
        <v>35640</v>
      </c>
      <c r="D14" s="131">
        <f t="shared" si="1"/>
        <v>31306</v>
      </c>
      <c r="E14" s="131">
        <f t="shared" si="1"/>
        <v>56628</v>
      </c>
      <c r="F14" s="131">
        <f t="shared" si="1"/>
        <v>67143</v>
      </c>
      <c r="G14" s="131">
        <f t="shared" si="1"/>
        <v>47006</v>
      </c>
      <c r="H14" s="131">
        <f t="shared" si="1"/>
        <v>168467</v>
      </c>
      <c r="I14" s="131">
        <f t="shared" si="1"/>
        <v>29518</v>
      </c>
      <c r="J14" s="131">
        <f t="shared" si="1"/>
        <v>23440</v>
      </c>
      <c r="K14" s="131">
        <f t="shared" si="1"/>
        <v>26621</v>
      </c>
      <c r="L14" s="131">
        <f t="shared" si="1"/>
        <v>22273</v>
      </c>
      <c r="M14" s="131">
        <f t="shared" si="1"/>
        <v>24282</v>
      </c>
      <c r="N14" s="131">
        <f t="shared" si="1"/>
        <v>21909</v>
      </c>
      <c r="O14" s="132">
        <f>SUM(C14:N14)</f>
        <v>554233</v>
      </c>
    </row>
    <row r="15" spans="1:15" s="121" customFormat="1" ht="15" customHeight="1" thickBot="1" x14ac:dyDescent="0.25">
      <c r="A15" s="120" t="s">
        <v>28</v>
      </c>
      <c r="B15" s="605" t="s">
        <v>57</v>
      </c>
      <c r="C15" s="606"/>
      <c r="D15" s="606"/>
      <c r="E15" s="606"/>
      <c r="F15" s="606"/>
      <c r="G15" s="606"/>
      <c r="H15" s="606"/>
      <c r="I15" s="606"/>
      <c r="J15" s="606"/>
      <c r="K15" s="606"/>
      <c r="L15" s="606"/>
      <c r="M15" s="606"/>
      <c r="N15" s="606"/>
      <c r="O15" s="607"/>
    </row>
    <row r="16" spans="1:15" s="128" customFormat="1" ht="14.1" customHeight="1" x14ac:dyDescent="0.2">
      <c r="A16" s="133" t="s">
        <v>29</v>
      </c>
      <c r="B16" s="284" t="s">
        <v>63</v>
      </c>
      <c r="C16" s="129">
        <v>7803</v>
      </c>
      <c r="D16" s="129">
        <v>7803</v>
      </c>
      <c r="E16" s="129">
        <v>7803</v>
      </c>
      <c r="F16" s="129">
        <v>7803</v>
      </c>
      <c r="G16" s="129">
        <v>7803</v>
      </c>
      <c r="H16" s="129">
        <v>7803</v>
      </c>
      <c r="I16" s="129">
        <v>6404</v>
      </c>
      <c r="J16" s="129">
        <v>6404</v>
      </c>
      <c r="K16" s="129">
        <v>6404</v>
      </c>
      <c r="L16" s="129">
        <v>6403</v>
      </c>
      <c r="M16" s="129">
        <v>6403</v>
      </c>
      <c r="N16" s="129">
        <v>6403</v>
      </c>
      <c r="O16" s="130">
        <f t="shared" si="0"/>
        <v>85239</v>
      </c>
    </row>
    <row r="17" spans="1:15" s="128" customFormat="1" ht="27" customHeight="1" x14ac:dyDescent="0.2">
      <c r="A17" s="125" t="s">
        <v>30</v>
      </c>
      <c r="B17" s="283" t="s">
        <v>183</v>
      </c>
      <c r="C17" s="126">
        <v>1318</v>
      </c>
      <c r="D17" s="126">
        <v>1318</v>
      </c>
      <c r="E17" s="126">
        <v>1318</v>
      </c>
      <c r="F17" s="126">
        <v>1318</v>
      </c>
      <c r="G17" s="126">
        <v>1318</v>
      </c>
      <c r="H17" s="126">
        <v>1318</v>
      </c>
      <c r="I17" s="126">
        <v>1079</v>
      </c>
      <c r="J17" s="126">
        <v>1079</v>
      </c>
      <c r="K17" s="126">
        <v>1079</v>
      </c>
      <c r="L17" s="126">
        <v>1079</v>
      </c>
      <c r="M17" s="126">
        <v>1079</v>
      </c>
      <c r="N17" s="126">
        <v>1078</v>
      </c>
      <c r="O17" s="127">
        <f t="shared" si="0"/>
        <v>14381</v>
      </c>
    </row>
    <row r="18" spans="1:15" s="128" customFormat="1" ht="14.1" customHeight="1" x14ac:dyDescent="0.2">
      <c r="A18" s="125" t="s">
        <v>31</v>
      </c>
      <c r="B18" s="281" t="s">
        <v>141</v>
      </c>
      <c r="C18" s="126">
        <v>12800</v>
      </c>
      <c r="D18" s="126">
        <v>12800</v>
      </c>
      <c r="E18" s="126">
        <v>12800</v>
      </c>
      <c r="F18" s="126">
        <v>15857</v>
      </c>
      <c r="G18" s="126">
        <v>8800</v>
      </c>
      <c r="H18" s="126">
        <v>6300</v>
      </c>
      <c r="I18" s="126">
        <v>6300</v>
      </c>
      <c r="J18" s="126">
        <v>6300</v>
      </c>
      <c r="K18" s="126">
        <v>6300</v>
      </c>
      <c r="L18" s="126">
        <v>6300</v>
      </c>
      <c r="M18" s="126">
        <v>5467</v>
      </c>
      <c r="N18" s="126">
        <v>5318</v>
      </c>
      <c r="O18" s="127">
        <f t="shared" si="0"/>
        <v>105342</v>
      </c>
    </row>
    <row r="19" spans="1:15" s="128" customFormat="1" ht="14.1" customHeight="1" x14ac:dyDescent="0.2">
      <c r="A19" s="125" t="s">
        <v>32</v>
      </c>
      <c r="B19" s="281" t="s">
        <v>184</v>
      </c>
      <c r="C19" s="126">
        <v>200</v>
      </c>
      <c r="D19" s="126">
        <v>200</v>
      </c>
      <c r="E19" s="126">
        <v>200</v>
      </c>
      <c r="F19" s="126">
        <v>200</v>
      </c>
      <c r="G19" s="126">
        <v>200</v>
      </c>
      <c r="H19" s="126">
        <v>225</v>
      </c>
      <c r="I19" s="126">
        <v>225</v>
      </c>
      <c r="J19" s="126">
        <v>225</v>
      </c>
      <c r="K19" s="126">
        <v>250</v>
      </c>
      <c r="L19" s="126">
        <v>225</v>
      </c>
      <c r="M19" s="126">
        <v>225</v>
      </c>
      <c r="N19" s="126">
        <v>225</v>
      </c>
      <c r="O19" s="127">
        <f t="shared" si="0"/>
        <v>2600</v>
      </c>
    </row>
    <row r="20" spans="1:15" s="128" customFormat="1" ht="14.1" customHeight="1" x14ac:dyDescent="0.2">
      <c r="A20" s="125" t="s">
        <v>33</v>
      </c>
      <c r="B20" s="281" t="s">
        <v>11</v>
      </c>
      <c r="C20" s="126">
        <v>1320</v>
      </c>
      <c r="D20" s="126">
        <v>1620</v>
      </c>
      <c r="E20" s="126">
        <v>2720</v>
      </c>
      <c r="F20" s="126">
        <v>1320</v>
      </c>
      <c r="G20" s="126">
        <v>1320</v>
      </c>
      <c r="H20" s="126">
        <v>1353</v>
      </c>
      <c r="I20" s="126">
        <v>1320</v>
      </c>
      <c r="J20" s="126">
        <v>1320</v>
      </c>
      <c r="K20" s="126">
        <v>1828</v>
      </c>
      <c r="L20" s="126">
        <v>2220</v>
      </c>
      <c r="M20" s="126">
        <v>1320</v>
      </c>
      <c r="N20" s="126">
        <v>1320</v>
      </c>
      <c r="O20" s="127">
        <f t="shared" si="0"/>
        <v>18981</v>
      </c>
    </row>
    <row r="21" spans="1:15" s="128" customFormat="1" ht="14.1" customHeight="1" x14ac:dyDescent="0.2">
      <c r="A21" s="125" t="s">
        <v>34</v>
      </c>
      <c r="B21" s="281" t="s">
        <v>217</v>
      </c>
      <c r="C21" s="126"/>
      <c r="D21" s="126"/>
      <c r="E21" s="126">
        <v>0</v>
      </c>
      <c r="F21" s="126"/>
      <c r="G21" s="126"/>
      <c r="H21" s="126"/>
      <c r="I21" s="126"/>
      <c r="J21" s="126"/>
      <c r="K21" s="126">
        <v>0</v>
      </c>
      <c r="L21" s="126"/>
      <c r="M21" s="126"/>
      <c r="N21" s="126"/>
      <c r="O21" s="127">
        <f t="shared" si="0"/>
        <v>0</v>
      </c>
    </row>
    <row r="22" spans="1:15" s="128" customFormat="1" ht="14.1" customHeight="1" x14ac:dyDescent="0.2">
      <c r="A22" s="125" t="s">
        <v>35</v>
      </c>
      <c r="B22" s="281" t="s">
        <v>214</v>
      </c>
      <c r="C22" s="126"/>
      <c r="D22" s="126"/>
      <c r="E22" s="126">
        <v>22000</v>
      </c>
      <c r="F22" s="126">
        <v>33080</v>
      </c>
      <c r="G22" s="126">
        <v>20000</v>
      </c>
      <c r="H22" s="126">
        <v>141681</v>
      </c>
      <c r="I22" s="126">
        <v>2236</v>
      </c>
      <c r="J22" s="126"/>
      <c r="K22" s="126"/>
      <c r="L22" s="126"/>
      <c r="M22" s="126"/>
      <c r="N22" s="126"/>
      <c r="O22" s="127">
        <f t="shared" si="0"/>
        <v>218997</v>
      </c>
    </row>
    <row r="23" spans="1:15" s="128" customFormat="1" x14ac:dyDescent="0.2">
      <c r="A23" s="125" t="s">
        <v>36</v>
      </c>
      <c r="B23" s="283" t="s">
        <v>187</v>
      </c>
      <c r="C23" s="126"/>
      <c r="D23" s="126"/>
      <c r="E23" s="126">
        <v>2222</v>
      </c>
      <c r="F23" s="126"/>
      <c r="G23" s="126"/>
      <c r="H23" s="126">
        <v>2222</v>
      </c>
      <c r="I23" s="126">
        <v>0</v>
      </c>
      <c r="J23" s="126"/>
      <c r="K23" s="126">
        <v>2223</v>
      </c>
      <c r="L23" s="126"/>
      <c r="M23" s="126">
        <v>2223</v>
      </c>
      <c r="N23" s="126"/>
      <c r="O23" s="127">
        <f t="shared" si="0"/>
        <v>8890</v>
      </c>
    </row>
    <row r="24" spans="1:15" s="128" customFormat="1" ht="14.1" customHeight="1" x14ac:dyDescent="0.2">
      <c r="A24" s="125" t="s">
        <v>37</v>
      </c>
      <c r="B24" s="281" t="s">
        <v>49</v>
      </c>
      <c r="C24" s="126"/>
      <c r="D24" s="126"/>
      <c r="E24" s="126">
        <v>0</v>
      </c>
      <c r="F24" s="126"/>
      <c r="G24" s="126"/>
      <c r="H24" s="126"/>
      <c r="I24" s="126">
        <v>4389</v>
      </c>
      <c r="J24" s="126"/>
      <c r="K24" s="126"/>
      <c r="L24" s="126"/>
      <c r="M24" s="126"/>
      <c r="N24" s="126"/>
      <c r="O24" s="127">
        <f t="shared" si="0"/>
        <v>4389</v>
      </c>
    </row>
    <row r="25" spans="1:15" s="128" customFormat="1" ht="14.1" customHeight="1" thickBot="1" x14ac:dyDescent="0.25">
      <c r="A25" s="125" t="s">
        <v>38</v>
      </c>
      <c r="B25" s="281" t="s">
        <v>12</v>
      </c>
      <c r="C25" s="126">
        <v>12199</v>
      </c>
      <c r="D25" s="126">
        <v>7565</v>
      </c>
      <c r="E25" s="126">
        <v>7565</v>
      </c>
      <c r="F25" s="126">
        <v>7565</v>
      </c>
      <c r="G25" s="126">
        <v>7565</v>
      </c>
      <c r="H25" s="126">
        <v>7565</v>
      </c>
      <c r="I25" s="126">
        <v>7565</v>
      </c>
      <c r="J25" s="126">
        <v>7565</v>
      </c>
      <c r="K25" s="126">
        <v>7565</v>
      </c>
      <c r="L25" s="126">
        <v>7565</v>
      </c>
      <c r="M25" s="126">
        <v>7565</v>
      </c>
      <c r="N25" s="126">
        <v>7565</v>
      </c>
      <c r="O25" s="127">
        <f t="shared" si="0"/>
        <v>95414</v>
      </c>
    </row>
    <row r="26" spans="1:15" s="121" customFormat="1" ht="15.95" customHeight="1" thickBot="1" x14ac:dyDescent="0.25">
      <c r="A26" s="134" t="s">
        <v>39</v>
      </c>
      <c r="B26" s="42" t="s">
        <v>111</v>
      </c>
      <c r="C26" s="131">
        <f t="shared" ref="C26:N26" si="2">SUM(C16:C25)</f>
        <v>35640</v>
      </c>
      <c r="D26" s="131">
        <f t="shared" si="2"/>
        <v>31306</v>
      </c>
      <c r="E26" s="131">
        <f t="shared" si="2"/>
        <v>56628</v>
      </c>
      <c r="F26" s="131">
        <f t="shared" si="2"/>
        <v>67143</v>
      </c>
      <c r="G26" s="131">
        <f t="shared" si="2"/>
        <v>47006</v>
      </c>
      <c r="H26" s="131">
        <f t="shared" si="2"/>
        <v>168467</v>
      </c>
      <c r="I26" s="131">
        <f t="shared" si="2"/>
        <v>29518</v>
      </c>
      <c r="J26" s="131">
        <f t="shared" si="2"/>
        <v>22893</v>
      </c>
      <c r="K26" s="131">
        <f t="shared" si="2"/>
        <v>25649</v>
      </c>
      <c r="L26" s="131">
        <f t="shared" si="2"/>
        <v>23792</v>
      </c>
      <c r="M26" s="131">
        <f t="shared" si="2"/>
        <v>24282</v>
      </c>
      <c r="N26" s="131">
        <f t="shared" si="2"/>
        <v>21909</v>
      </c>
      <c r="O26" s="132">
        <f t="shared" si="0"/>
        <v>554233</v>
      </c>
    </row>
    <row r="27" spans="1:15" ht="16.5" thickBot="1" x14ac:dyDescent="0.3">
      <c r="A27" s="134" t="s">
        <v>40</v>
      </c>
      <c r="B27" s="285" t="s">
        <v>112</v>
      </c>
      <c r="C27" s="135">
        <f t="shared" ref="C27:O27" si="3">C14-C26</f>
        <v>0</v>
      </c>
      <c r="D27" s="135">
        <f t="shared" si="3"/>
        <v>0</v>
      </c>
      <c r="E27" s="135">
        <f t="shared" si="3"/>
        <v>0</v>
      </c>
      <c r="F27" s="135">
        <f t="shared" si="3"/>
        <v>0</v>
      </c>
      <c r="G27" s="135">
        <f t="shared" si="3"/>
        <v>0</v>
      </c>
      <c r="H27" s="135">
        <f t="shared" si="3"/>
        <v>0</v>
      </c>
      <c r="I27" s="135">
        <f t="shared" si="3"/>
        <v>0</v>
      </c>
      <c r="J27" s="135">
        <f t="shared" si="3"/>
        <v>547</v>
      </c>
      <c r="K27" s="135">
        <f t="shared" si="3"/>
        <v>972</v>
      </c>
      <c r="L27" s="135">
        <f t="shared" si="3"/>
        <v>-1519</v>
      </c>
      <c r="M27" s="135">
        <f t="shared" si="3"/>
        <v>0</v>
      </c>
      <c r="N27" s="135">
        <f t="shared" si="3"/>
        <v>0</v>
      </c>
      <c r="O27" s="136">
        <f t="shared" si="3"/>
        <v>0</v>
      </c>
    </row>
    <row r="28" spans="1:15" x14ac:dyDescent="0.25">
      <c r="A28" s="138"/>
    </row>
    <row r="29" spans="1:15" x14ac:dyDescent="0.25">
      <c r="B29" s="139"/>
      <c r="C29" s="140"/>
      <c r="D29" s="140"/>
      <c r="O29" s="137"/>
    </row>
    <row r="30" spans="1:15" x14ac:dyDescent="0.25">
      <c r="O30" s="137"/>
    </row>
    <row r="31" spans="1:15" x14ac:dyDescent="0.25">
      <c r="O31" s="137"/>
    </row>
    <row r="32" spans="1:15" x14ac:dyDescent="0.25">
      <c r="O32" s="137"/>
    </row>
    <row r="33" spans="15:15" x14ac:dyDescent="0.25">
      <c r="O33" s="137"/>
    </row>
    <row r="34" spans="15:15" x14ac:dyDescent="0.25">
      <c r="O34" s="137"/>
    </row>
    <row r="35" spans="15:15" x14ac:dyDescent="0.25">
      <c r="O35" s="137"/>
    </row>
    <row r="36" spans="15:15" x14ac:dyDescent="0.25">
      <c r="O36" s="137"/>
    </row>
    <row r="37" spans="15:15" x14ac:dyDescent="0.25">
      <c r="O37" s="137"/>
    </row>
    <row r="38" spans="15:15" x14ac:dyDescent="0.25">
      <c r="O38" s="137"/>
    </row>
    <row r="39" spans="15:15" x14ac:dyDescent="0.25">
      <c r="O39" s="137"/>
    </row>
    <row r="40" spans="15:15" x14ac:dyDescent="0.25">
      <c r="O40" s="137"/>
    </row>
    <row r="41" spans="15:15" x14ac:dyDescent="0.25">
      <c r="O41" s="137"/>
    </row>
    <row r="42" spans="15:15" x14ac:dyDescent="0.25">
      <c r="O42" s="137"/>
    </row>
    <row r="43" spans="15:15" x14ac:dyDescent="0.25">
      <c r="O43" s="137"/>
    </row>
    <row r="44" spans="15:15" x14ac:dyDescent="0.25">
      <c r="O44" s="137"/>
    </row>
    <row r="45" spans="15:15" x14ac:dyDescent="0.25">
      <c r="O45" s="137"/>
    </row>
    <row r="46" spans="15:15" x14ac:dyDescent="0.25">
      <c r="O46" s="137"/>
    </row>
    <row r="47" spans="15:15" x14ac:dyDescent="0.25">
      <c r="O47" s="137"/>
    </row>
    <row r="48" spans="15:15" x14ac:dyDescent="0.25">
      <c r="O48" s="137"/>
    </row>
    <row r="49" spans="15:15" x14ac:dyDescent="0.25">
      <c r="O49" s="137"/>
    </row>
    <row r="50" spans="15:15" x14ac:dyDescent="0.25">
      <c r="O50" s="137"/>
    </row>
    <row r="51" spans="15:15" x14ac:dyDescent="0.25">
      <c r="O51" s="137"/>
    </row>
    <row r="52" spans="15:15" x14ac:dyDescent="0.25">
      <c r="O52" s="137"/>
    </row>
    <row r="53" spans="15:15" x14ac:dyDescent="0.25">
      <c r="O53" s="137"/>
    </row>
    <row r="54" spans="15:15" x14ac:dyDescent="0.25">
      <c r="O54" s="137"/>
    </row>
    <row r="55" spans="15:15" x14ac:dyDescent="0.25">
      <c r="O55" s="137"/>
    </row>
    <row r="56" spans="15:15" x14ac:dyDescent="0.25">
      <c r="O56" s="137"/>
    </row>
    <row r="57" spans="15:15" x14ac:dyDescent="0.25">
      <c r="O57" s="137"/>
    </row>
    <row r="58" spans="15:15" x14ac:dyDescent="0.25">
      <c r="O58" s="137"/>
    </row>
    <row r="59" spans="15:15" x14ac:dyDescent="0.25">
      <c r="O59" s="137"/>
    </row>
    <row r="60" spans="15:15" x14ac:dyDescent="0.25">
      <c r="O60" s="137"/>
    </row>
    <row r="61" spans="15:15" x14ac:dyDescent="0.25">
      <c r="O61" s="137"/>
    </row>
    <row r="62" spans="15:15" x14ac:dyDescent="0.25">
      <c r="O62" s="137"/>
    </row>
    <row r="63" spans="15:15" x14ac:dyDescent="0.25">
      <c r="O63" s="137"/>
    </row>
    <row r="64" spans="15:15" x14ac:dyDescent="0.25">
      <c r="O64" s="137"/>
    </row>
    <row r="65" spans="15:15" x14ac:dyDescent="0.25">
      <c r="O65" s="137"/>
    </row>
    <row r="66" spans="15:15" x14ac:dyDescent="0.25">
      <c r="O66" s="137"/>
    </row>
    <row r="67" spans="15:15" x14ac:dyDescent="0.25">
      <c r="O67" s="137"/>
    </row>
    <row r="68" spans="15:15" x14ac:dyDescent="0.25">
      <c r="O68" s="137"/>
    </row>
    <row r="69" spans="15:15" x14ac:dyDescent="0.25">
      <c r="O69" s="137"/>
    </row>
    <row r="70" spans="15:15" x14ac:dyDescent="0.25">
      <c r="O70" s="137"/>
    </row>
    <row r="71" spans="15:15" x14ac:dyDescent="0.25">
      <c r="O71" s="137"/>
    </row>
    <row r="72" spans="15:15" x14ac:dyDescent="0.25">
      <c r="O72" s="137"/>
    </row>
    <row r="73" spans="15:15" x14ac:dyDescent="0.25">
      <c r="O73" s="137"/>
    </row>
    <row r="74" spans="15:15" x14ac:dyDescent="0.25">
      <c r="O74" s="137"/>
    </row>
    <row r="75" spans="15:15" x14ac:dyDescent="0.25">
      <c r="O75" s="137"/>
    </row>
    <row r="76" spans="15:15" x14ac:dyDescent="0.25">
      <c r="O76" s="137"/>
    </row>
    <row r="77" spans="15:15" x14ac:dyDescent="0.25">
      <c r="O77" s="137"/>
    </row>
    <row r="78" spans="15:15" x14ac:dyDescent="0.25">
      <c r="O78" s="137"/>
    </row>
    <row r="79" spans="15:15" x14ac:dyDescent="0.25">
      <c r="O79" s="137"/>
    </row>
    <row r="80" spans="15:15" x14ac:dyDescent="0.25">
      <c r="O80" s="137"/>
    </row>
    <row r="81" spans="15:15" x14ac:dyDescent="0.25">
      <c r="O81" s="137"/>
    </row>
    <row r="82" spans="15:15" x14ac:dyDescent="0.25">
      <c r="O82" s="137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view="pageLayout" topLeftCell="A55" zoomScaleNormal="110" zoomScaleSheetLayoutView="100" workbookViewId="0">
      <selection activeCell="B3" sqref="B3"/>
    </sheetView>
  </sheetViews>
  <sheetFormatPr defaultColWidth="9.33203125" defaultRowHeight="15.75" x14ac:dyDescent="0.25"/>
  <cols>
    <col min="1" max="1" width="9.5" style="380" customWidth="1"/>
    <col min="2" max="2" width="91.6640625" style="380" customWidth="1"/>
    <col min="3" max="3" width="17.5" style="381" customWidth="1"/>
    <col min="4" max="4" width="9" style="412" customWidth="1"/>
    <col min="5" max="16384" width="9.33203125" style="412"/>
  </cols>
  <sheetData>
    <row r="1" spans="1:3" ht="15.95" customHeight="1" x14ac:dyDescent="0.25">
      <c r="A1" s="546" t="s">
        <v>14</v>
      </c>
      <c r="B1" s="546"/>
      <c r="C1" s="546"/>
    </row>
    <row r="2" spans="1:3" ht="15.95" customHeight="1" thickBot="1" x14ac:dyDescent="0.3">
      <c r="A2" s="547" t="s">
        <v>153</v>
      </c>
      <c r="B2" s="547"/>
      <c r="C2" s="301" t="s">
        <v>215</v>
      </c>
    </row>
    <row r="3" spans="1:3" ht="38.1" customHeight="1" thickBot="1" x14ac:dyDescent="0.3">
      <c r="A3" s="23" t="s">
        <v>70</v>
      </c>
      <c r="B3" s="24" t="s">
        <v>16</v>
      </c>
      <c r="C3" s="44" t="s">
        <v>601</v>
      </c>
    </row>
    <row r="4" spans="1:3" s="413" customFormat="1" ht="12" customHeight="1" thickBot="1" x14ac:dyDescent="0.25">
      <c r="A4" s="407" t="s">
        <v>481</v>
      </c>
      <c r="B4" s="408" t="s">
        <v>482</v>
      </c>
      <c r="C4" s="409" t="s">
        <v>483</v>
      </c>
    </row>
    <row r="5" spans="1:3" s="414" customFormat="1" ht="12" customHeight="1" thickBot="1" x14ac:dyDescent="0.25">
      <c r="A5" s="20" t="s">
        <v>17</v>
      </c>
      <c r="B5" s="21" t="s">
        <v>240</v>
      </c>
      <c r="C5" s="291">
        <f>+C6+C7+C8+C9+C10+C11</f>
        <v>115975</v>
      </c>
    </row>
    <row r="6" spans="1:3" s="414" customFormat="1" ht="12" customHeight="1" x14ac:dyDescent="0.2">
      <c r="A6" s="15" t="s">
        <v>99</v>
      </c>
      <c r="B6" s="415" t="s">
        <v>241</v>
      </c>
      <c r="C6" s="294">
        <v>84946</v>
      </c>
    </row>
    <row r="7" spans="1:3" s="414" customFormat="1" ht="12" customHeight="1" x14ac:dyDescent="0.2">
      <c r="A7" s="14" t="s">
        <v>100</v>
      </c>
      <c r="B7" s="416" t="s">
        <v>242</v>
      </c>
      <c r="C7" s="293">
        <v>15966</v>
      </c>
    </row>
    <row r="8" spans="1:3" s="414" customFormat="1" ht="12" customHeight="1" x14ac:dyDescent="0.2">
      <c r="A8" s="14" t="s">
        <v>101</v>
      </c>
      <c r="B8" s="416" t="s">
        <v>243</v>
      </c>
      <c r="C8" s="293">
        <v>13263</v>
      </c>
    </row>
    <row r="9" spans="1:3" s="414" customFormat="1" ht="12" customHeight="1" x14ac:dyDescent="0.2">
      <c r="A9" s="14" t="s">
        <v>102</v>
      </c>
      <c r="B9" s="416" t="s">
        <v>244</v>
      </c>
      <c r="C9" s="293">
        <v>1800</v>
      </c>
    </row>
    <row r="10" spans="1:3" s="414" customFormat="1" ht="12" customHeight="1" x14ac:dyDescent="0.2">
      <c r="A10" s="14" t="s">
        <v>150</v>
      </c>
      <c r="B10" s="287" t="s">
        <v>423</v>
      </c>
      <c r="C10" s="293"/>
    </row>
    <row r="11" spans="1:3" s="414" customFormat="1" ht="12" customHeight="1" thickBot="1" x14ac:dyDescent="0.25">
      <c r="A11" s="16" t="s">
        <v>103</v>
      </c>
      <c r="B11" s="288" t="s">
        <v>424</v>
      </c>
      <c r="C11" s="293"/>
    </row>
    <row r="12" spans="1:3" s="414" customFormat="1" ht="12" customHeight="1" thickBot="1" x14ac:dyDescent="0.25">
      <c r="A12" s="20" t="s">
        <v>18</v>
      </c>
      <c r="B12" s="286" t="s">
        <v>245</v>
      </c>
      <c r="C12" s="291">
        <f>+C13+C14+C15+C16+C17</f>
        <v>47668</v>
      </c>
    </row>
    <row r="13" spans="1:3" s="414" customFormat="1" ht="12" customHeight="1" x14ac:dyDescent="0.2">
      <c r="A13" s="15" t="s">
        <v>105</v>
      </c>
      <c r="B13" s="415" t="s">
        <v>246</v>
      </c>
      <c r="C13" s="294"/>
    </row>
    <row r="14" spans="1:3" s="414" customFormat="1" ht="12" customHeight="1" x14ac:dyDescent="0.2">
      <c r="A14" s="14" t="s">
        <v>106</v>
      </c>
      <c r="B14" s="416" t="s">
        <v>247</v>
      </c>
      <c r="C14" s="293"/>
    </row>
    <row r="15" spans="1:3" s="414" customFormat="1" ht="12" customHeight="1" x14ac:dyDescent="0.2">
      <c r="A15" s="14" t="s">
        <v>107</v>
      </c>
      <c r="B15" s="416" t="s">
        <v>416</v>
      </c>
      <c r="C15" s="293"/>
    </row>
    <row r="16" spans="1:3" s="414" customFormat="1" ht="12" customHeight="1" x14ac:dyDescent="0.2">
      <c r="A16" s="14" t="s">
        <v>108</v>
      </c>
      <c r="B16" s="416" t="s">
        <v>417</v>
      </c>
      <c r="C16" s="293">
        <v>0</v>
      </c>
    </row>
    <row r="17" spans="1:3" s="414" customFormat="1" ht="12" customHeight="1" x14ac:dyDescent="0.2">
      <c r="A17" s="14" t="s">
        <v>109</v>
      </c>
      <c r="B17" s="416" t="s">
        <v>248</v>
      </c>
      <c r="C17" s="293">
        <v>47668</v>
      </c>
    </row>
    <row r="18" spans="1:3" s="414" customFormat="1" ht="12" customHeight="1" thickBot="1" x14ac:dyDescent="0.25">
      <c r="A18" s="16" t="s">
        <v>118</v>
      </c>
      <c r="B18" s="288" t="s">
        <v>249</v>
      </c>
      <c r="C18" s="295"/>
    </row>
    <row r="19" spans="1:3" s="414" customFormat="1" ht="12" customHeight="1" thickBot="1" x14ac:dyDescent="0.25">
      <c r="A19" s="20" t="s">
        <v>19</v>
      </c>
      <c r="B19" s="21" t="s">
        <v>250</v>
      </c>
      <c r="C19" s="291">
        <f>+C20+C21+C22+C23+C24</f>
        <v>0</v>
      </c>
    </row>
    <row r="20" spans="1:3" s="414" customFormat="1" ht="12" customHeight="1" x14ac:dyDescent="0.2">
      <c r="A20" s="15" t="s">
        <v>88</v>
      </c>
      <c r="B20" s="415" t="s">
        <v>251</v>
      </c>
      <c r="C20" s="294"/>
    </row>
    <row r="21" spans="1:3" s="414" customFormat="1" ht="12" customHeight="1" x14ac:dyDescent="0.2">
      <c r="A21" s="14" t="s">
        <v>89</v>
      </c>
      <c r="B21" s="416" t="s">
        <v>252</v>
      </c>
      <c r="C21" s="293"/>
    </row>
    <row r="22" spans="1:3" s="414" customFormat="1" ht="12" customHeight="1" x14ac:dyDescent="0.2">
      <c r="A22" s="14" t="s">
        <v>90</v>
      </c>
      <c r="B22" s="416" t="s">
        <v>418</v>
      </c>
      <c r="C22" s="293"/>
    </row>
    <row r="23" spans="1:3" s="414" customFormat="1" ht="12" customHeight="1" x14ac:dyDescent="0.2">
      <c r="A23" s="14" t="s">
        <v>91</v>
      </c>
      <c r="B23" s="416" t="s">
        <v>419</v>
      </c>
      <c r="C23" s="293"/>
    </row>
    <row r="24" spans="1:3" s="414" customFormat="1" ht="12" customHeight="1" x14ac:dyDescent="0.2">
      <c r="A24" s="14" t="s">
        <v>171</v>
      </c>
      <c r="B24" s="416" t="s">
        <v>253</v>
      </c>
      <c r="C24" s="293">
        <v>0</v>
      </c>
    </row>
    <row r="25" spans="1:3" s="414" customFormat="1" ht="12" customHeight="1" thickBot="1" x14ac:dyDescent="0.25">
      <c r="A25" s="16" t="s">
        <v>172</v>
      </c>
      <c r="B25" s="417" t="s">
        <v>254</v>
      </c>
      <c r="C25" s="295"/>
    </row>
    <row r="26" spans="1:3" s="414" customFormat="1" ht="12" customHeight="1" thickBot="1" x14ac:dyDescent="0.25">
      <c r="A26" s="20" t="s">
        <v>173</v>
      </c>
      <c r="B26" s="21" t="s">
        <v>255</v>
      </c>
      <c r="C26" s="297">
        <f>+C27+C31+C32+C33</f>
        <v>82300</v>
      </c>
    </row>
    <row r="27" spans="1:3" s="414" customFormat="1" ht="12" customHeight="1" x14ac:dyDescent="0.2">
      <c r="A27" s="15" t="s">
        <v>256</v>
      </c>
      <c r="B27" s="415" t="s">
        <v>430</v>
      </c>
      <c r="C27" s="410">
        <f>+C28+C29+C30</f>
        <v>78800</v>
      </c>
    </row>
    <row r="28" spans="1:3" s="414" customFormat="1" ht="12" customHeight="1" x14ac:dyDescent="0.2">
      <c r="A28" s="14" t="s">
        <v>257</v>
      </c>
      <c r="B28" s="416" t="s">
        <v>262</v>
      </c>
      <c r="C28" s="293">
        <v>23900</v>
      </c>
    </row>
    <row r="29" spans="1:3" s="414" customFormat="1" ht="12" customHeight="1" x14ac:dyDescent="0.2">
      <c r="A29" s="14" t="s">
        <v>258</v>
      </c>
      <c r="B29" s="540" t="s">
        <v>585</v>
      </c>
      <c r="C29" s="293">
        <v>19900</v>
      </c>
    </row>
    <row r="30" spans="1:3" s="414" customFormat="1" ht="12" customHeight="1" x14ac:dyDescent="0.2">
      <c r="A30" s="14" t="s">
        <v>428</v>
      </c>
      <c r="B30" s="491" t="s">
        <v>429</v>
      </c>
      <c r="C30" s="293">
        <v>35000</v>
      </c>
    </row>
    <row r="31" spans="1:3" s="414" customFormat="1" ht="12" customHeight="1" x14ac:dyDescent="0.2">
      <c r="A31" s="14" t="s">
        <v>259</v>
      </c>
      <c r="B31" s="416" t="s">
        <v>264</v>
      </c>
      <c r="C31" s="293">
        <v>3500</v>
      </c>
    </row>
    <row r="32" spans="1:3" s="414" customFormat="1" ht="12" customHeight="1" x14ac:dyDescent="0.2">
      <c r="A32" s="14" t="s">
        <v>260</v>
      </c>
      <c r="B32" s="416" t="s">
        <v>265</v>
      </c>
      <c r="C32" s="293"/>
    </row>
    <row r="33" spans="1:3" s="414" customFormat="1" ht="12" customHeight="1" thickBot="1" x14ac:dyDescent="0.25">
      <c r="A33" s="16" t="s">
        <v>261</v>
      </c>
      <c r="B33" s="417" t="s">
        <v>266</v>
      </c>
      <c r="C33" s="295"/>
    </row>
    <row r="34" spans="1:3" s="414" customFormat="1" ht="12" customHeight="1" thickBot="1" x14ac:dyDescent="0.25">
      <c r="A34" s="20" t="s">
        <v>21</v>
      </c>
      <c r="B34" s="21" t="s">
        <v>425</v>
      </c>
      <c r="C34" s="291">
        <f>SUM(C35:C45)</f>
        <v>27300</v>
      </c>
    </row>
    <row r="35" spans="1:3" s="414" customFormat="1" ht="12" customHeight="1" x14ac:dyDescent="0.2">
      <c r="A35" s="15" t="s">
        <v>92</v>
      </c>
      <c r="B35" s="415" t="s">
        <v>269</v>
      </c>
      <c r="C35" s="294"/>
    </row>
    <row r="36" spans="1:3" s="414" customFormat="1" ht="12" customHeight="1" x14ac:dyDescent="0.2">
      <c r="A36" s="14" t="s">
        <v>93</v>
      </c>
      <c r="B36" s="416" t="s">
        <v>270</v>
      </c>
      <c r="C36" s="293">
        <v>1100</v>
      </c>
    </row>
    <row r="37" spans="1:3" s="414" customFormat="1" ht="12" customHeight="1" x14ac:dyDescent="0.2">
      <c r="A37" s="14" t="s">
        <v>94</v>
      </c>
      <c r="B37" s="416" t="s">
        <v>271</v>
      </c>
      <c r="C37" s="293"/>
    </row>
    <row r="38" spans="1:3" s="414" customFormat="1" ht="12" customHeight="1" x14ac:dyDescent="0.2">
      <c r="A38" s="14" t="s">
        <v>175</v>
      </c>
      <c r="B38" s="416" t="s">
        <v>272</v>
      </c>
      <c r="C38" s="293">
        <v>19953</v>
      </c>
    </row>
    <row r="39" spans="1:3" s="414" customFormat="1" ht="12" customHeight="1" x14ac:dyDescent="0.2">
      <c r="A39" s="14" t="s">
        <v>176</v>
      </c>
      <c r="B39" s="416" t="s">
        <v>273</v>
      </c>
      <c r="C39" s="293">
        <v>2389</v>
      </c>
    </row>
    <row r="40" spans="1:3" s="414" customFormat="1" ht="12" customHeight="1" x14ac:dyDescent="0.2">
      <c r="A40" s="14" t="s">
        <v>177</v>
      </c>
      <c r="B40" s="416" t="s">
        <v>274</v>
      </c>
      <c r="C40" s="293">
        <v>2832</v>
      </c>
    </row>
    <row r="41" spans="1:3" s="414" customFormat="1" ht="12" customHeight="1" x14ac:dyDescent="0.2">
      <c r="A41" s="14" t="s">
        <v>178</v>
      </c>
      <c r="B41" s="416" t="s">
        <v>275</v>
      </c>
      <c r="C41" s="293"/>
    </row>
    <row r="42" spans="1:3" s="414" customFormat="1" ht="12" customHeight="1" x14ac:dyDescent="0.2">
      <c r="A42" s="14" t="s">
        <v>179</v>
      </c>
      <c r="B42" s="416" t="s">
        <v>276</v>
      </c>
      <c r="C42" s="293"/>
    </row>
    <row r="43" spans="1:3" s="414" customFormat="1" ht="12" customHeight="1" x14ac:dyDescent="0.2">
      <c r="A43" s="14" t="s">
        <v>267</v>
      </c>
      <c r="B43" s="416" t="s">
        <v>277</v>
      </c>
      <c r="C43" s="296"/>
    </row>
    <row r="44" spans="1:3" s="414" customFormat="1" ht="12" customHeight="1" x14ac:dyDescent="0.2">
      <c r="A44" s="16" t="s">
        <v>268</v>
      </c>
      <c r="B44" s="417" t="s">
        <v>427</v>
      </c>
      <c r="C44" s="402"/>
    </row>
    <row r="45" spans="1:3" s="414" customFormat="1" ht="12" customHeight="1" thickBot="1" x14ac:dyDescent="0.25">
      <c r="A45" s="16" t="s">
        <v>426</v>
      </c>
      <c r="B45" s="288" t="s">
        <v>278</v>
      </c>
      <c r="C45" s="402">
        <v>1026</v>
      </c>
    </row>
    <row r="46" spans="1:3" s="414" customFormat="1" ht="12" customHeight="1" thickBot="1" x14ac:dyDescent="0.25">
      <c r="A46" s="20" t="s">
        <v>22</v>
      </c>
      <c r="B46" s="21" t="s">
        <v>279</v>
      </c>
      <c r="C46" s="291">
        <f>SUM(C47:C51)</f>
        <v>0</v>
      </c>
    </row>
    <row r="47" spans="1:3" s="414" customFormat="1" ht="12" customHeight="1" x14ac:dyDescent="0.2">
      <c r="A47" s="15" t="s">
        <v>95</v>
      </c>
      <c r="B47" s="415" t="s">
        <v>283</v>
      </c>
      <c r="C47" s="462"/>
    </row>
    <row r="48" spans="1:3" s="414" customFormat="1" ht="12" customHeight="1" x14ac:dyDescent="0.2">
      <c r="A48" s="14" t="s">
        <v>96</v>
      </c>
      <c r="B48" s="416" t="s">
        <v>284</v>
      </c>
      <c r="C48" s="296"/>
    </row>
    <row r="49" spans="1:3" s="414" customFormat="1" ht="12" customHeight="1" x14ac:dyDescent="0.2">
      <c r="A49" s="14" t="s">
        <v>280</v>
      </c>
      <c r="B49" s="416" t="s">
        <v>285</v>
      </c>
      <c r="C49" s="296"/>
    </row>
    <row r="50" spans="1:3" s="414" customFormat="1" ht="12" customHeight="1" x14ac:dyDescent="0.2">
      <c r="A50" s="14" t="s">
        <v>281</v>
      </c>
      <c r="B50" s="416" t="s">
        <v>286</v>
      </c>
      <c r="C50" s="296"/>
    </row>
    <row r="51" spans="1:3" s="414" customFormat="1" ht="12" customHeight="1" thickBot="1" x14ac:dyDescent="0.25">
      <c r="A51" s="16" t="s">
        <v>282</v>
      </c>
      <c r="B51" s="288" t="s">
        <v>287</v>
      </c>
      <c r="C51" s="402"/>
    </row>
    <row r="52" spans="1:3" s="414" customFormat="1" ht="12" customHeight="1" thickBot="1" x14ac:dyDescent="0.25">
      <c r="A52" s="20" t="s">
        <v>180</v>
      </c>
      <c r="B52" s="21" t="s">
        <v>288</v>
      </c>
      <c r="C52" s="291">
        <f>SUM(C53:C55)</f>
        <v>0</v>
      </c>
    </row>
    <row r="53" spans="1:3" s="414" customFormat="1" ht="12" customHeight="1" x14ac:dyDescent="0.2">
      <c r="A53" s="15" t="s">
        <v>97</v>
      </c>
      <c r="B53" s="415" t="s">
        <v>289</v>
      </c>
      <c r="C53" s="294"/>
    </row>
    <row r="54" spans="1:3" s="414" customFormat="1" ht="12" customHeight="1" x14ac:dyDescent="0.2">
      <c r="A54" s="14" t="s">
        <v>98</v>
      </c>
      <c r="B54" s="416" t="s">
        <v>420</v>
      </c>
      <c r="C54" s="293"/>
    </row>
    <row r="55" spans="1:3" s="414" customFormat="1" ht="12" customHeight="1" x14ac:dyDescent="0.2">
      <c r="A55" s="14" t="s">
        <v>292</v>
      </c>
      <c r="B55" s="416" t="s">
        <v>290</v>
      </c>
      <c r="C55" s="293"/>
    </row>
    <row r="56" spans="1:3" s="414" customFormat="1" ht="12" customHeight="1" thickBot="1" x14ac:dyDescent="0.25">
      <c r="A56" s="16" t="s">
        <v>293</v>
      </c>
      <c r="B56" s="288" t="s">
        <v>291</v>
      </c>
      <c r="C56" s="295"/>
    </row>
    <row r="57" spans="1:3" s="414" customFormat="1" ht="12" customHeight="1" thickBot="1" x14ac:dyDescent="0.25">
      <c r="A57" s="20" t="s">
        <v>24</v>
      </c>
      <c r="B57" s="286" t="s">
        <v>294</v>
      </c>
      <c r="C57" s="291">
        <f>SUM(C58:C60)</f>
        <v>0</v>
      </c>
    </row>
    <row r="58" spans="1:3" s="414" customFormat="1" ht="12" customHeight="1" x14ac:dyDescent="0.2">
      <c r="A58" s="15" t="s">
        <v>181</v>
      </c>
      <c r="B58" s="415" t="s">
        <v>296</v>
      </c>
      <c r="C58" s="296"/>
    </row>
    <row r="59" spans="1:3" s="414" customFormat="1" ht="12" customHeight="1" x14ac:dyDescent="0.2">
      <c r="A59" s="14" t="s">
        <v>182</v>
      </c>
      <c r="B59" s="416" t="s">
        <v>421</v>
      </c>
      <c r="C59" s="296"/>
    </row>
    <row r="60" spans="1:3" s="414" customFormat="1" ht="12" customHeight="1" x14ac:dyDescent="0.2">
      <c r="A60" s="14" t="s">
        <v>216</v>
      </c>
      <c r="B60" s="416" t="s">
        <v>297</v>
      </c>
      <c r="C60" s="296"/>
    </row>
    <row r="61" spans="1:3" s="414" customFormat="1" ht="12" customHeight="1" thickBot="1" x14ac:dyDescent="0.25">
      <c r="A61" s="16" t="s">
        <v>295</v>
      </c>
      <c r="B61" s="288" t="s">
        <v>298</v>
      </c>
      <c r="C61" s="296"/>
    </row>
    <row r="62" spans="1:3" s="414" customFormat="1" ht="12" customHeight="1" thickBot="1" x14ac:dyDescent="0.25">
      <c r="A62" s="498" t="s">
        <v>470</v>
      </c>
      <c r="B62" s="21" t="s">
        <v>299</v>
      </c>
      <c r="C62" s="297">
        <f>+C5+C12+C19+C26+C34+C46+C52+C57</f>
        <v>273243</v>
      </c>
    </row>
    <row r="63" spans="1:3" s="414" customFormat="1" ht="12" customHeight="1" thickBot="1" x14ac:dyDescent="0.25">
      <c r="A63" s="465" t="s">
        <v>300</v>
      </c>
      <c r="B63" s="286" t="s">
        <v>301</v>
      </c>
      <c r="C63" s="291">
        <f>SUM(C64:C66)</f>
        <v>0</v>
      </c>
    </row>
    <row r="64" spans="1:3" s="414" customFormat="1" ht="12" customHeight="1" x14ac:dyDescent="0.2">
      <c r="A64" s="15" t="s">
        <v>332</v>
      </c>
      <c r="B64" s="415" t="s">
        <v>302</v>
      </c>
      <c r="C64" s="296"/>
    </row>
    <row r="65" spans="1:3" s="414" customFormat="1" ht="12" customHeight="1" x14ac:dyDescent="0.2">
      <c r="A65" s="14" t="s">
        <v>341</v>
      </c>
      <c r="B65" s="416" t="s">
        <v>303</v>
      </c>
      <c r="C65" s="296"/>
    </row>
    <row r="66" spans="1:3" s="414" customFormat="1" ht="12" customHeight="1" thickBot="1" x14ac:dyDescent="0.25">
      <c r="A66" s="16" t="s">
        <v>342</v>
      </c>
      <c r="B66" s="492" t="s">
        <v>455</v>
      </c>
      <c r="C66" s="296"/>
    </row>
    <row r="67" spans="1:3" s="414" customFormat="1" ht="12" customHeight="1" thickBot="1" x14ac:dyDescent="0.25">
      <c r="A67" s="465" t="s">
        <v>305</v>
      </c>
      <c r="B67" s="286" t="s">
        <v>306</v>
      </c>
      <c r="C67" s="291">
        <f>SUM(C68:C71)</f>
        <v>0</v>
      </c>
    </row>
    <row r="68" spans="1:3" s="414" customFormat="1" ht="12" customHeight="1" x14ac:dyDescent="0.2">
      <c r="A68" s="15" t="s">
        <v>151</v>
      </c>
      <c r="B68" s="415" t="s">
        <v>307</v>
      </c>
      <c r="C68" s="296"/>
    </row>
    <row r="69" spans="1:3" s="414" customFormat="1" ht="12" customHeight="1" x14ac:dyDescent="0.2">
      <c r="A69" s="14" t="s">
        <v>152</v>
      </c>
      <c r="B69" s="416" t="s">
        <v>308</v>
      </c>
      <c r="C69" s="296"/>
    </row>
    <row r="70" spans="1:3" s="414" customFormat="1" ht="12" customHeight="1" x14ac:dyDescent="0.2">
      <c r="A70" s="14" t="s">
        <v>333</v>
      </c>
      <c r="B70" s="416" t="s">
        <v>309</v>
      </c>
      <c r="C70" s="296"/>
    </row>
    <row r="71" spans="1:3" s="414" customFormat="1" ht="12" customHeight="1" thickBot="1" x14ac:dyDescent="0.25">
      <c r="A71" s="16" t="s">
        <v>334</v>
      </c>
      <c r="B71" s="288" t="s">
        <v>310</v>
      </c>
      <c r="C71" s="296"/>
    </row>
    <row r="72" spans="1:3" s="414" customFormat="1" ht="12" customHeight="1" thickBot="1" x14ac:dyDescent="0.25">
      <c r="A72" s="465" t="s">
        <v>311</v>
      </c>
      <c r="B72" s="286" t="s">
        <v>312</v>
      </c>
      <c r="C72" s="291">
        <f>SUM(C73:C74)</f>
        <v>280991</v>
      </c>
    </row>
    <row r="73" spans="1:3" s="414" customFormat="1" ht="12" customHeight="1" x14ac:dyDescent="0.2">
      <c r="A73" s="15" t="s">
        <v>335</v>
      </c>
      <c r="B73" s="415" t="s">
        <v>313</v>
      </c>
      <c r="C73" s="296">
        <v>280991</v>
      </c>
    </row>
    <row r="74" spans="1:3" s="414" customFormat="1" ht="12" customHeight="1" thickBot="1" x14ac:dyDescent="0.25">
      <c r="A74" s="16" t="s">
        <v>336</v>
      </c>
      <c r="B74" s="288" t="s">
        <v>314</v>
      </c>
      <c r="C74" s="296"/>
    </row>
    <row r="75" spans="1:3" s="414" customFormat="1" ht="12" customHeight="1" thickBot="1" x14ac:dyDescent="0.25">
      <c r="A75" s="465" t="s">
        <v>315</v>
      </c>
      <c r="B75" s="286" t="s">
        <v>316</v>
      </c>
      <c r="C75" s="291">
        <f>SUM(C76:C78)</f>
        <v>0</v>
      </c>
    </row>
    <row r="76" spans="1:3" s="414" customFormat="1" ht="12" customHeight="1" x14ac:dyDescent="0.2">
      <c r="A76" s="15" t="s">
        <v>337</v>
      </c>
      <c r="B76" s="415" t="s">
        <v>317</v>
      </c>
      <c r="C76" s="296"/>
    </row>
    <row r="77" spans="1:3" s="414" customFormat="1" ht="12" customHeight="1" x14ac:dyDescent="0.2">
      <c r="A77" s="14" t="s">
        <v>338</v>
      </c>
      <c r="B77" s="416" t="s">
        <v>318</v>
      </c>
      <c r="C77" s="296"/>
    </row>
    <row r="78" spans="1:3" s="414" customFormat="1" ht="12" customHeight="1" thickBot="1" x14ac:dyDescent="0.25">
      <c r="A78" s="16" t="s">
        <v>339</v>
      </c>
      <c r="B78" s="288" t="s">
        <v>319</v>
      </c>
      <c r="C78" s="296"/>
    </row>
    <row r="79" spans="1:3" s="414" customFormat="1" ht="12" customHeight="1" thickBot="1" x14ac:dyDescent="0.25">
      <c r="A79" s="465" t="s">
        <v>320</v>
      </c>
      <c r="B79" s="286" t="s">
        <v>340</v>
      </c>
      <c r="C79" s="291">
        <f>SUM(C80:C83)</f>
        <v>0</v>
      </c>
    </row>
    <row r="80" spans="1:3" s="414" customFormat="1" ht="12" customHeight="1" x14ac:dyDescent="0.2">
      <c r="A80" s="419" t="s">
        <v>321</v>
      </c>
      <c r="B80" s="415" t="s">
        <v>322</v>
      </c>
      <c r="C80" s="296"/>
    </row>
    <row r="81" spans="1:3" s="414" customFormat="1" ht="12" customHeight="1" x14ac:dyDescent="0.2">
      <c r="A81" s="420" t="s">
        <v>323</v>
      </c>
      <c r="B81" s="416" t="s">
        <v>324</v>
      </c>
      <c r="C81" s="296"/>
    </row>
    <row r="82" spans="1:3" s="414" customFormat="1" ht="12" customHeight="1" x14ac:dyDescent="0.2">
      <c r="A82" s="420" t="s">
        <v>325</v>
      </c>
      <c r="B82" s="416" t="s">
        <v>326</v>
      </c>
      <c r="C82" s="296"/>
    </row>
    <row r="83" spans="1:3" s="414" customFormat="1" ht="12" customHeight="1" thickBot="1" x14ac:dyDescent="0.25">
      <c r="A83" s="421" t="s">
        <v>327</v>
      </c>
      <c r="B83" s="288" t="s">
        <v>328</v>
      </c>
      <c r="C83" s="296"/>
    </row>
    <row r="84" spans="1:3" s="414" customFormat="1" ht="12" customHeight="1" thickBot="1" x14ac:dyDescent="0.25">
      <c r="A84" s="465" t="s">
        <v>329</v>
      </c>
      <c r="B84" s="286" t="s">
        <v>469</v>
      </c>
      <c r="C84" s="463"/>
    </row>
    <row r="85" spans="1:3" s="414" customFormat="1" ht="13.5" customHeight="1" thickBot="1" x14ac:dyDescent="0.25">
      <c r="A85" s="465" t="s">
        <v>331</v>
      </c>
      <c r="B85" s="286" t="s">
        <v>330</v>
      </c>
      <c r="C85" s="463"/>
    </row>
    <row r="86" spans="1:3" s="414" customFormat="1" ht="15.75" customHeight="1" thickBot="1" x14ac:dyDescent="0.25">
      <c r="A86" s="465" t="s">
        <v>343</v>
      </c>
      <c r="B86" s="422" t="s">
        <v>472</v>
      </c>
      <c r="C86" s="297">
        <f>+C63+C67+C72+C75+C79+C85+C84</f>
        <v>280991</v>
      </c>
    </row>
    <row r="87" spans="1:3" s="414" customFormat="1" ht="16.5" customHeight="1" thickBot="1" x14ac:dyDescent="0.25">
      <c r="A87" s="466" t="s">
        <v>471</v>
      </c>
      <c r="B87" s="423" t="s">
        <v>473</v>
      </c>
      <c r="C87" s="297">
        <f>+C62+C86</f>
        <v>554234</v>
      </c>
    </row>
    <row r="88" spans="1:3" s="414" customFormat="1" ht="83.25" customHeight="1" x14ac:dyDescent="0.2">
      <c r="A88" s="5"/>
      <c r="B88" s="6"/>
      <c r="C88" s="298"/>
    </row>
    <row r="89" spans="1:3" ht="16.5" customHeight="1" x14ac:dyDescent="0.25">
      <c r="A89" s="546" t="s">
        <v>46</v>
      </c>
      <c r="B89" s="546"/>
      <c r="C89" s="546"/>
    </row>
    <row r="90" spans="1:3" s="424" customFormat="1" ht="16.5" customHeight="1" thickBot="1" x14ac:dyDescent="0.3">
      <c r="A90" s="548" t="s">
        <v>154</v>
      </c>
      <c r="B90" s="548"/>
      <c r="C90" s="155" t="s">
        <v>215</v>
      </c>
    </row>
    <row r="91" spans="1:3" ht="38.1" customHeight="1" thickBot="1" x14ac:dyDescent="0.3">
      <c r="A91" s="23" t="s">
        <v>70</v>
      </c>
      <c r="B91" s="24" t="s">
        <v>47</v>
      </c>
      <c r="C91" s="44" t="s">
        <v>601</v>
      </c>
    </row>
    <row r="92" spans="1:3" s="413" customFormat="1" ht="12" customHeight="1" thickBot="1" x14ac:dyDescent="0.25">
      <c r="A92" s="37" t="s">
        <v>481</v>
      </c>
      <c r="B92" s="38" t="s">
        <v>482</v>
      </c>
      <c r="C92" s="39" t="s">
        <v>483</v>
      </c>
    </row>
    <row r="93" spans="1:3" ht="12" customHeight="1" thickBot="1" x14ac:dyDescent="0.3">
      <c r="A93" s="22" t="s">
        <v>17</v>
      </c>
      <c r="B93" s="31" t="s">
        <v>431</v>
      </c>
      <c r="C93" s="290">
        <f>C94+C95+C96+C97+C98+C111</f>
        <v>321454</v>
      </c>
    </row>
    <row r="94" spans="1:3" ht="12" customHeight="1" x14ac:dyDescent="0.25">
      <c r="A94" s="17" t="s">
        <v>99</v>
      </c>
      <c r="B94" s="10" t="s">
        <v>48</v>
      </c>
      <c r="C94" s="292">
        <v>154604</v>
      </c>
    </row>
    <row r="95" spans="1:3" ht="12" customHeight="1" x14ac:dyDescent="0.25">
      <c r="A95" s="14" t="s">
        <v>100</v>
      </c>
      <c r="B95" s="8" t="s">
        <v>183</v>
      </c>
      <c r="C95" s="293">
        <v>26620</v>
      </c>
    </row>
    <row r="96" spans="1:3" ht="12" customHeight="1" x14ac:dyDescent="0.25">
      <c r="A96" s="14" t="s">
        <v>101</v>
      </c>
      <c r="B96" s="8" t="s">
        <v>141</v>
      </c>
      <c r="C96" s="295">
        <v>114260</v>
      </c>
    </row>
    <row r="97" spans="1:3" ht="12" customHeight="1" x14ac:dyDescent="0.25">
      <c r="A97" s="14" t="s">
        <v>102</v>
      </c>
      <c r="B97" s="11" t="s">
        <v>184</v>
      </c>
      <c r="C97" s="295">
        <v>2600</v>
      </c>
    </row>
    <row r="98" spans="1:3" ht="12" customHeight="1" x14ac:dyDescent="0.25">
      <c r="A98" s="14" t="s">
        <v>113</v>
      </c>
      <c r="B98" s="19" t="s">
        <v>185</v>
      </c>
      <c r="C98" s="295">
        <v>18981</v>
      </c>
    </row>
    <row r="99" spans="1:3" ht="12" customHeight="1" x14ac:dyDescent="0.25">
      <c r="A99" s="14" t="s">
        <v>103</v>
      </c>
      <c r="B99" s="8" t="s">
        <v>436</v>
      </c>
      <c r="C99" s="295"/>
    </row>
    <row r="100" spans="1:3" ht="12" customHeight="1" x14ac:dyDescent="0.25">
      <c r="A100" s="14" t="s">
        <v>104</v>
      </c>
      <c r="B100" s="160" t="s">
        <v>435</v>
      </c>
      <c r="C100" s="295"/>
    </row>
    <row r="101" spans="1:3" ht="12" customHeight="1" x14ac:dyDescent="0.25">
      <c r="A101" s="14" t="s">
        <v>114</v>
      </c>
      <c r="B101" s="160" t="s">
        <v>434</v>
      </c>
      <c r="C101" s="295"/>
    </row>
    <row r="102" spans="1:3" ht="12" customHeight="1" x14ac:dyDescent="0.25">
      <c r="A102" s="14" t="s">
        <v>115</v>
      </c>
      <c r="B102" s="158" t="s">
        <v>346</v>
      </c>
      <c r="C102" s="295"/>
    </row>
    <row r="103" spans="1:3" ht="12" customHeight="1" x14ac:dyDescent="0.25">
      <c r="A103" s="14" t="s">
        <v>116</v>
      </c>
      <c r="B103" s="159" t="s">
        <v>347</v>
      </c>
      <c r="C103" s="295"/>
    </row>
    <row r="104" spans="1:3" ht="12" customHeight="1" x14ac:dyDescent="0.25">
      <c r="A104" s="14" t="s">
        <v>117</v>
      </c>
      <c r="B104" s="159" t="s">
        <v>348</v>
      </c>
      <c r="C104" s="295"/>
    </row>
    <row r="105" spans="1:3" ht="12" customHeight="1" x14ac:dyDescent="0.25">
      <c r="A105" s="14" t="s">
        <v>119</v>
      </c>
      <c r="B105" s="158" t="s">
        <v>349</v>
      </c>
      <c r="C105" s="295">
        <v>726</v>
      </c>
    </row>
    <row r="106" spans="1:3" ht="12" customHeight="1" x14ac:dyDescent="0.25">
      <c r="A106" s="14" t="s">
        <v>186</v>
      </c>
      <c r="B106" s="158" t="s">
        <v>350</v>
      </c>
      <c r="C106" s="295"/>
    </row>
    <row r="107" spans="1:3" ht="12" customHeight="1" x14ac:dyDescent="0.25">
      <c r="A107" s="14" t="s">
        <v>344</v>
      </c>
      <c r="B107" s="159" t="s">
        <v>351</v>
      </c>
      <c r="C107" s="295"/>
    </row>
    <row r="108" spans="1:3" ht="12" customHeight="1" x14ac:dyDescent="0.25">
      <c r="A108" s="13" t="s">
        <v>345</v>
      </c>
      <c r="B108" s="160" t="s">
        <v>352</v>
      </c>
      <c r="C108" s="295"/>
    </row>
    <row r="109" spans="1:3" ht="12" customHeight="1" x14ac:dyDescent="0.25">
      <c r="A109" s="14" t="s">
        <v>432</v>
      </c>
      <c r="B109" s="160" t="s">
        <v>353</v>
      </c>
      <c r="C109" s="295"/>
    </row>
    <row r="110" spans="1:3" ht="12" customHeight="1" x14ac:dyDescent="0.25">
      <c r="A110" s="16" t="s">
        <v>433</v>
      </c>
      <c r="B110" s="160" t="s">
        <v>354</v>
      </c>
      <c r="C110" s="295">
        <v>18255</v>
      </c>
    </row>
    <row r="111" spans="1:3" ht="12" customHeight="1" x14ac:dyDescent="0.25">
      <c r="A111" s="14" t="s">
        <v>437</v>
      </c>
      <c r="B111" s="11" t="s">
        <v>49</v>
      </c>
      <c r="C111" s="293">
        <v>4389</v>
      </c>
    </row>
    <row r="112" spans="1:3" ht="12" customHeight="1" x14ac:dyDescent="0.25">
      <c r="A112" s="14" t="s">
        <v>438</v>
      </c>
      <c r="B112" s="8" t="s">
        <v>440</v>
      </c>
      <c r="C112" s="293">
        <v>2389</v>
      </c>
    </row>
    <row r="113" spans="1:3" ht="12" customHeight="1" thickBot="1" x14ac:dyDescent="0.3">
      <c r="A113" s="18" t="s">
        <v>439</v>
      </c>
      <c r="B113" s="496" t="s">
        <v>441</v>
      </c>
      <c r="C113" s="299">
        <v>2000</v>
      </c>
    </row>
    <row r="114" spans="1:3" ht="12" customHeight="1" thickBot="1" x14ac:dyDescent="0.3">
      <c r="A114" s="493" t="s">
        <v>18</v>
      </c>
      <c r="B114" s="494" t="s">
        <v>355</v>
      </c>
      <c r="C114" s="495">
        <f>+C115+C117+C119</f>
        <v>228141</v>
      </c>
    </row>
    <row r="115" spans="1:3" ht="12" customHeight="1" x14ac:dyDescent="0.25">
      <c r="A115" s="15" t="s">
        <v>105</v>
      </c>
      <c r="B115" s="8" t="s">
        <v>214</v>
      </c>
      <c r="C115" s="294">
        <v>219251</v>
      </c>
    </row>
    <row r="116" spans="1:3" ht="12" customHeight="1" x14ac:dyDescent="0.25">
      <c r="A116" s="15" t="s">
        <v>106</v>
      </c>
      <c r="B116" s="12" t="s">
        <v>359</v>
      </c>
      <c r="C116" s="294">
        <v>0</v>
      </c>
    </row>
    <row r="117" spans="1:3" ht="12" customHeight="1" x14ac:dyDescent="0.25">
      <c r="A117" s="15" t="s">
        <v>107</v>
      </c>
      <c r="B117" s="12" t="s">
        <v>187</v>
      </c>
      <c r="C117" s="293">
        <v>8890</v>
      </c>
    </row>
    <row r="118" spans="1:3" ht="12" customHeight="1" x14ac:dyDescent="0.25">
      <c r="A118" s="15" t="s">
        <v>108</v>
      </c>
      <c r="B118" s="12" t="s">
        <v>360</v>
      </c>
      <c r="C118" s="263"/>
    </row>
    <row r="119" spans="1:3" ht="12" customHeight="1" x14ac:dyDescent="0.25">
      <c r="A119" s="15" t="s">
        <v>109</v>
      </c>
      <c r="B119" s="288" t="s">
        <v>217</v>
      </c>
      <c r="C119" s="263">
        <v>0</v>
      </c>
    </row>
    <row r="120" spans="1:3" ht="12" customHeight="1" x14ac:dyDescent="0.25">
      <c r="A120" s="15" t="s">
        <v>118</v>
      </c>
      <c r="B120" s="287" t="s">
        <v>422</v>
      </c>
      <c r="C120" s="263"/>
    </row>
    <row r="121" spans="1:3" ht="12" customHeight="1" x14ac:dyDescent="0.25">
      <c r="A121" s="15" t="s">
        <v>120</v>
      </c>
      <c r="B121" s="411" t="s">
        <v>365</v>
      </c>
      <c r="C121" s="263"/>
    </row>
    <row r="122" spans="1:3" x14ac:dyDescent="0.25">
      <c r="A122" s="15" t="s">
        <v>188</v>
      </c>
      <c r="B122" s="159" t="s">
        <v>348</v>
      </c>
      <c r="C122" s="263"/>
    </row>
    <row r="123" spans="1:3" ht="12" customHeight="1" x14ac:dyDescent="0.25">
      <c r="A123" s="15" t="s">
        <v>189</v>
      </c>
      <c r="B123" s="159" t="s">
        <v>364</v>
      </c>
      <c r="C123" s="263"/>
    </row>
    <row r="124" spans="1:3" ht="12" customHeight="1" x14ac:dyDescent="0.25">
      <c r="A124" s="15" t="s">
        <v>190</v>
      </c>
      <c r="B124" s="159" t="s">
        <v>363</v>
      </c>
      <c r="C124" s="263"/>
    </row>
    <row r="125" spans="1:3" ht="12" customHeight="1" x14ac:dyDescent="0.25">
      <c r="A125" s="15" t="s">
        <v>356</v>
      </c>
      <c r="B125" s="159" t="s">
        <v>351</v>
      </c>
      <c r="C125" s="263"/>
    </row>
    <row r="126" spans="1:3" ht="12" customHeight="1" x14ac:dyDescent="0.25">
      <c r="A126" s="15" t="s">
        <v>357</v>
      </c>
      <c r="B126" s="159" t="s">
        <v>362</v>
      </c>
      <c r="C126" s="263">
        <v>0</v>
      </c>
    </row>
    <row r="127" spans="1:3" ht="16.5" thickBot="1" x14ac:dyDescent="0.3">
      <c r="A127" s="13" t="s">
        <v>358</v>
      </c>
      <c r="B127" s="159" t="s">
        <v>361</v>
      </c>
      <c r="C127" s="265"/>
    </row>
    <row r="128" spans="1:3" ht="12" customHeight="1" thickBot="1" x14ac:dyDescent="0.3">
      <c r="A128" s="20" t="s">
        <v>19</v>
      </c>
      <c r="B128" s="147" t="s">
        <v>442</v>
      </c>
      <c r="C128" s="291">
        <f>+C93+C114</f>
        <v>549595</v>
      </c>
    </row>
    <row r="129" spans="1:3" ht="12" customHeight="1" thickBot="1" x14ac:dyDescent="0.3">
      <c r="A129" s="20" t="s">
        <v>20</v>
      </c>
      <c r="B129" s="147" t="s">
        <v>443</v>
      </c>
      <c r="C129" s="291">
        <f>+C130+C131+C132</f>
        <v>0</v>
      </c>
    </row>
    <row r="130" spans="1:3" ht="12" customHeight="1" x14ac:dyDescent="0.25">
      <c r="A130" s="15" t="s">
        <v>256</v>
      </c>
      <c r="B130" s="12" t="s">
        <v>450</v>
      </c>
      <c r="C130" s="263"/>
    </row>
    <row r="131" spans="1:3" ht="12" customHeight="1" x14ac:dyDescent="0.25">
      <c r="A131" s="15" t="s">
        <v>259</v>
      </c>
      <c r="B131" s="12" t="s">
        <v>451</v>
      </c>
      <c r="C131" s="263"/>
    </row>
    <row r="132" spans="1:3" ht="12" customHeight="1" thickBot="1" x14ac:dyDescent="0.3">
      <c r="A132" s="13" t="s">
        <v>260</v>
      </c>
      <c r="B132" s="12" t="s">
        <v>452</v>
      </c>
      <c r="C132" s="263"/>
    </row>
    <row r="133" spans="1:3" ht="12" customHeight="1" thickBot="1" x14ac:dyDescent="0.3">
      <c r="A133" s="20" t="s">
        <v>21</v>
      </c>
      <c r="B133" s="147" t="s">
        <v>444</v>
      </c>
      <c r="C133" s="291">
        <f>SUM(C134:C139)</f>
        <v>0</v>
      </c>
    </row>
    <row r="134" spans="1:3" ht="12" customHeight="1" x14ac:dyDescent="0.25">
      <c r="A134" s="15" t="s">
        <v>92</v>
      </c>
      <c r="B134" s="9" t="s">
        <v>453</v>
      </c>
      <c r="C134" s="263"/>
    </row>
    <row r="135" spans="1:3" ht="12" customHeight="1" x14ac:dyDescent="0.25">
      <c r="A135" s="15" t="s">
        <v>93</v>
      </c>
      <c r="B135" s="9" t="s">
        <v>445</v>
      </c>
      <c r="C135" s="263"/>
    </row>
    <row r="136" spans="1:3" ht="12" customHeight="1" x14ac:dyDescent="0.25">
      <c r="A136" s="15" t="s">
        <v>94</v>
      </c>
      <c r="B136" s="9" t="s">
        <v>446</v>
      </c>
      <c r="C136" s="263"/>
    </row>
    <row r="137" spans="1:3" ht="12" customHeight="1" x14ac:dyDescent="0.25">
      <c r="A137" s="15" t="s">
        <v>175</v>
      </c>
      <c r="B137" s="9" t="s">
        <v>447</v>
      </c>
      <c r="C137" s="263"/>
    </row>
    <row r="138" spans="1:3" ht="12" customHeight="1" x14ac:dyDescent="0.25">
      <c r="A138" s="15" t="s">
        <v>176</v>
      </c>
      <c r="B138" s="9" t="s">
        <v>448</v>
      </c>
      <c r="C138" s="263"/>
    </row>
    <row r="139" spans="1:3" ht="12" customHeight="1" thickBot="1" x14ac:dyDescent="0.3">
      <c r="A139" s="13" t="s">
        <v>177</v>
      </c>
      <c r="B139" s="9" t="s">
        <v>449</v>
      </c>
      <c r="C139" s="263"/>
    </row>
    <row r="140" spans="1:3" ht="12" customHeight="1" thickBot="1" x14ac:dyDescent="0.3">
      <c r="A140" s="20" t="s">
        <v>22</v>
      </c>
      <c r="B140" s="147" t="s">
        <v>457</v>
      </c>
      <c r="C140" s="297">
        <f>+C141+C142+C143+C144</f>
        <v>4639</v>
      </c>
    </row>
    <row r="141" spans="1:3" ht="12" customHeight="1" x14ac:dyDescent="0.25">
      <c r="A141" s="15" t="s">
        <v>95</v>
      </c>
      <c r="B141" s="9" t="s">
        <v>366</v>
      </c>
      <c r="C141" s="263"/>
    </row>
    <row r="142" spans="1:3" ht="12" customHeight="1" x14ac:dyDescent="0.25">
      <c r="A142" s="15" t="s">
        <v>96</v>
      </c>
      <c r="B142" s="9" t="s">
        <v>367</v>
      </c>
      <c r="C142" s="263">
        <v>4639</v>
      </c>
    </row>
    <row r="143" spans="1:3" ht="12" customHeight="1" x14ac:dyDescent="0.25">
      <c r="A143" s="15" t="s">
        <v>280</v>
      </c>
      <c r="B143" s="9" t="s">
        <v>458</v>
      </c>
      <c r="C143" s="263"/>
    </row>
    <row r="144" spans="1:3" ht="12" customHeight="1" thickBot="1" x14ac:dyDescent="0.3">
      <c r="A144" s="13" t="s">
        <v>281</v>
      </c>
      <c r="B144" s="7" t="s">
        <v>386</v>
      </c>
      <c r="C144" s="263"/>
    </row>
    <row r="145" spans="1:9" ht="12" customHeight="1" thickBot="1" x14ac:dyDescent="0.3">
      <c r="A145" s="20" t="s">
        <v>23</v>
      </c>
      <c r="B145" s="147" t="s">
        <v>459</v>
      </c>
      <c r="C145" s="300">
        <f>SUM(C146:C150)</f>
        <v>0</v>
      </c>
    </row>
    <row r="146" spans="1:9" ht="12" customHeight="1" x14ac:dyDescent="0.25">
      <c r="A146" s="15" t="s">
        <v>97</v>
      </c>
      <c r="B146" s="9" t="s">
        <v>454</v>
      </c>
      <c r="C146" s="263"/>
    </row>
    <row r="147" spans="1:9" ht="12" customHeight="1" x14ac:dyDescent="0.25">
      <c r="A147" s="15" t="s">
        <v>98</v>
      </c>
      <c r="B147" s="9" t="s">
        <v>461</v>
      </c>
      <c r="C147" s="263"/>
    </row>
    <row r="148" spans="1:9" ht="12" customHeight="1" x14ac:dyDescent="0.25">
      <c r="A148" s="15" t="s">
        <v>292</v>
      </c>
      <c r="B148" s="9" t="s">
        <v>456</v>
      </c>
      <c r="C148" s="263"/>
    </row>
    <row r="149" spans="1:9" ht="12" customHeight="1" x14ac:dyDescent="0.25">
      <c r="A149" s="15" t="s">
        <v>293</v>
      </c>
      <c r="B149" s="9" t="s">
        <v>462</v>
      </c>
      <c r="C149" s="263"/>
    </row>
    <row r="150" spans="1:9" ht="12" customHeight="1" thickBot="1" x14ac:dyDescent="0.3">
      <c r="A150" s="15" t="s">
        <v>460</v>
      </c>
      <c r="B150" s="9" t="s">
        <v>463</v>
      </c>
      <c r="C150" s="263"/>
    </row>
    <row r="151" spans="1:9" ht="12" customHeight="1" thickBot="1" x14ac:dyDescent="0.3">
      <c r="A151" s="20" t="s">
        <v>24</v>
      </c>
      <c r="B151" s="147" t="s">
        <v>464</v>
      </c>
      <c r="C151" s="497"/>
    </row>
    <row r="152" spans="1:9" ht="12" customHeight="1" thickBot="1" x14ac:dyDescent="0.3">
      <c r="A152" s="20" t="s">
        <v>25</v>
      </c>
      <c r="B152" s="147" t="s">
        <v>465</v>
      </c>
      <c r="C152" s="497"/>
    </row>
    <row r="153" spans="1:9" ht="15" customHeight="1" thickBot="1" x14ac:dyDescent="0.3">
      <c r="A153" s="20" t="s">
        <v>26</v>
      </c>
      <c r="B153" s="147" t="s">
        <v>467</v>
      </c>
      <c r="C153" s="425">
        <f>+C129+C133+C140+C145+C151+C152</f>
        <v>4639</v>
      </c>
      <c r="F153" s="426"/>
      <c r="G153" s="427"/>
      <c r="H153" s="427"/>
      <c r="I153" s="427"/>
    </row>
    <row r="154" spans="1:9" s="414" customFormat="1" ht="12.95" customHeight="1" thickBot="1" x14ac:dyDescent="0.25">
      <c r="A154" s="289" t="s">
        <v>27</v>
      </c>
      <c r="B154" s="379" t="s">
        <v>466</v>
      </c>
      <c r="C154" s="425">
        <f>+C128+C153</f>
        <v>554234</v>
      </c>
    </row>
    <row r="155" spans="1:9" ht="7.5" customHeight="1" x14ac:dyDescent="0.25"/>
    <row r="156" spans="1:9" x14ac:dyDescent="0.25">
      <c r="A156" s="549" t="s">
        <v>368</v>
      </c>
      <c r="B156" s="549"/>
      <c r="C156" s="549"/>
    </row>
    <row r="157" spans="1:9" ht="15" customHeight="1" thickBot="1" x14ac:dyDescent="0.3">
      <c r="A157" s="547" t="s">
        <v>155</v>
      </c>
      <c r="B157" s="547"/>
      <c r="C157" s="301" t="s">
        <v>215</v>
      </c>
    </row>
    <row r="158" spans="1:9" ht="13.5" customHeight="1" thickBot="1" x14ac:dyDescent="0.3">
      <c r="A158" s="20">
        <v>1</v>
      </c>
      <c r="B158" s="30" t="s">
        <v>468</v>
      </c>
      <c r="C158" s="291">
        <f>+C62-C128</f>
        <v>-276352</v>
      </c>
      <c r="D158" s="428"/>
    </row>
    <row r="159" spans="1:9" ht="27.75" customHeight="1" thickBot="1" x14ac:dyDescent="0.3">
      <c r="A159" s="20" t="s">
        <v>18</v>
      </c>
      <c r="B159" s="30" t="s">
        <v>474</v>
      </c>
      <c r="C159" s="291">
        <f>+C86-C153</f>
        <v>276352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Kehidakustány Község Önkormányzata
2020. ÉVI KÖLTSÉGVETÉS KÖTELEZŐ FELADATAINAK  MÉRLEGE&amp;10
&amp;R&amp;"Times New Roman CE,Félkövér dőlt"&amp;11 1.1. melléklet 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F34"/>
  <sheetViews>
    <sheetView topLeftCell="A16" zoomScale="80" zoomScaleNormal="80" workbookViewId="0">
      <selection activeCell="K18" sqref="K18"/>
    </sheetView>
  </sheetViews>
  <sheetFormatPr defaultColWidth="9.33203125" defaultRowHeight="12.75" x14ac:dyDescent="0.2"/>
  <cols>
    <col min="1" max="1" width="98.1640625" style="52" customWidth="1"/>
    <col min="2" max="2" width="10.6640625" style="52" customWidth="1"/>
    <col min="3" max="3" width="10.33203125" style="52" customWidth="1"/>
    <col min="4" max="4" width="16.6640625" style="52" customWidth="1"/>
    <col min="5" max="5" width="22.1640625" style="52" customWidth="1"/>
    <col min="6" max="6" width="4.33203125" style="52" customWidth="1"/>
    <col min="7" max="16384" width="9.33203125" style="52"/>
  </cols>
  <sheetData>
    <row r="1" spans="1:5" ht="16.5" thickBot="1" x14ac:dyDescent="0.25">
      <c r="A1" s="542"/>
      <c r="B1" s="610" t="s">
        <v>603</v>
      </c>
      <c r="C1" s="610"/>
      <c r="D1" s="610"/>
      <c r="E1" s="611"/>
    </row>
    <row r="2" spans="1:5" ht="47.25" customHeight="1" thickBot="1" x14ac:dyDescent="0.25">
      <c r="A2" s="543" t="s">
        <v>533</v>
      </c>
      <c r="B2" s="520" t="s">
        <v>534</v>
      </c>
      <c r="C2" s="521" t="s">
        <v>535</v>
      </c>
      <c r="D2" s="521" t="s">
        <v>580</v>
      </c>
      <c r="E2" s="522" t="s">
        <v>581</v>
      </c>
    </row>
    <row r="3" spans="1:5" ht="15.75" x14ac:dyDescent="0.2">
      <c r="A3" s="523" t="s">
        <v>536</v>
      </c>
      <c r="B3" s="524"/>
      <c r="C3" s="524"/>
      <c r="D3" s="524"/>
      <c r="E3" s="525">
        <f>E6+E11+E5+E13+E12+E14</f>
        <v>84946232</v>
      </c>
    </row>
    <row r="4" spans="1:5" ht="15.75" x14ac:dyDescent="0.2">
      <c r="A4" s="523" t="s">
        <v>537</v>
      </c>
      <c r="B4" s="524"/>
      <c r="C4" s="524"/>
      <c r="D4" s="524"/>
      <c r="E4" s="525"/>
    </row>
    <row r="5" spans="1:5" ht="15.75" x14ac:dyDescent="0.2">
      <c r="A5" s="526" t="s">
        <v>538</v>
      </c>
      <c r="B5" s="527"/>
      <c r="C5" s="527">
        <v>6.99</v>
      </c>
      <c r="D5" s="528">
        <v>4580000</v>
      </c>
      <c r="E5" s="529">
        <f>C5*D5</f>
        <v>32014200</v>
      </c>
    </row>
    <row r="6" spans="1:5" ht="15.75" x14ac:dyDescent="0.2">
      <c r="A6" s="526" t="s">
        <v>539</v>
      </c>
      <c r="B6" s="528"/>
      <c r="C6" s="528"/>
      <c r="D6" s="528"/>
      <c r="E6" s="529">
        <f>SUM(E7:E10)</f>
        <v>26473901</v>
      </c>
    </row>
    <row r="7" spans="1:5" ht="15.75" x14ac:dyDescent="0.2">
      <c r="A7" s="526" t="s">
        <v>540</v>
      </c>
      <c r="B7" s="528"/>
      <c r="C7" s="527"/>
      <c r="D7" s="528"/>
      <c r="E7" s="529">
        <v>7615440</v>
      </c>
    </row>
    <row r="8" spans="1:5" ht="15.75" x14ac:dyDescent="0.2">
      <c r="A8" s="526" t="s">
        <v>541</v>
      </c>
      <c r="B8" s="528"/>
      <c r="C8" s="528"/>
      <c r="D8" s="528"/>
      <c r="E8" s="529">
        <v>9792000</v>
      </c>
    </row>
    <row r="9" spans="1:5" ht="15.75" x14ac:dyDescent="0.2">
      <c r="A9" s="526" t="s">
        <v>542</v>
      </c>
      <c r="B9" s="528"/>
      <c r="C9" s="528"/>
      <c r="D9" s="528"/>
      <c r="E9" s="529">
        <v>1838781</v>
      </c>
    </row>
    <row r="10" spans="1:5" ht="15.75" x14ac:dyDescent="0.2">
      <c r="A10" s="526" t="s">
        <v>543</v>
      </c>
      <c r="B10" s="528"/>
      <c r="C10" s="528"/>
      <c r="D10" s="528"/>
      <c r="E10" s="529">
        <v>7227680</v>
      </c>
    </row>
    <row r="11" spans="1:5" ht="15.75" x14ac:dyDescent="0.2">
      <c r="A11" s="526" t="s">
        <v>544</v>
      </c>
      <c r="B11" s="528"/>
      <c r="C11" s="528"/>
      <c r="D11" s="528"/>
      <c r="E11" s="529">
        <v>2467231</v>
      </c>
    </row>
    <row r="12" spans="1:5" ht="15.75" x14ac:dyDescent="0.2">
      <c r="A12" s="526" t="s">
        <v>546</v>
      </c>
      <c r="B12" s="528"/>
      <c r="C12" s="528"/>
      <c r="D12" s="528"/>
      <c r="E12" s="529">
        <v>28050</v>
      </c>
    </row>
    <row r="13" spans="1:5" ht="15.75" x14ac:dyDescent="0.2">
      <c r="A13" s="526" t="s">
        <v>545</v>
      </c>
      <c r="B13" s="528"/>
      <c r="C13" s="528"/>
      <c r="D13" s="528"/>
      <c r="E13" s="529">
        <v>23834750</v>
      </c>
    </row>
    <row r="14" spans="1:5" ht="15.75" x14ac:dyDescent="0.2">
      <c r="A14" s="526" t="s">
        <v>592</v>
      </c>
      <c r="B14" s="528"/>
      <c r="C14" s="528"/>
      <c r="D14" s="528"/>
      <c r="E14" s="529">
        <v>128100</v>
      </c>
    </row>
    <row r="15" spans="1:5" ht="15.75" x14ac:dyDescent="0.2">
      <c r="A15" s="523" t="s">
        <v>547</v>
      </c>
      <c r="B15" s="524"/>
      <c r="C15" s="524"/>
      <c r="D15" s="524"/>
      <c r="E15" s="525">
        <f>E16+E20+E21</f>
        <v>15965650</v>
      </c>
    </row>
    <row r="16" spans="1:5" ht="30.75" customHeight="1" x14ac:dyDescent="0.2">
      <c r="A16" s="530" t="s">
        <v>548</v>
      </c>
      <c r="B16" s="528"/>
      <c r="C16" s="528"/>
      <c r="D16" s="528"/>
      <c r="E16" s="529">
        <f>E17+E18</f>
        <v>13328750</v>
      </c>
    </row>
    <row r="17" spans="1:6" ht="34.5" customHeight="1" x14ac:dyDescent="0.2">
      <c r="A17" s="530" t="s">
        <v>602</v>
      </c>
      <c r="B17" s="528"/>
      <c r="C17" s="531">
        <v>2.5</v>
      </c>
      <c r="D17" s="528">
        <v>4371500</v>
      </c>
      <c r="E17" s="529">
        <v>10928750</v>
      </c>
    </row>
    <row r="18" spans="1:6" ht="31.5" customHeight="1" x14ac:dyDescent="0.2">
      <c r="A18" s="530" t="s">
        <v>549</v>
      </c>
      <c r="B18" s="528"/>
      <c r="C18" s="528">
        <v>1</v>
      </c>
      <c r="D18" s="528">
        <v>2400000</v>
      </c>
      <c r="E18" s="529">
        <v>2400000</v>
      </c>
    </row>
    <row r="19" spans="1:6" ht="10.5" customHeight="1" x14ac:dyDescent="0.2">
      <c r="A19" s="530"/>
      <c r="B19" s="528"/>
      <c r="C19" s="531"/>
      <c r="D19" s="528"/>
      <c r="E19" s="529"/>
    </row>
    <row r="20" spans="1:6" ht="15.75" x14ac:dyDescent="0.2">
      <c r="A20" s="526" t="s">
        <v>550</v>
      </c>
      <c r="B20" s="528"/>
      <c r="C20" s="528">
        <v>23</v>
      </c>
      <c r="D20" s="528">
        <v>97400</v>
      </c>
      <c r="E20" s="529">
        <v>2240200</v>
      </c>
    </row>
    <row r="21" spans="1:6" ht="15.75" x14ac:dyDescent="0.2">
      <c r="A21" s="526" t="s">
        <v>551</v>
      </c>
      <c r="B21" s="528"/>
      <c r="C21" s="528">
        <v>1</v>
      </c>
      <c r="D21" s="528">
        <v>396700</v>
      </c>
      <c r="E21" s="529">
        <v>396700</v>
      </c>
    </row>
    <row r="22" spans="1:6" ht="15.75" x14ac:dyDescent="0.2">
      <c r="A22" s="523" t="s">
        <v>552</v>
      </c>
      <c r="B22" s="524"/>
      <c r="C22" s="524"/>
      <c r="D22" s="524"/>
      <c r="E22" s="525">
        <f>E23+E24+E25+E30</f>
        <v>13263440</v>
      </c>
    </row>
    <row r="23" spans="1:6" ht="15.75" x14ac:dyDescent="0.2">
      <c r="A23" s="526" t="s">
        <v>553</v>
      </c>
      <c r="B23" s="528"/>
      <c r="C23" s="528"/>
      <c r="D23" s="528"/>
      <c r="E23" s="529">
        <v>0</v>
      </c>
    </row>
    <row r="24" spans="1:6" ht="15.75" x14ac:dyDescent="0.2">
      <c r="A24" s="526" t="s">
        <v>554</v>
      </c>
      <c r="B24" s="528"/>
      <c r="C24" s="528"/>
      <c r="D24" s="528"/>
      <c r="E24" s="529">
        <v>5200000</v>
      </c>
    </row>
    <row r="25" spans="1:6" ht="15.75" x14ac:dyDescent="0.2">
      <c r="A25" s="526" t="s">
        <v>555</v>
      </c>
      <c r="B25" s="528"/>
      <c r="C25" s="528"/>
      <c r="D25" s="528"/>
      <c r="E25" s="529">
        <f>E26+E27+E28+E29</f>
        <v>5699760</v>
      </c>
    </row>
    <row r="26" spans="1:6" ht="15.75" x14ac:dyDescent="0.2">
      <c r="A26" s="526" t="s">
        <v>556</v>
      </c>
      <c r="B26" s="528"/>
      <c r="C26" s="528"/>
      <c r="D26" s="528"/>
      <c r="E26" s="529"/>
    </row>
    <row r="27" spans="1:6" ht="15.75" x14ac:dyDescent="0.2">
      <c r="A27" s="526" t="s">
        <v>557</v>
      </c>
      <c r="B27" s="532"/>
      <c r="C27" s="528">
        <v>41</v>
      </c>
      <c r="D27" s="528">
        <v>65360</v>
      </c>
      <c r="E27" s="529">
        <f>SUM(C27*D27)</f>
        <v>2679760</v>
      </c>
      <c r="F27" s="612" t="s">
        <v>591</v>
      </c>
    </row>
    <row r="28" spans="1:6" ht="15.75" x14ac:dyDescent="0.2">
      <c r="A28" s="526" t="s">
        <v>587</v>
      </c>
      <c r="B28" s="532"/>
      <c r="C28" s="528">
        <v>2</v>
      </c>
      <c r="D28" s="528">
        <v>25000</v>
      </c>
      <c r="E28" s="529">
        <f>SUM(C28*D28)</f>
        <v>50000</v>
      </c>
      <c r="F28" s="612"/>
    </row>
    <row r="29" spans="1:6" ht="15.75" x14ac:dyDescent="0.2">
      <c r="A29" s="526" t="s">
        <v>588</v>
      </c>
      <c r="B29" s="532"/>
      <c r="C29" s="528">
        <v>9</v>
      </c>
      <c r="D29" s="528">
        <v>330000</v>
      </c>
      <c r="E29" s="529">
        <f>SUM(C29*D29)</f>
        <v>2970000</v>
      </c>
      <c r="F29" s="612"/>
    </row>
    <row r="30" spans="1:6" ht="15.75" x14ac:dyDescent="0.2">
      <c r="A30" s="526" t="s">
        <v>558</v>
      </c>
      <c r="B30" s="532"/>
      <c r="C30" s="528"/>
      <c r="D30" s="528"/>
      <c r="E30" s="529">
        <f>E31+E32</f>
        <v>2363680</v>
      </c>
      <c r="F30" s="612"/>
    </row>
    <row r="31" spans="1:6" ht="15.75" x14ac:dyDescent="0.2">
      <c r="A31" s="533" t="s">
        <v>559</v>
      </c>
      <c r="B31" s="532"/>
      <c r="C31" s="527">
        <v>0.68</v>
      </c>
      <c r="D31" s="528">
        <v>2200000</v>
      </c>
      <c r="E31" s="529">
        <f>C31*D31</f>
        <v>1496000</v>
      </c>
      <c r="F31" s="612"/>
    </row>
    <row r="32" spans="1:6" ht="15.75" x14ac:dyDescent="0.2">
      <c r="A32" s="533" t="s">
        <v>560</v>
      </c>
      <c r="B32" s="532"/>
      <c r="C32" s="528"/>
      <c r="D32" s="528"/>
      <c r="E32" s="529">
        <v>867680</v>
      </c>
      <c r="F32" s="612"/>
    </row>
    <row r="33" spans="1:6" ht="21.75" customHeight="1" x14ac:dyDescent="0.2">
      <c r="A33" s="534" t="s">
        <v>561</v>
      </c>
      <c r="B33" s="535"/>
      <c r="C33" s="524"/>
      <c r="D33" s="536">
        <v>1210</v>
      </c>
      <c r="E33" s="525">
        <v>1800000</v>
      </c>
      <c r="F33" s="612"/>
    </row>
    <row r="34" spans="1:6" ht="16.5" thickBot="1" x14ac:dyDescent="0.25">
      <c r="A34" s="537" t="s">
        <v>562</v>
      </c>
      <c r="B34" s="538"/>
      <c r="C34" s="538"/>
      <c r="D34" s="538"/>
      <c r="E34" s="539">
        <f>E3+E15+E22+E33</f>
        <v>115975322</v>
      </c>
      <c r="F34" s="612"/>
    </row>
  </sheetData>
  <mergeCells count="2">
    <mergeCell ref="B1:E1"/>
    <mergeCell ref="F27:F3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6" orientation="landscape" verticalDpi="300" r:id="rId1"/>
  <headerFooter alignWithMargins="0">
    <oddHeader>&amp;C&amp;"Times New Roman CE,Félkövér"Általános működés és ágazati feladatok támogatásának alakulása jogcímenként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8"/>
  <sheetViews>
    <sheetView zoomScaleNormal="100" workbookViewId="0">
      <selection activeCell="C17" sqref="C17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616" t="s">
        <v>576</v>
      </c>
      <c r="B1" s="616"/>
      <c r="C1" s="616"/>
      <c r="D1" s="616"/>
    </row>
    <row r="2" spans="1:4" ht="17.25" customHeight="1" x14ac:dyDescent="0.25">
      <c r="A2" s="375"/>
      <c r="B2" s="616" t="s">
        <v>614</v>
      </c>
      <c r="C2" s="616"/>
      <c r="D2" s="375"/>
    </row>
    <row r="3" spans="1:4" ht="13.5" thickBot="1" x14ac:dyDescent="0.25">
      <c r="A3" s="216"/>
      <c r="B3" s="216"/>
      <c r="C3" s="613" t="s">
        <v>53</v>
      </c>
      <c r="D3" s="613"/>
    </row>
    <row r="4" spans="1:4" ht="42.75" customHeight="1" thickBot="1" x14ac:dyDescent="0.25">
      <c r="A4" s="376" t="s">
        <v>70</v>
      </c>
      <c r="B4" s="377" t="s">
        <v>126</v>
      </c>
      <c r="C4" s="377" t="s">
        <v>127</v>
      </c>
      <c r="D4" s="378" t="s">
        <v>13</v>
      </c>
    </row>
    <row r="5" spans="1:4" ht="15.95" customHeight="1" thickBot="1" x14ac:dyDescent="0.25">
      <c r="A5" s="217" t="s">
        <v>17</v>
      </c>
      <c r="B5" s="32" t="s">
        <v>570</v>
      </c>
      <c r="C5" s="32" t="s">
        <v>571</v>
      </c>
      <c r="D5" s="33">
        <v>700</v>
      </c>
    </row>
    <row r="6" spans="1:4" ht="15.95" customHeight="1" thickBot="1" x14ac:dyDescent="0.25">
      <c r="A6" s="217" t="s">
        <v>18</v>
      </c>
      <c r="B6" s="34" t="s">
        <v>572</v>
      </c>
      <c r="C6" s="34" t="s">
        <v>571</v>
      </c>
      <c r="D6" s="35">
        <v>1150</v>
      </c>
    </row>
    <row r="7" spans="1:4" ht="15.95" customHeight="1" thickBot="1" x14ac:dyDescent="0.25">
      <c r="A7" s="217" t="s">
        <v>19</v>
      </c>
      <c r="B7" s="34" t="s">
        <v>573</v>
      </c>
      <c r="C7" s="34" t="s">
        <v>571</v>
      </c>
      <c r="D7" s="35">
        <v>15800</v>
      </c>
    </row>
    <row r="8" spans="1:4" ht="15.95" customHeight="1" thickBot="1" x14ac:dyDescent="0.25">
      <c r="A8" s="217" t="s">
        <v>20</v>
      </c>
      <c r="B8" s="34" t="s">
        <v>577</v>
      </c>
      <c r="C8" s="34" t="s">
        <v>578</v>
      </c>
      <c r="D8" s="35">
        <v>30</v>
      </c>
    </row>
    <row r="9" spans="1:4" ht="15.95" customHeight="1" thickBot="1" x14ac:dyDescent="0.25">
      <c r="A9" s="217" t="s">
        <v>21</v>
      </c>
      <c r="B9" s="34" t="s">
        <v>599</v>
      </c>
      <c r="C9" s="34" t="s">
        <v>571</v>
      </c>
      <c r="D9" s="35">
        <v>20</v>
      </c>
    </row>
    <row r="10" spans="1:4" ht="15.95" customHeight="1" thickBot="1" x14ac:dyDescent="0.25">
      <c r="A10" s="217" t="s">
        <v>22</v>
      </c>
      <c r="B10" s="34" t="s">
        <v>600</v>
      </c>
      <c r="C10" s="34" t="s">
        <v>571</v>
      </c>
      <c r="D10" s="35">
        <v>65</v>
      </c>
    </row>
    <row r="11" spans="1:4" ht="15.95" customHeight="1" thickBot="1" x14ac:dyDescent="0.25">
      <c r="A11" s="217" t="s">
        <v>23</v>
      </c>
      <c r="B11" s="34" t="s">
        <v>617</v>
      </c>
      <c r="C11" s="34" t="s">
        <v>616</v>
      </c>
      <c r="D11" s="35">
        <v>300</v>
      </c>
    </row>
    <row r="12" spans="1:4" ht="15.95" customHeight="1" thickBot="1" x14ac:dyDescent="0.25">
      <c r="A12" s="217" t="s">
        <v>24</v>
      </c>
      <c r="B12" s="34"/>
      <c r="C12" s="34"/>
      <c r="D12" s="35"/>
    </row>
    <row r="13" spans="1:4" ht="15.95" customHeight="1" thickBot="1" x14ac:dyDescent="0.25">
      <c r="A13" s="217" t="s">
        <v>25</v>
      </c>
      <c r="B13" s="34"/>
      <c r="C13" s="34"/>
      <c r="D13" s="35"/>
    </row>
    <row r="14" spans="1:4" ht="15.95" customHeight="1" thickBot="1" x14ac:dyDescent="0.25">
      <c r="A14" s="217" t="s">
        <v>26</v>
      </c>
      <c r="B14" s="34"/>
      <c r="C14" s="34"/>
      <c r="D14" s="35"/>
    </row>
    <row r="15" spans="1:4" ht="15.95" customHeight="1" thickBot="1" x14ac:dyDescent="0.25">
      <c r="A15" s="217" t="s">
        <v>27</v>
      </c>
      <c r="B15" s="34"/>
      <c r="C15" s="34"/>
      <c r="D15" s="35"/>
    </row>
    <row r="16" spans="1:4" ht="15.95" customHeight="1" thickBot="1" x14ac:dyDescent="0.25">
      <c r="A16" s="217" t="s">
        <v>28</v>
      </c>
      <c r="B16" s="34"/>
      <c r="C16" s="34"/>
      <c r="D16" s="35"/>
    </row>
    <row r="17" spans="1:4" ht="15.95" customHeight="1" thickBot="1" x14ac:dyDescent="0.25">
      <c r="A17" s="217" t="s">
        <v>29</v>
      </c>
      <c r="B17" s="34"/>
      <c r="C17" s="34"/>
      <c r="D17" s="35"/>
    </row>
    <row r="18" spans="1:4" ht="15.95" customHeight="1" thickBot="1" x14ac:dyDescent="0.25">
      <c r="A18" s="217" t="s">
        <v>30</v>
      </c>
      <c r="B18" s="34"/>
      <c r="C18" s="34"/>
      <c r="D18" s="35"/>
    </row>
    <row r="19" spans="1:4" ht="15.95" customHeight="1" thickBot="1" x14ac:dyDescent="0.25">
      <c r="A19" s="217" t="s">
        <v>31</v>
      </c>
      <c r="B19" s="34"/>
      <c r="C19" s="34"/>
      <c r="D19" s="35"/>
    </row>
    <row r="20" spans="1:4" ht="15.95" customHeight="1" thickBot="1" x14ac:dyDescent="0.25">
      <c r="A20" s="217" t="s">
        <v>32</v>
      </c>
      <c r="B20" s="34"/>
      <c r="C20" s="34"/>
      <c r="D20" s="35"/>
    </row>
    <row r="21" spans="1:4" ht="15.95" customHeight="1" thickBot="1" x14ac:dyDescent="0.25">
      <c r="A21" s="217" t="s">
        <v>33</v>
      </c>
      <c r="B21" s="34"/>
      <c r="C21" s="34"/>
      <c r="D21" s="35"/>
    </row>
    <row r="22" spans="1:4" ht="15.95" customHeight="1" thickBot="1" x14ac:dyDescent="0.25">
      <c r="A22" s="217" t="s">
        <v>34</v>
      </c>
      <c r="B22" s="34"/>
      <c r="C22" s="34"/>
      <c r="D22" s="35"/>
    </row>
    <row r="23" spans="1:4" ht="15.95" customHeight="1" thickBot="1" x14ac:dyDescent="0.25">
      <c r="A23" s="217" t="s">
        <v>35</v>
      </c>
      <c r="B23" s="34"/>
      <c r="C23" s="34"/>
      <c r="D23" s="35"/>
    </row>
    <row r="24" spans="1:4" ht="15.95" customHeight="1" thickBot="1" x14ac:dyDescent="0.25">
      <c r="A24" s="217" t="s">
        <v>36</v>
      </c>
      <c r="B24" s="34"/>
      <c r="C24" s="34"/>
      <c r="D24" s="35"/>
    </row>
    <row r="25" spans="1:4" ht="15.95" customHeight="1" thickBot="1" x14ac:dyDescent="0.25">
      <c r="A25" s="217" t="s">
        <v>37</v>
      </c>
      <c r="B25" s="34"/>
      <c r="C25" s="34"/>
      <c r="D25" s="35"/>
    </row>
    <row r="26" spans="1:4" ht="15.95" customHeight="1" thickBot="1" x14ac:dyDescent="0.25">
      <c r="A26" s="217" t="s">
        <v>38</v>
      </c>
      <c r="B26" s="34"/>
      <c r="C26" s="34"/>
      <c r="D26" s="35"/>
    </row>
    <row r="27" spans="1:4" ht="15.95" customHeight="1" thickBot="1" x14ac:dyDescent="0.25">
      <c r="A27" s="217" t="s">
        <v>39</v>
      </c>
      <c r="B27" s="34"/>
      <c r="C27" s="34"/>
      <c r="D27" s="35"/>
    </row>
    <row r="28" spans="1:4" ht="15.95" customHeight="1" thickBot="1" x14ac:dyDescent="0.25">
      <c r="A28" s="217" t="s">
        <v>40</v>
      </c>
      <c r="B28" s="34"/>
      <c r="C28" s="34"/>
      <c r="D28" s="35"/>
    </row>
    <row r="29" spans="1:4" ht="15.95" customHeight="1" thickBot="1" x14ac:dyDescent="0.25">
      <c r="A29" s="217" t="s">
        <v>41</v>
      </c>
      <c r="B29" s="34"/>
      <c r="C29" s="34"/>
      <c r="D29" s="35"/>
    </row>
    <row r="30" spans="1:4" ht="15.95" customHeight="1" thickBot="1" x14ac:dyDescent="0.25">
      <c r="A30" s="217" t="s">
        <v>42</v>
      </c>
      <c r="B30" s="34"/>
      <c r="C30" s="34"/>
      <c r="D30" s="35"/>
    </row>
    <row r="31" spans="1:4" ht="15.95" customHeight="1" thickBot="1" x14ac:dyDescent="0.25">
      <c r="A31" s="217" t="s">
        <v>43</v>
      </c>
      <c r="B31" s="34"/>
      <c r="C31" s="34"/>
      <c r="D31" s="35"/>
    </row>
    <row r="32" spans="1:4" ht="15.95" customHeight="1" thickBot="1" x14ac:dyDescent="0.25">
      <c r="A32" s="217" t="s">
        <v>44</v>
      </c>
      <c r="B32" s="34"/>
      <c r="C32" s="34"/>
      <c r="D32" s="35"/>
    </row>
    <row r="33" spans="1:4" ht="15.95" customHeight="1" thickBot="1" x14ac:dyDescent="0.25">
      <c r="A33" s="217" t="s">
        <v>45</v>
      </c>
      <c r="B33" s="34"/>
      <c r="C33" s="34"/>
      <c r="D33" s="103"/>
    </row>
    <row r="34" spans="1:4" ht="15.95" customHeight="1" thickBot="1" x14ac:dyDescent="0.25">
      <c r="A34" s="217" t="s">
        <v>128</v>
      </c>
      <c r="B34" s="34"/>
      <c r="C34" s="34"/>
      <c r="D34" s="103"/>
    </row>
    <row r="35" spans="1:4" ht="15.95" customHeight="1" thickBot="1" x14ac:dyDescent="0.25">
      <c r="A35" s="217" t="s">
        <v>129</v>
      </c>
      <c r="B35" s="34"/>
      <c r="C35" s="34"/>
      <c r="D35" s="103"/>
    </row>
    <row r="36" spans="1:4" ht="15.95" customHeight="1" thickBot="1" x14ac:dyDescent="0.25">
      <c r="A36" s="217" t="s">
        <v>130</v>
      </c>
      <c r="B36" s="36"/>
      <c r="C36" s="36"/>
      <c r="D36" s="104"/>
    </row>
    <row r="37" spans="1:4" ht="15.95" customHeight="1" thickBot="1" x14ac:dyDescent="0.25">
      <c r="A37" s="614" t="s">
        <v>51</v>
      </c>
      <c r="B37" s="615"/>
      <c r="C37" s="218"/>
      <c r="D37" s="219">
        <f>SUM(D5:D36)</f>
        <v>18065</v>
      </c>
    </row>
    <row r="38" spans="1:4" x14ac:dyDescent="0.2">
      <c r="A38" t="s">
        <v>202</v>
      </c>
    </row>
  </sheetData>
  <mergeCells count="4">
    <mergeCell ref="C3:D3"/>
    <mergeCell ref="A37:B37"/>
    <mergeCell ref="A1:D1"/>
    <mergeCell ref="B2:C2"/>
  </mergeCells>
  <phoneticPr fontId="30" type="noConversion"/>
  <conditionalFormatting sqref="D37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8"/>
  <sheetViews>
    <sheetView topLeftCell="B16" zoomScale="120" zoomScaleNormal="120" zoomScaleSheetLayoutView="100" workbookViewId="0">
      <selection activeCell="B5" sqref="B5"/>
    </sheetView>
  </sheetViews>
  <sheetFormatPr defaultColWidth="9.33203125" defaultRowHeight="15.75" x14ac:dyDescent="0.25"/>
  <cols>
    <col min="1" max="1" width="9" style="380" customWidth="1"/>
    <col min="2" max="2" width="66.33203125" style="380" bestFit="1" customWidth="1"/>
    <col min="3" max="3" width="15.5" style="381" customWidth="1"/>
    <col min="4" max="5" width="15.5" style="380" customWidth="1"/>
    <col min="6" max="6" width="9" style="412" customWidth="1"/>
    <col min="7" max="16384" width="9.33203125" style="412"/>
  </cols>
  <sheetData>
    <row r="1" spans="1:5" ht="15.95" customHeight="1" x14ac:dyDescent="0.25">
      <c r="A1" s="546" t="s">
        <v>14</v>
      </c>
      <c r="B1" s="546"/>
      <c r="C1" s="546"/>
      <c r="D1" s="546"/>
      <c r="E1" s="546"/>
    </row>
    <row r="2" spans="1:5" ht="15.95" customHeight="1" thickBot="1" x14ac:dyDescent="0.3">
      <c r="A2" s="547" t="s">
        <v>153</v>
      </c>
      <c r="B2" s="547"/>
      <c r="D2" s="156"/>
      <c r="E2" s="301" t="s">
        <v>215</v>
      </c>
    </row>
    <row r="3" spans="1:5" ht="38.1" customHeight="1" thickBot="1" x14ac:dyDescent="0.3">
      <c r="A3" s="23" t="s">
        <v>70</v>
      </c>
      <c r="B3" s="24" t="s">
        <v>16</v>
      </c>
      <c r="C3" s="24" t="s">
        <v>590</v>
      </c>
      <c r="D3" s="24" t="s">
        <v>594</v>
      </c>
      <c r="E3" s="24" t="s">
        <v>598</v>
      </c>
    </row>
    <row r="4" spans="1:5" s="413" customFormat="1" ht="12" customHeight="1" thickBot="1" x14ac:dyDescent="0.25">
      <c r="A4" s="37" t="s">
        <v>481</v>
      </c>
      <c r="B4" s="38" t="s">
        <v>482</v>
      </c>
      <c r="C4" s="38" t="s">
        <v>483</v>
      </c>
      <c r="D4" s="38" t="s">
        <v>485</v>
      </c>
      <c r="E4" s="449" t="s">
        <v>484</v>
      </c>
    </row>
    <row r="5" spans="1:5" s="414" customFormat="1" ht="12" customHeight="1" thickBot="1" x14ac:dyDescent="0.25">
      <c r="A5" s="20" t="s">
        <v>17</v>
      </c>
      <c r="B5" s="21" t="s">
        <v>520</v>
      </c>
      <c r="C5" s="467">
        <v>119300</v>
      </c>
      <c r="D5" s="467">
        <v>119300</v>
      </c>
      <c r="E5" s="468">
        <v>119300</v>
      </c>
    </row>
    <row r="6" spans="1:5" s="414" customFormat="1" ht="12" customHeight="1" thickBot="1" x14ac:dyDescent="0.25">
      <c r="A6" s="20" t="s">
        <v>18</v>
      </c>
      <c r="B6" s="286" t="s">
        <v>370</v>
      </c>
      <c r="C6" s="467">
        <v>35000</v>
      </c>
      <c r="D6" s="467">
        <v>35000</v>
      </c>
      <c r="E6" s="468">
        <v>35000</v>
      </c>
    </row>
    <row r="7" spans="1:5" s="414" customFormat="1" ht="12" customHeight="1" thickBot="1" x14ac:dyDescent="0.25">
      <c r="A7" s="20" t="s">
        <v>19</v>
      </c>
      <c r="B7" s="21" t="s">
        <v>378</v>
      </c>
      <c r="C7" s="467">
        <v>0</v>
      </c>
      <c r="D7" s="467"/>
      <c r="E7" s="468"/>
    </row>
    <row r="8" spans="1:5" s="414" customFormat="1" ht="12" customHeight="1" thickBot="1" x14ac:dyDescent="0.25">
      <c r="A8" s="20" t="s">
        <v>173</v>
      </c>
      <c r="B8" s="21" t="s">
        <v>255</v>
      </c>
      <c r="C8" s="403">
        <f>+C9+C13+C14+C15</f>
        <v>79300</v>
      </c>
      <c r="D8" s="403">
        <f>+D9+D13+D14+D15</f>
        <v>79800</v>
      </c>
      <c r="E8" s="446">
        <f>+E9+E13+E14+E15</f>
        <v>80300</v>
      </c>
    </row>
    <row r="9" spans="1:5" s="414" customFormat="1" ht="12" customHeight="1" x14ac:dyDescent="0.2">
      <c r="A9" s="15" t="s">
        <v>256</v>
      </c>
      <c r="B9" s="415" t="s">
        <v>430</v>
      </c>
      <c r="C9" s="448">
        <f>+C10+C11+C12</f>
        <v>76000</v>
      </c>
      <c r="D9" s="448">
        <f>+D10+D11+D12</f>
        <v>76500</v>
      </c>
      <c r="E9" s="447">
        <f>+E10+E11+E12</f>
        <v>77000</v>
      </c>
    </row>
    <row r="10" spans="1:5" s="414" customFormat="1" ht="12" customHeight="1" x14ac:dyDescent="0.2">
      <c r="A10" s="14" t="s">
        <v>257</v>
      </c>
      <c r="B10" s="416" t="s">
        <v>262</v>
      </c>
      <c r="C10" s="397">
        <v>23000</v>
      </c>
      <c r="D10" s="397">
        <v>23500</v>
      </c>
      <c r="E10" s="263">
        <v>24000</v>
      </c>
    </row>
    <row r="11" spans="1:5" s="414" customFormat="1" ht="12" customHeight="1" x14ac:dyDescent="0.2">
      <c r="A11" s="14" t="s">
        <v>258</v>
      </c>
      <c r="B11" s="416" t="s">
        <v>263</v>
      </c>
      <c r="C11" s="397">
        <v>23000</v>
      </c>
      <c r="D11" s="397">
        <v>23000</v>
      </c>
      <c r="E11" s="263">
        <v>23000</v>
      </c>
    </row>
    <row r="12" spans="1:5" s="414" customFormat="1" ht="12" customHeight="1" x14ac:dyDescent="0.2">
      <c r="A12" s="14" t="s">
        <v>428</v>
      </c>
      <c r="B12" s="491" t="s">
        <v>429</v>
      </c>
      <c r="C12" s="397">
        <v>30000</v>
      </c>
      <c r="D12" s="397">
        <v>30000</v>
      </c>
      <c r="E12" s="263">
        <v>30000</v>
      </c>
    </row>
    <row r="13" spans="1:5" s="414" customFormat="1" ht="12" customHeight="1" x14ac:dyDescent="0.2">
      <c r="A13" s="14" t="s">
        <v>259</v>
      </c>
      <c r="B13" s="416" t="s">
        <v>264</v>
      </c>
      <c r="C13" s="397">
        <v>3300</v>
      </c>
      <c r="D13" s="397">
        <v>3300</v>
      </c>
      <c r="E13" s="263">
        <v>3300</v>
      </c>
    </row>
    <row r="14" spans="1:5" s="414" customFormat="1" ht="12" customHeight="1" x14ac:dyDescent="0.2">
      <c r="A14" s="14" t="s">
        <v>260</v>
      </c>
      <c r="B14" s="416" t="s">
        <v>265</v>
      </c>
      <c r="C14" s="397"/>
      <c r="D14" s="397"/>
      <c r="E14" s="263"/>
    </row>
    <row r="15" spans="1:5" s="414" customFormat="1" ht="12" customHeight="1" thickBot="1" x14ac:dyDescent="0.25">
      <c r="A15" s="16" t="s">
        <v>261</v>
      </c>
      <c r="B15" s="417" t="s">
        <v>266</v>
      </c>
      <c r="C15" s="399"/>
      <c r="D15" s="399"/>
      <c r="E15" s="265"/>
    </row>
    <row r="16" spans="1:5" s="414" customFormat="1" ht="12" customHeight="1" thickBot="1" x14ac:dyDescent="0.25">
      <c r="A16" s="20" t="s">
        <v>21</v>
      </c>
      <c r="B16" s="21" t="s">
        <v>523</v>
      </c>
      <c r="C16" s="467">
        <v>29850</v>
      </c>
      <c r="D16" s="467">
        <v>30000</v>
      </c>
      <c r="E16" s="468">
        <v>31000</v>
      </c>
    </row>
    <row r="17" spans="1:6" s="414" customFormat="1" ht="12" customHeight="1" thickBot="1" x14ac:dyDescent="0.25">
      <c r="A17" s="20" t="s">
        <v>22</v>
      </c>
      <c r="B17" s="21" t="s">
        <v>9</v>
      </c>
      <c r="C17" s="467"/>
      <c r="D17" s="467"/>
      <c r="E17" s="468"/>
    </row>
    <row r="18" spans="1:6" s="414" customFormat="1" ht="12" customHeight="1" thickBot="1" x14ac:dyDescent="0.25">
      <c r="A18" s="20" t="s">
        <v>180</v>
      </c>
      <c r="B18" s="21" t="s">
        <v>522</v>
      </c>
      <c r="C18" s="467"/>
      <c r="D18" s="467"/>
      <c r="E18" s="468"/>
    </row>
    <row r="19" spans="1:6" s="414" customFormat="1" ht="12" customHeight="1" thickBot="1" x14ac:dyDescent="0.25">
      <c r="A19" s="20" t="s">
        <v>24</v>
      </c>
      <c r="B19" s="286" t="s">
        <v>521</v>
      </c>
      <c r="C19" s="467"/>
      <c r="D19" s="467"/>
      <c r="E19" s="468"/>
    </row>
    <row r="20" spans="1:6" s="414" customFormat="1" ht="12" customHeight="1" thickBot="1" x14ac:dyDescent="0.25">
      <c r="A20" s="20" t="s">
        <v>25</v>
      </c>
      <c r="B20" s="21" t="s">
        <v>299</v>
      </c>
      <c r="C20" s="403">
        <f>+C5+C6+C7+C8+C16+C17+C18+C19</f>
        <v>263450</v>
      </c>
      <c r="D20" s="403">
        <f>+D5+D6+D7+D8+D16+D17+D18+D19</f>
        <v>264100</v>
      </c>
      <c r="E20" s="297">
        <f>+E5+E6+E7+E8+E16+E17+E18+E19</f>
        <v>265600</v>
      </c>
    </row>
    <row r="21" spans="1:6" s="414" customFormat="1" ht="12" customHeight="1" thickBot="1" x14ac:dyDescent="0.25">
      <c r="A21" s="20" t="s">
        <v>26</v>
      </c>
      <c r="B21" s="21" t="s">
        <v>524</v>
      </c>
      <c r="C21" s="516">
        <v>10000</v>
      </c>
      <c r="D21" s="516">
        <v>10000</v>
      </c>
      <c r="E21" s="517">
        <v>10000</v>
      </c>
    </row>
    <row r="22" spans="1:6" s="414" customFormat="1" ht="12" customHeight="1" thickBot="1" x14ac:dyDescent="0.25">
      <c r="A22" s="20" t="s">
        <v>27</v>
      </c>
      <c r="B22" s="21" t="s">
        <v>525</v>
      </c>
      <c r="C22" s="403">
        <f>+C20+C21</f>
        <v>273450</v>
      </c>
      <c r="D22" s="403">
        <f>+D20+D21</f>
        <v>274100</v>
      </c>
      <c r="E22" s="446">
        <f>+E20+E21</f>
        <v>275600</v>
      </c>
    </row>
    <row r="23" spans="1:6" s="414" customFormat="1" ht="12" customHeight="1" x14ac:dyDescent="0.2">
      <c r="A23" s="369"/>
      <c r="B23" s="370"/>
      <c r="C23" s="371"/>
      <c r="D23" s="513"/>
      <c r="E23" s="514"/>
    </row>
    <row r="24" spans="1:6" s="414" customFormat="1" ht="12" customHeight="1" x14ac:dyDescent="0.2">
      <c r="A24" s="546" t="s">
        <v>46</v>
      </c>
      <c r="B24" s="546"/>
      <c r="C24" s="546"/>
      <c r="D24" s="546"/>
      <c r="E24" s="546"/>
    </row>
    <row r="25" spans="1:6" s="414" customFormat="1" ht="12" customHeight="1" thickBot="1" x14ac:dyDescent="0.25">
      <c r="A25" s="548" t="s">
        <v>154</v>
      </c>
      <c r="B25" s="548"/>
      <c r="C25" s="381"/>
      <c r="D25" s="156"/>
      <c r="E25" s="301" t="s">
        <v>215</v>
      </c>
    </row>
    <row r="26" spans="1:6" s="414" customFormat="1" ht="24" customHeight="1" thickBot="1" x14ac:dyDescent="0.25">
      <c r="A26" s="23" t="s">
        <v>15</v>
      </c>
      <c r="B26" s="24" t="s">
        <v>47</v>
      </c>
      <c r="C26" s="24" t="str">
        <f>+C3</f>
        <v>2021.</v>
      </c>
      <c r="D26" s="24" t="str">
        <f>+D3</f>
        <v>2022.</v>
      </c>
      <c r="E26" s="176" t="str">
        <f>+E3</f>
        <v>2023.</v>
      </c>
      <c r="F26" s="515"/>
    </row>
    <row r="27" spans="1:6" s="414" customFormat="1" ht="12" customHeight="1" thickBot="1" x14ac:dyDescent="0.25">
      <c r="A27" s="407" t="s">
        <v>481</v>
      </c>
      <c r="B27" s="408" t="s">
        <v>482</v>
      </c>
      <c r="C27" s="408" t="s">
        <v>483</v>
      </c>
      <c r="D27" s="408" t="s">
        <v>485</v>
      </c>
      <c r="E27" s="509" t="s">
        <v>484</v>
      </c>
      <c r="F27" s="515"/>
    </row>
    <row r="28" spans="1:6" s="414" customFormat="1" ht="15" customHeight="1" thickBot="1" x14ac:dyDescent="0.25">
      <c r="A28" s="20" t="s">
        <v>17</v>
      </c>
      <c r="B28" s="30" t="s">
        <v>526</v>
      </c>
      <c r="C28" s="467">
        <v>256900</v>
      </c>
      <c r="D28" s="467">
        <v>257500</v>
      </c>
      <c r="E28" s="463">
        <v>258000</v>
      </c>
      <c r="F28" s="515"/>
    </row>
    <row r="29" spans="1:6" ht="12" customHeight="1" thickBot="1" x14ac:dyDescent="0.3">
      <c r="A29" s="493" t="s">
        <v>18</v>
      </c>
      <c r="B29" s="510" t="s">
        <v>531</v>
      </c>
      <c r="C29" s="511">
        <f>+C30+C31+C32</f>
        <v>16550</v>
      </c>
      <c r="D29" s="511">
        <f>+D30+D31+D32</f>
        <v>16600</v>
      </c>
      <c r="E29" s="512">
        <f>+E30+E31+E32</f>
        <v>17600</v>
      </c>
    </row>
    <row r="30" spans="1:6" ht="12" customHeight="1" x14ac:dyDescent="0.25">
      <c r="A30" s="15" t="s">
        <v>105</v>
      </c>
      <c r="B30" s="8" t="s">
        <v>214</v>
      </c>
      <c r="C30" s="398">
        <v>3050</v>
      </c>
      <c r="D30" s="398">
        <v>2600</v>
      </c>
      <c r="E30" s="264">
        <v>3600</v>
      </c>
    </row>
    <row r="31" spans="1:6" ht="12" customHeight="1" x14ac:dyDescent="0.25">
      <c r="A31" s="15" t="s">
        <v>106</v>
      </c>
      <c r="B31" s="12" t="s">
        <v>187</v>
      </c>
      <c r="C31" s="397">
        <v>13500</v>
      </c>
      <c r="D31" s="397">
        <v>14000</v>
      </c>
      <c r="E31" s="263">
        <v>14000</v>
      </c>
    </row>
    <row r="32" spans="1:6" ht="12" customHeight="1" thickBot="1" x14ac:dyDescent="0.3">
      <c r="A32" s="15" t="s">
        <v>107</v>
      </c>
      <c r="B32" s="288" t="s">
        <v>217</v>
      </c>
      <c r="C32" s="397"/>
      <c r="D32" s="397"/>
      <c r="E32" s="263"/>
    </row>
    <row r="33" spans="1:7" ht="12" customHeight="1" thickBot="1" x14ac:dyDescent="0.3">
      <c r="A33" s="20" t="s">
        <v>19</v>
      </c>
      <c r="B33" s="147" t="s">
        <v>442</v>
      </c>
      <c r="C33" s="396">
        <f>+C28+C29</f>
        <v>273450</v>
      </c>
      <c r="D33" s="396">
        <f>+D28+D29</f>
        <v>274100</v>
      </c>
      <c r="E33" s="262">
        <f>+E28+E29</f>
        <v>275600</v>
      </c>
    </row>
    <row r="34" spans="1:7" ht="15" customHeight="1" thickBot="1" x14ac:dyDescent="0.3">
      <c r="A34" s="20" t="s">
        <v>20</v>
      </c>
      <c r="B34" s="147" t="s">
        <v>527</v>
      </c>
      <c r="C34" s="518"/>
      <c r="D34" s="518"/>
      <c r="E34" s="519"/>
      <c r="F34" s="427"/>
    </row>
    <row r="35" spans="1:7" s="414" customFormat="1" ht="12.95" customHeight="1" thickBot="1" x14ac:dyDescent="0.25">
      <c r="A35" s="289" t="s">
        <v>21</v>
      </c>
      <c r="B35" s="379" t="s">
        <v>528</v>
      </c>
      <c r="C35" s="508">
        <f>+C33+C34</f>
        <v>273450</v>
      </c>
      <c r="D35" s="508">
        <f>+D33+D34</f>
        <v>274100</v>
      </c>
      <c r="E35" s="502">
        <f>+E33+E34</f>
        <v>275600</v>
      </c>
    </row>
    <row r="36" spans="1:7" x14ac:dyDescent="0.25">
      <c r="C36" s="380"/>
    </row>
    <row r="37" spans="1:7" x14ac:dyDescent="0.25">
      <c r="C37" s="380"/>
    </row>
    <row r="38" spans="1:7" x14ac:dyDescent="0.25">
      <c r="C38" s="380"/>
    </row>
    <row r="39" spans="1:7" ht="16.5" customHeight="1" x14ac:dyDescent="0.25">
      <c r="C39" s="380"/>
    </row>
    <row r="40" spans="1:7" x14ac:dyDescent="0.25">
      <c r="C40" s="380"/>
    </row>
    <row r="41" spans="1:7" x14ac:dyDescent="0.25">
      <c r="C41" s="380"/>
    </row>
    <row r="42" spans="1:7" s="380" customFormat="1" x14ac:dyDescent="0.25">
      <c r="F42" s="412"/>
      <c r="G42" s="412"/>
    </row>
    <row r="43" spans="1:7" s="380" customFormat="1" x14ac:dyDescent="0.25">
      <c r="F43" s="412"/>
      <c r="G43" s="412"/>
    </row>
    <row r="44" spans="1:7" s="380" customFormat="1" x14ac:dyDescent="0.25">
      <c r="F44" s="412"/>
      <c r="G44" s="412"/>
    </row>
    <row r="45" spans="1:7" s="380" customFormat="1" x14ac:dyDescent="0.25">
      <c r="F45" s="412"/>
      <c r="G45" s="412"/>
    </row>
    <row r="46" spans="1:7" s="380" customFormat="1" x14ac:dyDescent="0.25">
      <c r="F46" s="412"/>
      <c r="G46" s="412"/>
    </row>
    <row r="47" spans="1:7" s="380" customFormat="1" x14ac:dyDescent="0.25">
      <c r="F47" s="412"/>
      <c r="G47" s="412"/>
    </row>
    <row r="48" spans="1:7" s="380" customFormat="1" x14ac:dyDescent="0.25">
      <c r="F48" s="412"/>
      <c r="G48" s="412"/>
    </row>
  </sheetData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CE,Félkövér"&amp;12Kehidakustány Község Önkormányzata
2020. ÉVI KÖLTSÉGVETÉSI ÉVET KÖVETŐ 3 ÉV TERVEZETT BEVÉTELEI, KIADÁSAI&amp;R&amp;"Times New Roman CE,Félkövér dőlt"&amp;11 7. tájékoztató tábla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3" sqref="B13"/>
    </sheetView>
  </sheetViews>
  <sheetFormatPr defaultRowHeight="12.75" x14ac:dyDescent="0.2"/>
  <sheetData/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view="pageLayout" zoomScale="90" zoomScaleNormal="100" zoomScaleSheetLayoutView="100" zoomScalePageLayoutView="90" workbookViewId="0">
      <selection activeCell="C102" sqref="C102"/>
    </sheetView>
  </sheetViews>
  <sheetFormatPr defaultColWidth="9.33203125" defaultRowHeight="15.75" x14ac:dyDescent="0.25"/>
  <cols>
    <col min="1" max="1" width="9.5" style="380" customWidth="1"/>
    <col min="2" max="2" width="91.6640625" style="380" customWidth="1"/>
    <col min="3" max="3" width="21.6640625" style="381" customWidth="1"/>
    <col min="4" max="4" width="9" style="412" customWidth="1"/>
    <col min="5" max="16384" width="9.33203125" style="412"/>
  </cols>
  <sheetData>
    <row r="1" spans="1:3" ht="15.95" customHeight="1" x14ac:dyDescent="0.25">
      <c r="A1" s="546" t="s">
        <v>14</v>
      </c>
      <c r="B1" s="546"/>
      <c r="C1" s="546"/>
    </row>
    <row r="2" spans="1:3" ht="15.95" customHeight="1" thickBot="1" x14ac:dyDescent="0.3">
      <c r="A2" s="547" t="s">
        <v>153</v>
      </c>
      <c r="B2" s="547"/>
      <c r="C2" s="301" t="s">
        <v>215</v>
      </c>
    </row>
    <row r="3" spans="1:3" ht="38.1" customHeight="1" thickBot="1" x14ac:dyDescent="0.3">
      <c r="A3" s="23" t="s">
        <v>70</v>
      </c>
      <c r="B3" s="24" t="s">
        <v>16</v>
      </c>
      <c r="C3" s="44" t="s">
        <v>601</v>
      </c>
    </row>
    <row r="4" spans="1:3" s="413" customFormat="1" ht="12" customHeight="1" thickBot="1" x14ac:dyDescent="0.25">
      <c r="A4" s="407" t="s">
        <v>481</v>
      </c>
      <c r="B4" s="408" t="s">
        <v>482</v>
      </c>
      <c r="C4" s="409" t="s">
        <v>483</v>
      </c>
    </row>
    <row r="5" spans="1:3" s="414" customFormat="1" ht="12" customHeight="1" thickBot="1" x14ac:dyDescent="0.25">
      <c r="A5" s="20" t="s">
        <v>17</v>
      </c>
      <c r="B5" s="21" t="s">
        <v>240</v>
      </c>
      <c r="C5" s="291">
        <f>+C6+C7+C8+C9+C10+C11</f>
        <v>0</v>
      </c>
    </row>
    <row r="6" spans="1:3" s="414" customFormat="1" ht="12" customHeight="1" x14ac:dyDescent="0.2">
      <c r="A6" s="15" t="s">
        <v>99</v>
      </c>
      <c r="B6" s="415" t="s">
        <v>241</v>
      </c>
      <c r="C6" s="294"/>
    </row>
    <row r="7" spans="1:3" s="414" customFormat="1" ht="12" customHeight="1" x14ac:dyDescent="0.2">
      <c r="A7" s="14" t="s">
        <v>100</v>
      </c>
      <c r="B7" s="416" t="s">
        <v>242</v>
      </c>
      <c r="C7" s="293"/>
    </row>
    <row r="8" spans="1:3" s="414" customFormat="1" ht="12" customHeight="1" x14ac:dyDescent="0.2">
      <c r="A8" s="14" t="s">
        <v>101</v>
      </c>
      <c r="B8" s="416" t="s">
        <v>243</v>
      </c>
      <c r="C8" s="293"/>
    </row>
    <row r="9" spans="1:3" s="414" customFormat="1" ht="12" customHeight="1" x14ac:dyDescent="0.2">
      <c r="A9" s="14" t="s">
        <v>102</v>
      </c>
      <c r="B9" s="416" t="s">
        <v>244</v>
      </c>
      <c r="C9" s="293"/>
    </row>
    <row r="10" spans="1:3" s="414" customFormat="1" ht="12" customHeight="1" x14ac:dyDescent="0.2">
      <c r="A10" s="14" t="s">
        <v>150</v>
      </c>
      <c r="B10" s="287" t="s">
        <v>423</v>
      </c>
      <c r="C10" s="293"/>
    </row>
    <row r="11" spans="1:3" s="414" customFormat="1" ht="12" customHeight="1" thickBot="1" x14ac:dyDescent="0.25">
      <c r="A11" s="16" t="s">
        <v>103</v>
      </c>
      <c r="B11" s="288" t="s">
        <v>424</v>
      </c>
      <c r="C11" s="293"/>
    </row>
    <row r="12" spans="1:3" s="414" customFormat="1" ht="12" customHeight="1" thickBot="1" x14ac:dyDescent="0.25">
      <c r="A12" s="20" t="s">
        <v>18</v>
      </c>
      <c r="B12" s="286" t="s">
        <v>245</v>
      </c>
      <c r="C12" s="291">
        <f>+C13+C14+C15+C16+C17</f>
        <v>0</v>
      </c>
    </row>
    <row r="13" spans="1:3" s="414" customFormat="1" ht="12" customHeight="1" x14ac:dyDescent="0.2">
      <c r="A13" s="15" t="s">
        <v>105</v>
      </c>
      <c r="B13" s="415" t="s">
        <v>246</v>
      </c>
      <c r="C13" s="294"/>
    </row>
    <row r="14" spans="1:3" s="414" customFormat="1" ht="12" customHeight="1" x14ac:dyDescent="0.2">
      <c r="A14" s="14" t="s">
        <v>106</v>
      </c>
      <c r="B14" s="416" t="s">
        <v>247</v>
      </c>
      <c r="C14" s="293"/>
    </row>
    <row r="15" spans="1:3" s="414" customFormat="1" ht="12" customHeight="1" x14ac:dyDescent="0.2">
      <c r="A15" s="14" t="s">
        <v>107</v>
      </c>
      <c r="B15" s="416" t="s">
        <v>416</v>
      </c>
      <c r="C15" s="293"/>
    </row>
    <row r="16" spans="1:3" s="414" customFormat="1" ht="12" customHeight="1" x14ac:dyDescent="0.2">
      <c r="A16" s="14" t="s">
        <v>108</v>
      </c>
      <c r="B16" s="416" t="s">
        <v>417</v>
      </c>
      <c r="C16" s="293"/>
    </row>
    <row r="17" spans="1:3" s="414" customFormat="1" ht="12" customHeight="1" x14ac:dyDescent="0.2">
      <c r="A17" s="14" t="s">
        <v>109</v>
      </c>
      <c r="B17" s="416" t="s">
        <v>248</v>
      </c>
      <c r="C17" s="293"/>
    </row>
    <row r="18" spans="1:3" s="414" customFormat="1" ht="12" customHeight="1" thickBot="1" x14ac:dyDescent="0.25">
      <c r="A18" s="16" t="s">
        <v>118</v>
      </c>
      <c r="B18" s="288" t="s">
        <v>249</v>
      </c>
      <c r="C18" s="295"/>
    </row>
    <row r="19" spans="1:3" s="414" customFormat="1" ht="12" customHeight="1" thickBot="1" x14ac:dyDescent="0.25">
      <c r="A19" s="20" t="s">
        <v>19</v>
      </c>
      <c r="B19" s="21" t="s">
        <v>250</v>
      </c>
      <c r="C19" s="291">
        <f>+C20+C21+C22+C23+C24</f>
        <v>0</v>
      </c>
    </row>
    <row r="20" spans="1:3" s="414" customFormat="1" ht="12" customHeight="1" x14ac:dyDescent="0.2">
      <c r="A20" s="15" t="s">
        <v>88</v>
      </c>
      <c r="B20" s="415" t="s">
        <v>251</v>
      </c>
      <c r="C20" s="294"/>
    </row>
    <row r="21" spans="1:3" s="414" customFormat="1" ht="12" customHeight="1" x14ac:dyDescent="0.2">
      <c r="A21" s="14" t="s">
        <v>89</v>
      </c>
      <c r="B21" s="416" t="s">
        <v>252</v>
      </c>
      <c r="C21" s="293"/>
    </row>
    <row r="22" spans="1:3" s="414" customFormat="1" ht="12" customHeight="1" x14ac:dyDescent="0.2">
      <c r="A22" s="14" t="s">
        <v>90</v>
      </c>
      <c r="B22" s="416" t="s">
        <v>418</v>
      </c>
      <c r="C22" s="293"/>
    </row>
    <row r="23" spans="1:3" s="414" customFormat="1" ht="12" customHeight="1" x14ac:dyDescent="0.2">
      <c r="A23" s="14" t="s">
        <v>91</v>
      </c>
      <c r="B23" s="416" t="s">
        <v>419</v>
      </c>
      <c r="C23" s="293"/>
    </row>
    <row r="24" spans="1:3" s="414" customFormat="1" ht="12" customHeight="1" x14ac:dyDescent="0.2">
      <c r="A24" s="14" t="s">
        <v>171</v>
      </c>
      <c r="B24" s="416" t="s">
        <v>253</v>
      </c>
      <c r="C24" s="293"/>
    </row>
    <row r="25" spans="1:3" s="414" customFormat="1" ht="12" customHeight="1" thickBot="1" x14ac:dyDescent="0.25">
      <c r="A25" s="16" t="s">
        <v>172</v>
      </c>
      <c r="B25" s="417" t="s">
        <v>254</v>
      </c>
      <c r="C25" s="295"/>
    </row>
    <row r="26" spans="1:3" s="414" customFormat="1" ht="12" customHeight="1" thickBot="1" x14ac:dyDescent="0.25">
      <c r="A26" s="20" t="s">
        <v>173</v>
      </c>
      <c r="B26" s="21" t="s">
        <v>255</v>
      </c>
      <c r="C26" s="297">
        <f>+C27+C31+C32+C33</f>
        <v>0</v>
      </c>
    </row>
    <row r="27" spans="1:3" s="414" customFormat="1" ht="12" customHeight="1" x14ac:dyDescent="0.2">
      <c r="A27" s="15" t="s">
        <v>256</v>
      </c>
      <c r="B27" s="415" t="s">
        <v>430</v>
      </c>
      <c r="C27" s="410">
        <f>+C28+C29+C30</f>
        <v>0</v>
      </c>
    </row>
    <row r="28" spans="1:3" s="414" customFormat="1" ht="12" customHeight="1" x14ac:dyDescent="0.2">
      <c r="A28" s="14" t="s">
        <v>257</v>
      </c>
      <c r="B28" s="416" t="s">
        <v>262</v>
      </c>
      <c r="C28" s="293"/>
    </row>
    <row r="29" spans="1:3" s="414" customFormat="1" ht="12" customHeight="1" x14ac:dyDescent="0.2">
      <c r="A29" s="14" t="s">
        <v>258</v>
      </c>
      <c r="B29" s="540" t="s">
        <v>582</v>
      </c>
      <c r="C29" s="293"/>
    </row>
    <row r="30" spans="1:3" s="414" customFormat="1" ht="12" customHeight="1" x14ac:dyDescent="0.2">
      <c r="A30" s="14" t="s">
        <v>428</v>
      </c>
      <c r="B30" s="491" t="s">
        <v>429</v>
      </c>
      <c r="C30" s="293"/>
    </row>
    <row r="31" spans="1:3" s="414" customFormat="1" ht="12" customHeight="1" x14ac:dyDescent="0.2">
      <c r="A31" s="14" t="s">
        <v>259</v>
      </c>
      <c r="B31" s="416" t="s">
        <v>264</v>
      </c>
      <c r="C31" s="293"/>
    </row>
    <row r="32" spans="1:3" s="414" customFormat="1" ht="12" customHeight="1" x14ac:dyDescent="0.2">
      <c r="A32" s="14" t="s">
        <v>260</v>
      </c>
      <c r="B32" s="416" t="s">
        <v>265</v>
      </c>
      <c r="C32" s="293"/>
    </row>
    <row r="33" spans="1:3" s="414" customFormat="1" ht="12" customHeight="1" thickBot="1" x14ac:dyDescent="0.25">
      <c r="A33" s="16" t="s">
        <v>261</v>
      </c>
      <c r="B33" s="417" t="s">
        <v>266</v>
      </c>
      <c r="C33" s="295"/>
    </row>
    <row r="34" spans="1:3" s="414" customFormat="1" ht="12" customHeight="1" thickBot="1" x14ac:dyDescent="0.25">
      <c r="A34" s="20" t="s">
        <v>21</v>
      </c>
      <c r="B34" s="21" t="s">
        <v>425</v>
      </c>
      <c r="C34" s="291">
        <f>SUM(C35:C45)</f>
        <v>0</v>
      </c>
    </row>
    <row r="35" spans="1:3" s="414" customFormat="1" ht="12" customHeight="1" x14ac:dyDescent="0.2">
      <c r="A35" s="15" t="s">
        <v>92</v>
      </c>
      <c r="B35" s="415" t="s">
        <v>269</v>
      </c>
      <c r="C35" s="294"/>
    </row>
    <row r="36" spans="1:3" s="414" customFormat="1" ht="12" customHeight="1" x14ac:dyDescent="0.2">
      <c r="A36" s="14" t="s">
        <v>93</v>
      </c>
      <c r="B36" s="416" t="s">
        <v>270</v>
      </c>
      <c r="C36" s="293"/>
    </row>
    <row r="37" spans="1:3" s="414" customFormat="1" ht="12" customHeight="1" x14ac:dyDescent="0.2">
      <c r="A37" s="14" t="s">
        <v>94</v>
      </c>
      <c r="B37" s="416" t="s">
        <v>271</v>
      </c>
      <c r="C37" s="293"/>
    </row>
    <row r="38" spans="1:3" s="414" customFormat="1" ht="12" customHeight="1" x14ac:dyDescent="0.2">
      <c r="A38" s="14" t="s">
        <v>175</v>
      </c>
      <c r="B38" s="416" t="s">
        <v>272</v>
      </c>
      <c r="C38" s="293"/>
    </row>
    <row r="39" spans="1:3" s="414" customFormat="1" ht="12" customHeight="1" x14ac:dyDescent="0.2">
      <c r="A39" s="14" t="s">
        <v>176</v>
      </c>
      <c r="B39" s="416" t="s">
        <v>273</v>
      </c>
      <c r="C39" s="293"/>
    </row>
    <row r="40" spans="1:3" s="414" customFormat="1" ht="12" customHeight="1" x14ac:dyDescent="0.2">
      <c r="A40" s="14" t="s">
        <v>177</v>
      </c>
      <c r="B40" s="416" t="s">
        <v>274</v>
      </c>
      <c r="C40" s="293"/>
    </row>
    <row r="41" spans="1:3" s="414" customFormat="1" ht="12" customHeight="1" x14ac:dyDescent="0.2">
      <c r="A41" s="14" t="s">
        <v>178</v>
      </c>
      <c r="B41" s="416" t="s">
        <v>275</v>
      </c>
      <c r="C41" s="293"/>
    </row>
    <row r="42" spans="1:3" s="414" customFormat="1" ht="12" customHeight="1" x14ac:dyDescent="0.2">
      <c r="A42" s="14" t="s">
        <v>179</v>
      </c>
      <c r="B42" s="416" t="s">
        <v>276</v>
      </c>
      <c r="C42" s="293"/>
    </row>
    <row r="43" spans="1:3" s="414" customFormat="1" ht="12" customHeight="1" x14ac:dyDescent="0.2">
      <c r="A43" s="14" t="s">
        <v>267</v>
      </c>
      <c r="B43" s="416" t="s">
        <v>277</v>
      </c>
      <c r="C43" s="296"/>
    </row>
    <row r="44" spans="1:3" s="414" customFormat="1" ht="12" customHeight="1" x14ac:dyDescent="0.2">
      <c r="A44" s="16" t="s">
        <v>268</v>
      </c>
      <c r="B44" s="417" t="s">
        <v>427</v>
      </c>
      <c r="C44" s="402"/>
    </row>
    <row r="45" spans="1:3" s="414" customFormat="1" ht="12" customHeight="1" thickBot="1" x14ac:dyDescent="0.25">
      <c r="A45" s="16" t="s">
        <v>426</v>
      </c>
      <c r="B45" s="288" t="s">
        <v>278</v>
      </c>
      <c r="C45" s="402"/>
    </row>
    <row r="46" spans="1:3" s="414" customFormat="1" ht="12" customHeight="1" thickBot="1" x14ac:dyDescent="0.25">
      <c r="A46" s="20" t="s">
        <v>22</v>
      </c>
      <c r="B46" s="21" t="s">
        <v>279</v>
      </c>
      <c r="C46" s="291">
        <f>SUM(C47:C51)</f>
        <v>0</v>
      </c>
    </row>
    <row r="47" spans="1:3" s="414" customFormat="1" ht="12" customHeight="1" x14ac:dyDescent="0.2">
      <c r="A47" s="15" t="s">
        <v>95</v>
      </c>
      <c r="B47" s="415" t="s">
        <v>283</v>
      </c>
      <c r="C47" s="462"/>
    </row>
    <row r="48" spans="1:3" s="414" customFormat="1" ht="12" customHeight="1" x14ac:dyDescent="0.2">
      <c r="A48" s="14" t="s">
        <v>96</v>
      </c>
      <c r="B48" s="416" t="s">
        <v>284</v>
      </c>
      <c r="C48" s="296"/>
    </row>
    <row r="49" spans="1:3" s="414" customFormat="1" ht="12" customHeight="1" x14ac:dyDescent="0.2">
      <c r="A49" s="14" t="s">
        <v>280</v>
      </c>
      <c r="B49" s="416" t="s">
        <v>285</v>
      </c>
      <c r="C49" s="296"/>
    </row>
    <row r="50" spans="1:3" s="414" customFormat="1" ht="12" customHeight="1" x14ac:dyDescent="0.2">
      <c r="A50" s="14" t="s">
        <v>281</v>
      </c>
      <c r="B50" s="416" t="s">
        <v>286</v>
      </c>
      <c r="C50" s="296"/>
    </row>
    <row r="51" spans="1:3" s="414" customFormat="1" ht="12" customHeight="1" thickBot="1" x14ac:dyDescent="0.25">
      <c r="A51" s="16" t="s">
        <v>282</v>
      </c>
      <c r="B51" s="288" t="s">
        <v>287</v>
      </c>
      <c r="C51" s="402"/>
    </row>
    <row r="52" spans="1:3" s="414" customFormat="1" ht="12" customHeight="1" thickBot="1" x14ac:dyDescent="0.25">
      <c r="A52" s="20" t="s">
        <v>180</v>
      </c>
      <c r="B52" s="21" t="s">
        <v>288</v>
      </c>
      <c r="C52" s="291">
        <f>SUM(C53:C55)</f>
        <v>0</v>
      </c>
    </row>
    <row r="53" spans="1:3" s="414" customFormat="1" ht="12" customHeight="1" x14ac:dyDescent="0.2">
      <c r="A53" s="15" t="s">
        <v>97</v>
      </c>
      <c r="B53" s="415" t="s">
        <v>289</v>
      </c>
      <c r="C53" s="294"/>
    </row>
    <row r="54" spans="1:3" s="414" customFormat="1" ht="12" customHeight="1" x14ac:dyDescent="0.2">
      <c r="A54" s="14" t="s">
        <v>98</v>
      </c>
      <c r="B54" s="416" t="s">
        <v>420</v>
      </c>
      <c r="C54" s="293"/>
    </row>
    <row r="55" spans="1:3" s="414" customFormat="1" ht="12" customHeight="1" x14ac:dyDescent="0.2">
      <c r="A55" s="14" t="s">
        <v>292</v>
      </c>
      <c r="B55" s="416" t="s">
        <v>290</v>
      </c>
      <c r="C55" s="293"/>
    </row>
    <row r="56" spans="1:3" s="414" customFormat="1" ht="12" customHeight="1" thickBot="1" x14ac:dyDescent="0.25">
      <c r="A56" s="16" t="s">
        <v>293</v>
      </c>
      <c r="B56" s="288" t="s">
        <v>291</v>
      </c>
      <c r="C56" s="295"/>
    </row>
    <row r="57" spans="1:3" s="414" customFormat="1" ht="12" customHeight="1" thickBot="1" x14ac:dyDescent="0.25">
      <c r="A57" s="20" t="s">
        <v>24</v>
      </c>
      <c r="B57" s="286" t="s">
        <v>294</v>
      </c>
      <c r="C57" s="291">
        <f>SUM(C58:C60)</f>
        <v>0</v>
      </c>
    </row>
    <row r="58" spans="1:3" s="414" customFormat="1" ht="12" customHeight="1" x14ac:dyDescent="0.2">
      <c r="A58" s="15" t="s">
        <v>181</v>
      </c>
      <c r="B58" s="415" t="s">
        <v>296</v>
      </c>
      <c r="C58" s="296"/>
    </row>
    <row r="59" spans="1:3" s="414" customFormat="1" ht="12" customHeight="1" x14ac:dyDescent="0.2">
      <c r="A59" s="14" t="s">
        <v>182</v>
      </c>
      <c r="B59" s="416" t="s">
        <v>421</v>
      </c>
      <c r="C59" s="296"/>
    </row>
    <row r="60" spans="1:3" s="414" customFormat="1" ht="12" customHeight="1" x14ac:dyDescent="0.2">
      <c r="A60" s="14" t="s">
        <v>216</v>
      </c>
      <c r="B60" s="416" t="s">
        <v>297</v>
      </c>
      <c r="C60" s="296"/>
    </row>
    <row r="61" spans="1:3" s="414" customFormat="1" ht="12" customHeight="1" thickBot="1" x14ac:dyDescent="0.25">
      <c r="A61" s="16" t="s">
        <v>295</v>
      </c>
      <c r="B61" s="288" t="s">
        <v>298</v>
      </c>
      <c r="C61" s="296"/>
    </row>
    <row r="62" spans="1:3" s="414" customFormat="1" ht="12" customHeight="1" thickBot="1" x14ac:dyDescent="0.25">
      <c r="A62" s="498" t="s">
        <v>470</v>
      </c>
      <c r="B62" s="21" t="s">
        <v>299</v>
      </c>
      <c r="C62" s="297">
        <f>+C5+C12+C19+C26+C34+C46+C52+C57</f>
        <v>0</v>
      </c>
    </row>
    <row r="63" spans="1:3" s="414" customFormat="1" ht="12" customHeight="1" thickBot="1" x14ac:dyDescent="0.25">
      <c r="A63" s="465" t="s">
        <v>300</v>
      </c>
      <c r="B63" s="286" t="s">
        <v>301</v>
      </c>
      <c r="C63" s="291">
        <f>SUM(C64:C66)</f>
        <v>0</v>
      </c>
    </row>
    <row r="64" spans="1:3" s="414" customFormat="1" ht="12" customHeight="1" x14ac:dyDescent="0.2">
      <c r="A64" s="15" t="s">
        <v>332</v>
      </c>
      <c r="B64" s="415" t="s">
        <v>302</v>
      </c>
      <c r="C64" s="296"/>
    </row>
    <row r="65" spans="1:3" s="414" customFormat="1" ht="12" customHeight="1" x14ac:dyDescent="0.2">
      <c r="A65" s="14" t="s">
        <v>341</v>
      </c>
      <c r="B65" s="416" t="s">
        <v>303</v>
      </c>
      <c r="C65" s="296"/>
    </row>
    <row r="66" spans="1:3" s="414" customFormat="1" ht="12" customHeight="1" thickBot="1" x14ac:dyDescent="0.25">
      <c r="A66" s="16" t="s">
        <v>342</v>
      </c>
      <c r="B66" s="492" t="s">
        <v>455</v>
      </c>
      <c r="C66" s="296"/>
    </row>
    <row r="67" spans="1:3" s="414" customFormat="1" ht="12" customHeight="1" thickBot="1" x14ac:dyDescent="0.25">
      <c r="A67" s="465" t="s">
        <v>305</v>
      </c>
      <c r="B67" s="286" t="s">
        <v>306</v>
      </c>
      <c r="C67" s="291">
        <f>SUM(C68:C71)</f>
        <v>0</v>
      </c>
    </row>
    <row r="68" spans="1:3" s="414" customFormat="1" ht="12" customHeight="1" x14ac:dyDescent="0.2">
      <c r="A68" s="15" t="s">
        <v>151</v>
      </c>
      <c r="B68" s="415" t="s">
        <v>307</v>
      </c>
      <c r="C68" s="296"/>
    </row>
    <row r="69" spans="1:3" s="414" customFormat="1" ht="12" customHeight="1" x14ac:dyDescent="0.2">
      <c r="A69" s="14" t="s">
        <v>152</v>
      </c>
      <c r="B69" s="416" t="s">
        <v>308</v>
      </c>
      <c r="C69" s="296"/>
    </row>
    <row r="70" spans="1:3" s="414" customFormat="1" ht="12" customHeight="1" x14ac:dyDescent="0.2">
      <c r="A70" s="14" t="s">
        <v>333</v>
      </c>
      <c r="B70" s="416" t="s">
        <v>309</v>
      </c>
      <c r="C70" s="296"/>
    </row>
    <row r="71" spans="1:3" s="414" customFormat="1" ht="12" customHeight="1" thickBot="1" x14ac:dyDescent="0.25">
      <c r="A71" s="16" t="s">
        <v>334</v>
      </c>
      <c r="B71" s="288" t="s">
        <v>310</v>
      </c>
      <c r="C71" s="296"/>
    </row>
    <row r="72" spans="1:3" s="414" customFormat="1" ht="12" customHeight="1" thickBot="1" x14ac:dyDescent="0.25">
      <c r="A72" s="465" t="s">
        <v>311</v>
      </c>
      <c r="B72" s="286" t="s">
        <v>312</v>
      </c>
      <c r="C72" s="291">
        <f>SUM(C73:C74)</f>
        <v>0</v>
      </c>
    </row>
    <row r="73" spans="1:3" s="414" customFormat="1" ht="12" customHeight="1" x14ac:dyDescent="0.2">
      <c r="A73" s="15" t="s">
        <v>335</v>
      </c>
      <c r="B73" s="415" t="s">
        <v>313</v>
      </c>
      <c r="C73" s="296"/>
    </row>
    <row r="74" spans="1:3" s="414" customFormat="1" ht="12" customHeight="1" thickBot="1" x14ac:dyDescent="0.25">
      <c r="A74" s="16" t="s">
        <v>336</v>
      </c>
      <c r="B74" s="288" t="s">
        <v>314</v>
      </c>
      <c r="C74" s="296"/>
    </row>
    <row r="75" spans="1:3" s="414" customFormat="1" ht="12" customHeight="1" thickBot="1" x14ac:dyDescent="0.25">
      <c r="A75" s="465" t="s">
        <v>315</v>
      </c>
      <c r="B75" s="286" t="s">
        <v>316</v>
      </c>
      <c r="C75" s="291">
        <f>SUM(C76:C78)</f>
        <v>0</v>
      </c>
    </row>
    <row r="76" spans="1:3" s="414" customFormat="1" ht="12" customHeight="1" x14ac:dyDescent="0.2">
      <c r="A76" s="15" t="s">
        <v>337</v>
      </c>
      <c r="B76" s="415" t="s">
        <v>317</v>
      </c>
      <c r="C76" s="296"/>
    </row>
    <row r="77" spans="1:3" s="414" customFormat="1" ht="12" customHeight="1" x14ac:dyDescent="0.2">
      <c r="A77" s="14" t="s">
        <v>338</v>
      </c>
      <c r="B77" s="416" t="s">
        <v>318</v>
      </c>
      <c r="C77" s="296"/>
    </row>
    <row r="78" spans="1:3" s="414" customFormat="1" ht="12" customHeight="1" thickBot="1" x14ac:dyDescent="0.25">
      <c r="A78" s="16" t="s">
        <v>339</v>
      </c>
      <c r="B78" s="288" t="s">
        <v>319</v>
      </c>
      <c r="C78" s="296"/>
    </row>
    <row r="79" spans="1:3" s="414" customFormat="1" ht="12" customHeight="1" thickBot="1" x14ac:dyDescent="0.25">
      <c r="A79" s="465" t="s">
        <v>320</v>
      </c>
      <c r="B79" s="286" t="s">
        <v>340</v>
      </c>
      <c r="C79" s="291">
        <f>SUM(C80:C83)</f>
        <v>0</v>
      </c>
    </row>
    <row r="80" spans="1:3" s="414" customFormat="1" ht="12" customHeight="1" x14ac:dyDescent="0.2">
      <c r="A80" s="419" t="s">
        <v>321</v>
      </c>
      <c r="B80" s="415" t="s">
        <v>322</v>
      </c>
      <c r="C80" s="296"/>
    </row>
    <row r="81" spans="1:3" s="414" customFormat="1" ht="12" customHeight="1" x14ac:dyDescent="0.2">
      <c r="A81" s="420" t="s">
        <v>323</v>
      </c>
      <c r="B81" s="416" t="s">
        <v>324</v>
      </c>
      <c r="C81" s="296"/>
    </row>
    <row r="82" spans="1:3" s="414" customFormat="1" ht="12" customHeight="1" x14ac:dyDescent="0.2">
      <c r="A82" s="420" t="s">
        <v>325</v>
      </c>
      <c r="B82" s="416" t="s">
        <v>326</v>
      </c>
      <c r="C82" s="296"/>
    </row>
    <row r="83" spans="1:3" s="414" customFormat="1" ht="12" customHeight="1" thickBot="1" x14ac:dyDescent="0.25">
      <c r="A83" s="421" t="s">
        <v>327</v>
      </c>
      <c r="B83" s="288" t="s">
        <v>328</v>
      </c>
      <c r="C83" s="296"/>
    </row>
    <row r="84" spans="1:3" s="414" customFormat="1" ht="12" customHeight="1" thickBot="1" x14ac:dyDescent="0.25">
      <c r="A84" s="465" t="s">
        <v>329</v>
      </c>
      <c r="B84" s="286" t="s">
        <v>469</v>
      </c>
      <c r="C84" s="463"/>
    </row>
    <row r="85" spans="1:3" s="414" customFormat="1" ht="13.5" customHeight="1" thickBot="1" x14ac:dyDescent="0.25">
      <c r="A85" s="465" t="s">
        <v>331</v>
      </c>
      <c r="B85" s="286" t="s">
        <v>330</v>
      </c>
      <c r="C85" s="463"/>
    </row>
    <row r="86" spans="1:3" s="414" customFormat="1" ht="15.75" customHeight="1" thickBot="1" x14ac:dyDescent="0.25">
      <c r="A86" s="465" t="s">
        <v>343</v>
      </c>
      <c r="B86" s="422" t="s">
        <v>472</v>
      </c>
      <c r="C86" s="297">
        <f>+C63+C67+C72+C75+C79+C85+C84</f>
        <v>0</v>
      </c>
    </row>
    <row r="87" spans="1:3" s="414" customFormat="1" ht="16.5" customHeight="1" thickBot="1" x14ac:dyDescent="0.25">
      <c r="A87" s="466" t="s">
        <v>471</v>
      </c>
      <c r="B87" s="423" t="s">
        <v>473</v>
      </c>
      <c r="C87" s="297">
        <f>+C62+C86</f>
        <v>0</v>
      </c>
    </row>
    <row r="88" spans="1:3" s="414" customFormat="1" ht="83.25" customHeight="1" x14ac:dyDescent="0.2">
      <c r="A88" s="5"/>
      <c r="B88" s="6"/>
      <c r="C88" s="298"/>
    </row>
    <row r="89" spans="1:3" ht="16.5" customHeight="1" x14ac:dyDescent="0.25">
      <c r="A89" s="546" t="s">
        <v>46</v>
      </c>
      <c r="B89" s="546"/>
      <c r="C89" s="546"/>
    </row>
    <row r="90" spans="1:3" s="424" customFormat="1" ht="16.5" customHeight="1" thickBot="1" x14ac:dyDescent="0.3">
      <c r="A90" s="548" t="s">
        <v>154</v>
      </c>
      <c r="B90" s="548"/>
      <c r="C90" s="155" t="s">
        <v>215</v>
      </c>
    </row>
    <row r="91" spans="1:3" ht="38.1" customHeight="1" thickBot="1" x14ac:dyDescent="0.3">
      <c r="A91" s="23" t="s">
        <v>70</v>
      </c>
      <c r="B91" s="24" t="s">
        <v>47</v>
      </c>
      <c r="C91" s="44" t="str">
        <f>+C3</f>
        <v>2020. évi előirányzat</v>
      </c>
    </row>
    <row r="92" spans="1:3" s="413" customFormat="1" ht="12" customHeight="1" thickBot="1" x14ac:dyDescent="0.25">
      <c r="A92" s="37" t="s">
        <v>481</v>
      </c>
      <c r="B92" s="38" t="s">
        <v>482</v>
      </c>
      <c r="C92" s="39" t="s">
        <v>483</v>
      </c>
    </row>
    <row r="93" spans="1:3" ht="12" customHeight="1" thickBot="1" x14ac:dyDescent="0.3">
      <c r="A93" s="22" t="s">
        <v>17</v>
      </c>
      <c r="B93" s="31" t="s">
        <v>431</v>
      </c>
      <c r="C93" s="290">
        <f>C94+C95+C96+C97+C98+C111</f>
        <v>0</v>
      </c>
    </row>
    <row r="94" spans="1:3" ht="12" customHeight="1" x14ac:dyDescent="0.25">
      <c r="A94" s="17" t="s">
        <v>99</v>
      </c>
      <c r="B94" s="10" t="s">
        <v>48</v>
      </c>
      <c r="C94" s="292"/>
    </row>
    <row r="95" spans="1:3" ht="12" customHeight="1" x14ac:dyDescent="0.25">
      <c r="A95" s="14" t="s">
        <v>100</v>
      </c>
      <c r="B95" s="8" t="s">
        <v>183</v>
      </c>
      <c r="C95" s="293"/>
    </row>
    <row r="96" spans="1:3" ht="12" customHeight="1" x14ac:dyDescent="0.25">
      <c r="A96" s="14" t="s">
        <v>101</v>
      </c>
      <c r="B96" s="8" t="s">
        <v>141</v>
      </c>
      <c r="C96" s="295"/>
    </row>
    <row r="97" spans="1:3" ht="12" customHeight="1" x14ac:dyDescent="0.25">
      <c r="A97" s="14" t="s">
        <v>102</v>
      </c>
      <c r="B97" s="11" t="s">
        <v>184</v>
      </c>
      <c r="C97" s="295"/>
    </row>
    <row r="98" spans="1:3" ht="12" customHeight="1" x14ac:dyDescent="0.25">
      <c r="A98" s="14" t="s">
        <v>113</v>
      </c>
      <c r="B98" s="19" t="s">
        <v>185</v>
      </c>
      <c r="C98" s="295"/>
    </row>
    <row r="99" spans="1:3" ht="12" customHeight="1" x14ac:dyDescent="0.25">
      <c r="A99" s="14" t="s">
        <v>103</v>
      </c>
      <c r="B99" s="8" t="s">
        <v>436</v>
      </c>
      <c r="C99" s="295"/>
    </row>
    <row r="100" spans="1:3" ht="12" customHeight="1" x14ac:dyDescent="0.25">
      <c r="A100" s="14" t="s">
        <v>104</v>
      </c>
      <c r="B100" s="160" t="s">
        <v>435</v>
      </c>
      <c r="C100" s="295"/>
    </row>
    <row r="101" spans="1:3" ht="12" customHeight="1" x14ac:dyDescent="0.25">
      <c r="A101" s="14" t="s">
        <v>114</v>
      </c>
      <c r="B101" s="160" t="s">
        <v>434</v>
      </c>
      <c r="C101" s="295"/>
    </row>
    <row r="102" spans="1:3" ht="12" customHeight="1" x14ac:dyDescent="0.25">
      <c r="A102" s="14" t="s">
        <v>115</v>
      </c>
      <c r="B102" s="158" t="s">
        <v>346</v>
      </c>
      <c r="C102" s="295"/>
    </row>
    <row r="103" spans="1:3" ht="12" customHeight="1" x14ac:dyDescent="0.25">
      <c r="A103" s="14" t="s">
        <v>116</v>
      </c>
      <c r="B103" s="159" t="s">
        <v>347</v>
      </c>
      <c r="C103" s="295"/>
    </row>
    <row r="104" spans="1:3" ht="12" customHeight="1" x14ac:dyDescent="0.25">
      <c r="A104" s="14" t="s">
        <v>117</v>
      </c>
      <c r="B104" s="159" t="s">
        <v>348</v>
      </c>
      <c r="C104" s="295"/>
    </row>
    <row r="105" spans="1:3" ht="12" customHeight="1" x14ac:dyDescent="0.25">
      <c r="A105" s="14" t="s">
        <v>119</v>
      </c>
      <c r="B105" s="158" t="s">
        <v>349</v>
      </c>
      <c r="C105" s="295"/>
    </row>
    <row r="106" spans="1:3" ht="12" customHeight="1" x14ac:dyDescent="0.25">
      <c r="A106" s="14" t="s">
        <v>186</v>
      </c>
      <c r="B106" s="158" t="s">
        <v>350</v>
      </c>
      <c r="C106" s="295"/>
    </row>
    <row r="107" spans="1:3" ht="12" customHeight="1" x14ac:dyDescent="0.25">
      <c r="A107" s="14" t="s">
        <v>344</v>
      </c>
      <c r="B107" s="159" t="s">
        <v>351</v>
      </c>
      <c r="C107" s="295"/>
    </row>
    <row r="108" spans="1:3" ht="12" customHeight="1" x14ac:dyDescent="0.25">
      <c r="A108" s="13" t="s">
        <v>345</v>
      </c>
      <c r="B108" s="160" t="s">
        <v>352</v>
      </c>
      <c r="C108" s="295"/>
    </row>
    <row r="109" spans="1:3" ht="12" customHeight="1" x14ac:dyDescent="0.25">
      <c r="A109" s="14" t="s">
        <v>432</v>
      </c>
      <c r="B109" s="160" t="s">
        <v>353</v>
      </c>
      <c r="C109" s="295"/>
    </row>
    <row r="110" spans="1:3" ht="12" customHeight="1" x14ac:dyDescent="0.25">
      <c r="A110" s="16" t="s">
        <v>433</v>
      </c>
      <c r="B110" s="160" t="s">
        <v>354</v>
      </c>
      <c r="C110" s="295"/>
    </row>
    <row r="111" spans="1:3" ht="12" customHeight="1" x14ac:dyDescent="0.25">
      <c r="A111" s="14" t="s">
        <v>437</v>
      </c>
      <c r="B111" s="11" t="s">
        <v>49</v>
      </c>
      <c r="C111" s="293"/>
    </row>
    <row r="112" spans="1:3" ht="12" customHeight="1" x14ac:dyDescent="0.25">
      <c r="A112" s="14" t="s">
        <v>438</v>
      </c>
      <c r="B112" s="8" t="s">
        <v>440</v>
      </c>
      <c r="C112" s="293"/>
    </row>
    <row r="113" spans="1:3" ht="12" customHeight="1" thickBot="1" x14ac:dyDescent="0.3">
      <c r="A113" s="18" t="s">
        <v>439</v>
      </c>
      <c r="B113" s="496" t="s">
        <v>441</v>
      </c>
      <c r="C113" s="299"/>
    </row>
    <row r="114" spans="1:3" ht="12" customHeight="1" thickBot="1" x14ac:dyDescent="0.3">
      <c r="A114" s="493" t="s">
        <v>18</v>
      </c>
      <c r="B114" s="494" t="s">
        <v>355</v>
      </c>
      <c r="C114" s="495">
        <f>+C115+C117+C119</f>
        <v>0</v>
      </c>
    </row>
    <row r="115" spans="1:3" ht="12" customHeight="1" x14ac:dyDescent="0.25">
      <c r="A115" s="15" t="s">
        <v>105</v>
      </c>
      <c r="B115" s="8" t="s">
        <v>214</v>
      </c>
      <c r="C115" s="294"/>
    </row>
    <row r="116" spans="1:3" ht="12" customHeight="1" x14ac:dyDescent="0.25">
      <c r="A116" s="15" t="s">
        <v>106</v>
      </c>
      <c r="B116" s="12" t="s">
        <v>359</v>
      </c>
      <c r="C116" s="294"/>
    </row>
    <row r="117" spans="1:3" ht="12" customHeight="1" x14ac:dyDescent="0.25">
      <c r="A117" s="15" t="s">
        <v>107</v>
      </c>
      <c r="B117" s="12" t="s">
        <v>187</v>
      </c>
      <c r="C117" s="293"/>
    </row>
    <row r="118" spans="1:3" ht="12" customHeight="1" x14ac:dyDescent="0.25">
      <c r="A118" s="15" t="s">
        <v>108</v>
      </c>
      <c r="B118" s="12" t="s">
        <v>360</v>
      </c>
      <c r="C118" s="263"/>
    </row>
    <row r="119" spans="1:3" ht="12" customHeight="1" x14ac:dyDescent="0.25">
      <c r="A119" s="15" t="s">
        <v>109</v>
      </c>
      <c r="B119" s="288" t="s">
        <v>217</v>
      </c>
      <c r="C119" s="263">
        <v>0</v>
      </c>
    </row>
    <row r="120" spans="1:3" ht="12" customHeight="1" x14ac:dyDescent="0.25">
      <c r="A120" s="15" t="s">
        <v>118</v>
      </c>
      <c r="B120" s="287" t="s">
        <v>422</v>
      </c>
      <c r="C120" s="263"/>
    </row>
    <row r="121" spans="1:3" ht="12" customHeight="1" x14ac:dyDescent="0.25">
      <c r="A121" s="15" t="s">
        <v>120</v>
      </c>
      <c r="B121" s="411" t="s">
        <v>365</v>
      </c>
      <c r="C121" s="263"/>
    </row>
    <row r="122" spans="1:3" x14ac:dyDescent="0.25">
      <c r="A122" s="15" t="s">
        <v>188</v>
      </c>
      <c r="B122" s="159" t="s">
        <v>348</v>
      </c>
      <c r="C122" s="263"/>
    </row>
    <row r="123" spans="1:3" ht="12" customHeight="1" x14ac:dyDescent="0.25">
      <c r="A123" s="15" t="s">
        <v>189</v>
      </c>
      <c r="B123" s="159" t="s">
        <v>364</v>
      </c>
      <c r="C123" s="263"/>
    </row>
    <row r="124" spans="1:3" ht="12" customHeight="1" x14ac:dyDescent="0.25">
      <c r="A124" s="15" t="s">
        <v>190</v>
      </c>
      <c r="B124" s="159" t="s">
        <v>363</v>
      </c>
      <c r="C124" s="263"/>
    </row>
    <row r="125" spans="1:3" ht="12" customHeight="1" x14ac:dyDescent="0.25">
      <c r="A125" s="15" t="s">
        <v>356</v>
      </c>
      <c r="B125" s="159" t="s">
        <v>351</v>
      </c>
      <c r="C125" s="263"/>
    </row>
    <row r="126" spans="1:3" ht="12" customHeight="1" x14ac:dyDescent="0.25">
      <c r="A126" s="15" t="s">
        <v>357</v>
      </c>
      <c r="B126" s="159" t="s">
        <v>362</v>
      </c>
      <c r="C126" s="263">
        <v>0</v>
      </c>
    </row>
    <row r="127" spans="1:3" ht="16.5" thickBot="1" x14ac:dyDescent="0.3">
      <c r="A127" s="13" t="s">
        <v>358</v>
      </c>
      <c r="B127" s="159" t="s">
        <v>361</v>
      </c>
      <c r="C127" s="265"/>
    </row>
    <row r="128" spans="1:3" ht="12" customHeight="1" thickBot="1" x14ac:dyDescent="0.3">
      <c r="A128" s="20" t="s">
        <v>19</v>
      </c>
      <c r="B128" s="147" t="s">
        <v>442</v>
      </c>
      <c r="C128" s="291">
        <f>+C93+C114</f>
        <v>0</v>
      </c>
    </row>
    <row r="129" spans="1:3" ht="12" customHeight="1" thickBot="1" x14ac:dyDescent="0.3">
      <c r="A129" s="20" t="s">
        <v>20</v>
      </c>
      <c r="B129" s="147" t="s">
        <v>443</v>
      </c>
      <c r="C129" s="291">
        <f>+C130+C131+C132</f>
        <v>0</v>
      </c>
    </row>
    <row r="130" spans="1:3" ht="12" customHeight="1" x14ac:dyDescent="0.25">
      <c r="A130" s="15" t="s">
        <v>256</v>
      </c>
      <c r="B130" s="12" t="s">
        <v>450</v>
      </c>
      <c r="C130" s="263"/>
    </row>
    <row r="131" spans="1:3" ht="12" customHeight="1" x14ac:dyDescent="0.25">
      <c r="A131" s="15" t="s">
        <v>259</v>
      </c>
      <c r="B131" s="12" t="s">
        <v>451</v>
      </c>
      <c r="C131" s="263"/>
    </row>
    <row r="132" spans="1:3" ht="12" customHeight="1" thickBot="1" x14ac:dyDescent="0.3">
      <c r="A132" s="13" t="s">
        <v>260</v>
      </c>
      <c r="B132" s="12" t="s">
        <v>452</v>
      </c>
      <c r="C132" s="263"/>
    </row>
    <row r="133" spans="1:3" ht="12" customHeight="1" thickBot="1" x14ac:dyDescent="0.3">
      <c r="A133" s="20" t="s">
        <v>21</v>
      </c>
      <c r="B133" s="147" t="s">
        <v>444</v>
      </c>
      <c r="C133" s="291">
        <f>SUM(C134:C139)</f>
        <v>0</v>
      </c>
    </row>
    <row r="134" spans="1:3" ht="12" customHeight="1" x14ac:dyDescent="0.25">
      <c r="A134" s="15" t="s">
        <v>92</v>
      </c>
      <c r="B134" s="9" t="s">
        <v>453</v>
      </c>
      <c r="C134" s="263"/>
    </row>
    <row r="135" spans="1:3" ht="12" customHeight="1" x14ac:dyDescent="0.25">
      <c r="A135" s="15" t="s">
        <v>93</v>
      </c>
      <c r="B135" s="9" t="s">
        <v>445</v>
      </c>
      <c r="C135" s="263"/>
    </row>
    <row r="136" spans="1:3" ht="12" customHeight="1" x14ac:dyDescent="0.25">
      <c r="A136" s="15" t="s">
        <v>94</v>
      </c>
      <c r="B136" s="9" t="s">
        <v>446</v>
      </c>
      <c r="C136" s="263"/>
    </row>
    <row r="137" spans="1:3" ht="12" customHeight="1" x14ac:dyDescent="0.25">
      <c r="A137" s="15" t="s">
        <v>175</v>
      </c>
      <c r="B137" s="9" t="s">
        <v>447</v>
      </c>
      <c r="C137" s="263"/>
    </row>
    <row r="138" spans="1:3" ht="12" customHeight="1" x14ac:dyDescent="0.25">
      <c r="A138" s="15" t="s">
        <v>176</v>
      </c>
      <c r="B138" s="9" t="s">
        <v>448</v>
      </c>
      <c r="C138" s="263"/>
    </row>
    <row r="139" spans="1:3" ht="12" customHeight="1" thickBot="1" x14ac:dyDescent="0.3">
      <c r="A139" s="13" t="s">
        <v>177</v>
      </c>
      <c r="B139" s="9" t="s">
        <v>449</v>
      </c>
      <c r="C139" s="263"/>
    </row>
    <row r="140" spans="1:3" ht="12" customHeight="1" thickBot="1" x14ac:dyDescent="0.3">
      <c r="A140" s="20" t="s">
        <v>22</v>
      </c>
      <c r="B140" s="147" t="s">
        <v>457</v>
      </c>
      <c r="C140" s="297">
        <f>+C141+C142+C143+C144</f>
        <v>0</v>
      </c>
    </row>
    <row r="141" spans="1:3" ht="12" customHeight="1" x14ac:dyDescent="0.25">
      <c r="A141" s="15" t="s">
        <v>95</v>
      </c>
      <c r="B141" s="9" t="s">
        <v>366</v>
      </c>
      <c r="C141" s="263"/>
    </row>
    <row r="142" spans="1:3" ht="12" customHeight="1" x14ac:dyDescent="0.25">
      <c r="A142" s="15" t="s">
        <v>96</v>
      </c>
      <c r="B142" s="9" t="s">
        <v>367</v>
      </c>
      <c r="C142" s="263"/>
    </row>
    <row r="143" spans="1:3" ht="12" customHeight="1" x14ac:dyDescent="0.25">
      <c r="A143" s="15" t="s">
        <v>280</v>
      </c>
      <c r="B143" s="9" t="s">
        <v>458</v>
      </c>
      <c r="C143" s="263"/>
    </row>
    <row r="144" spans="1:3" ht="12" customHeight="1" thickBot="1" x14ac:dyDescent="0.3">
      <c r="A144" s="13" t="s">
        <v>281</v>
      </c>
      <c r="B144" s="7" t="s">
        <v>386</v>
      </c>
      <c r="C144" s="263"/>
    </row>
    <row r="145" spans="1:9" ht="12" customHeight="1" thickBot="1" x14ac:dyDescent="0.3">
      <c r="A145" s="20" t="s">
        <v>23</v>
      </c>
      <c r="B145" s="147" t="s">
        <v>459</v>
      </c>
      <c r="C145" s="300">
        <f>SUM(C146:C150)</f>
        <v>0</v>
      </c>
    </row>
    <row r="146" spans="1:9" ht="12" customHeight="1" x14ac:dyDescent="0.25">
      <c r="A146" s="15" t="s">
        <v>97</v>
      </c>
      <c r="B146" s="9" t="s">
        <v>454</v>
      </c>
      <c r="C146" s="263"/>
    </row>
    <row r="147" spans="1:9" ht="12" customHeight="1" x14ac:dyDescent="0.25">
      <c r="A147" s="15" t="s">
        <v>98</v>
      </c>
      <c r="B147" s="9" t="s">
        <v>461</v>
      </c>
      <c r="C147" s="263"/>
    </row>
    <row r="148" spans="1:9" ht="12" customHeight="1" x14ac:dyDescent="0.25">
      <c r="A148" s="15" t="s">
        <v>292</v>
      </c>
      <c r="B148" s="9" t="s">
        <v>456</v>
      </c>
      <c r="C148" s="263"/>
    </row>
    <row r="149" spans="1:9" ht="12" customHeight="1" x14ac:dyDescent="0.25">
      <c r="A149" s="15" t="s">
        <v>293</v>
      </c>
      <c r="B149" s="9" t="s">
        <v>462</v>
      </c>
      <c r="C149" s="263"/>
    </row>
    <row r="150" spans="1:9" ht="12" customHeight="1" thickBot="1" x14ac:dyDescent="0.3">
      <c r="A150" s="15" t="s">
        <v>460</v>
      </c>
      <c r="B150" s="9" t="s">
        <v>463</v>
      </c>
      <c r="C150" s="263"/>
    </row>
    <row r="151" spans="1:9" ht="12" customHeight="1" thickBot="1" x14ac:dyDescent="0.3">
      <c r="A151" s="20" t="s">
        <v>24</v>
      </c>
      <c r="B151" s="147" t="s">
        <v>464</v>
      </c>
      <c r="C151" s="497"/>
    </row>
    <row r="152" spans="1:9" ht="12" customHeight="1" thickBot="1" x14ac:dyDescent="0.3">
      <c r="A152" s="20" t="s">
        <v>25</v>
      </c>
      <c r="B152" s="147" t="s">
        <v>465</v>
      </c>
      <c r="C152" s="497"/>
    </row>
    <row r="153" spans="1:9" ht="15" customHeight="1" thickBot="1" x14ac:dyDescent="0.3">
      <c r="A153" s="20" t="s">
        <v>26</v>
      </c>
      <c r="B153" s="147" t="s">
        <v>467</v>
      </c>
      <c r="C153" s="425">
        <f>+C129+C133+C140+C145+C151+C152</f>
        <v>0</v>
      </c>
      <c r="F153" s="426"/>
      <c r="G153" s="427"/>
      <c r="H153" s="427"/>
      <c r="I153" s="427"/>
    </row>
    <row r="154" spans="1:9" s="414" customFormat="1" ht="12.95" customHeight="1" thickBot="1" x14ac:dyDescent="0.25">
      <c r="A154" s="289" t="s">
        <v>27</v>
      </c>
      <c r="B154" s="379" t="s">
        <v>466</v>
      </c>
      <c r="C154" s="425">
        <f>+C128+C153</f>
        <v>0</v>
      </c>
    </row>
    <row r="155" spans="1:9" ht="7.5" customHeight="1" x14ac:dyDescent="0.25"/>
    <row r="156" spans="1:9" x14ac:dyDescent="0.25">
      <c r="A156" s="549" t="s">
        <v>368</v>
      </c>
      <c r="B156" s="549"/>
      <c r="C156" s="549"/>
    </row>
    <row r="157" spans="1:9" ht="15" customHeight="1" thickBot="1" x14ac:dyDescent="0.3">
      <c r="A157" s="547" t="s">
        <v>155</v>
      </c>
      <c r="B157" s="547"/>
      <c r="C157" s="301" t="s">
        <v>215</v>
      </c>
    </row>
    <row r="158" spans="1:9" ht="13.5" customHeight="1" thickBot="1" x14ac:dyDescent="0.3">
      <c r="A158" s="20">
        <v>1</v>
      </c>
      <c r="B158" s="30" t="s">
        <v>468</v>
      </c>
      <c r="C158" s="291">
        <f>+C62-C128</f>
        <v>0</v>
      </c>
      <c r="D158" s="428"/>
    </row>
    <row r="159" spans="1:9" ht="27.75" customHeight="1" thickBot="1" x14ac:dyDescent="0.3">
      <c r="A159" s="20" t="s">
        <v>18</v>
      </c>
      <c r="B159" s="30" t="s">
        <v>474</v>
      </c>
      <c r="C159" s="291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Kehidakustány Község Önkormányzata
2020. ÉVI KÖLTSÉGVETÉS
ÖNKÉNT VÁLLALT FELADATAINAK MÉRLEGE
&amp;R&amp;"Times New Roman CE,Félkövér dőlt"&amp;11 1.3. melléklet </oddHeader>
  </headerFooter>
  <rowBreaks count="1" manualBreakCount="1">
    <brk id="8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view="pageLayout" topLeftCell="A34" zoomScaleNormal="100" zoomScaleSheetLayoutView="100" workbookViewId="0">
      <selection activeCell="C8" sqref="C8"/>
    </sheetView>
  </sheetViews>
  <sheetFormatPr defaultColWidth="9.33203125" defaultRowHeight="15.75" x14ac:dyDescent="0.25"/>
  <cols>
    <col min="1" max="1" width="9.5" style="380" customWidth="1"/>
    <col min="2" max="2" width="91.6640625" style="380" customWidth="1"/>
    <col min="3" max="3" width="21.6640625" style="381" customWidth="1"/>
    <col min="4" max="4" width="9" style="412" customWidth="1"/>
    <col min="5" max="16384" width="9.33203125" style="412"/>
  </cols>
  <sheetData>
    <row r="1" spans="1:3" ht="15.95" customHeight="1" x14ac:dyDescent="0.25">
      <c r="A1" s="546" t="s">
        <v>14</v>
      </c>
      <c r="B1" s="546"/>
      <c r="C1" s="546"/>
    </row>
    <row r="2" spans="1:3" ht="15.95" customHeight="1" thickBot="1" x14ac:dyDescent="0.3">
      <c r="A2" s="547" t="s">
        <v>153</v>
      </c>
      <c r="B2" s="547"/>
      <c r="C2" s="301" t="s">
        <v>215</v>
      </c>
    </row>
    <row r="3" spans="1:3" ht="38.1" customHeight="1" thickBot="1" x14ac:dyDescent="0.3">
      <c r="A3" s="23" t="s">
        <v>70</v>
      </c>
      <c r="B3" s="24" t="s">
        <v>16</v>
      </c>
      <c r="C3" s="44" t="s">
        <v>601</v>
      </c>
    </row>
    <row r="4" spans="1:3" s="413" customFormat="1" ht="12" customHeight="1" thickBot="1" x14ac:dyDescent="0.25">
      <c r="A4" s="407" t="s">
        <v>481</v>
      </c>
      <c r="B4" s="408" t="s">
        <v>482</v>
      </c>
      <c r="C4" s="409" t="s">
        <v>483</v>
      </c>
    </row>
    <row r="5" spans="1:3" s="414" customFormat="1" ht="12" customHeight="1" thickBot="1" x14ac:dyDescent="0.25">
      <c r="A5" s="20" t="s">
        <v>17</v>
      </c>
      <c r="B5" s="21" t="s">
        <v>240</v>
      </c>
      <c r="C5" s="291">
        <f>+C6+C7+C8+C9+C10+C11</f>
        <v>0</v>
      </c>
    </row>
    <row r="6" spans="1:3" s="414" customFormat="1" ht="12" customHeight="1" x14ac:dyDescent="0.2">
      <c r="A6" s="15" t="s">
        <v>99</v>
      </c>
      <c r="B6" s="415" t="s">
        <v>241</v>
      </c>
      <c r="C6" s="294"/>
    </row>
    <row r="7" spans="1:3" s="414" customFormat="1" ht="12" customHeight="1" x14ac:dyDescent="0.2">
      <c r="A7" s="14" t="s">
        <v>100</v>
      </c>
      <c r="B7" s="416" t="s">
        <v>242</v>
      </c>
      <c r="C7" s="293"/>
    </row>
    <row r="8" spans="1:3" s="414" customFormat="1" ht="12" customHeight="1" x14ac:dyDescent="0.2">
      <c r="A8" s="14" t="s">
        <v>101</v>
      </c>
      <c r="B8" s="416" t="s">
        <v>243</v>
      </c>
      <c r="C8" s="293"/>
    </row>
    <row r="9" spans="1:3" s="414" customFormat="1" ht="12" customHeight="1" x14ac:dyDescent="0.2">
      <c r="A9" s="14" t="s">
        <v>102</v>
      </c>
      <c r="B9" s="416" t="s">
        <v>244</v>
      </c>
      <c r="C9" s="293"/>
    </row>
    <row r="10" spans="1:3" s="414" customFormat="1" ht="12" customHeight="1" x14ac:dyDescent="0.2">
      <c r="A10" s="14" t="s">
        <v>150</v>
      </c>
      <c r="B10" s="287" t="s">
        <v>423</v>
      </c>
      <c r="C10" s="293"/>
    </row>
    <row r="11" spans="1:3" s="414" customFormat="1" ht="12" customHeight="1" thickBot="1" x14ac:dyDescent="0.25">
      <c r="A11" s="16" t="s">
        <v>103</v>
      </c>
      <c r="B11" s="288" t="s">
        <v>424</v>
      </c>
      <c r="C11" s="293"/>
    </row>
    <row r="12" spans="1:3" s="414" customFormat="1" ht="12" customHeight="1" thickBot="1" x14ac:dyDescent="0.25">
      <c r="A12" s="20" t="s">
        <v>18</v>
      </c>
      <c r="B12" s="286" t="s">
        <v>245</v>
      </c>
      <c r="C12" s="291">
        <f>+C13+C14+C15+C16+C17</f>
        <v>0</v>
      </c>
    </row>
    <row r="13" spans="1:3" s="414" customFormat="1" ht="12" customHeight="1" x14ac:dyDescent="0.2">
      <c r="A13" s="15" t="s">
        <v>105</v>
      </c>
      <c r="B13" s="415" t="s">
        <v>246</v>
      </c>
      <c r="C13" s="294"/>
    </row>
    <row r="14" spans="1:3" s="414" customFormat="1" ht="12" customHeight="1" x14ac:dyDescent="0.2">
      <c r="A14" s="14" t="s">
        <v>106</v>
      </c>
      <c r="B14" s="416" t="s">
        <v>247</v>
      </c>
      <c r="C14" s="293"/>
    </row>
    <row r="15" spans="1:3" s="414" customFormat="1" ht="12" customHeight="1" x14ac:dyDescent="0.2">
      <c r="A15" s="14" t="s">
        <v>107</v>
      </c>
      <c r="B15" s="416" t="s">
        <v>416</v>
      </c>
      <c r="C15" s="293"/>
    </row>
    <row r="16" spans="1:3" s="414" customFormat="1" ht="12" customHeight="1" x14ac:dyDescent="0.2">
      <c r="A16" s="14" t="s">
        <v>108</v>
      </c>
      <c r="B16" s="416" t="s">
        <v>417</v>
      </c>
      <c r="C16" s="293"/>
    </row>
    <row r="17" spans="1:3" s="414" customFormat="1" ht="12" customHeight="1" x14ac:dyDescent="0.2">
      <c r="A17" s="14" t="s">
        <v>109</v>
      </c>
      <c r="B17" s="416" t="s">
        <v>248</v>
      </c>
      <c r="C17" s="293"/>
    </row>
    <row r="18" spans="1:3" s="414" customFormat="1" ht="12" customHeight="1" thickBot="1" x14ac:dyDescent="0.25">
      <c r="A18" s="16" t="s">
        <v>118</v>
      </c>
      <c r="B18" s="288" t="s">
        <v>249</v>
      </c>
      <c r="C18" s="295"/>
    </row>
    <row r="19" spans="1:3" s="414" customFormat="1" ht="12" customHeight="1" thickBot="1" x14ac:dyDescent="0.25">
      <c r="A19" s="20" t="s">
        <v>19</v>
      </c>
      <c r="B19" s="21" t="s">
        <v>250</v>
      </c>
      <c r="C19" s="291">
        <f>+C20+C21+C22+C23+C24</f>
        <v>0</v>
      </c>
    </row>
    <row r="20" spans="1:3" s="414" customFormat="1" ht="12" customHeight="1" x14ac:dyDescent="0.2">
      <c r="A20" s="15" t="s">
        <v>88</v>
      </c>
      <c r="B20" s="415" t="s">
        <v>251</v>
      </c>
      <c r="C20" s="294"/>
    </row>
    <row r="21" spans="1:3" s="414" customFormat="1" ht="12" customHeight="1" x14ac:dyDescent="0.2">
      <c r="A21" s="14" t="s">
        <v>89</v>
      </c>
      <c r="B21" s="416" t="s">
        <v>252</v>
      </c>
      <c r="C21" s="293"/>
    </row>
    <row r="22" spans="1:3" s="414" customFormat="1" ht="12" customHeight="1" x14ac:dyDescent="0.2">
      <c r="A22" s="14" t="s">
        <v>90</v>
      </c>
      <c r="B22" s="416" t="s">
        <v>418</v>
      </c>
      <c r="C22" s="293"/>
    </row>
    <row r="23" spans="1:3" s="414" customFormat="1" ht="12" customHeight="1" x14ac:dyDescent="0.2">
      <c r="A23" s="14" t="s">
        <v>91</v>
      </c>
      <c r="B23" s="416" t="s">
        <v>419</v>
      </c>
      <c r="C23" s="293"/>
    </row>
    <row r="24" spans="1:3" s="414" customFormat="1" ht="12" customHeight="1" x14ac:dyDescent="0.2">
      <c r="A24" s="14" t="s">
        <v>171</v>
      </c>
      <c r="B24" s="416" t="s">
        <v>253</v>
      </c>
      <c r="C24" s="293"/>
    </row>
    <row r="25" spans="1:3" s="414" customFormat="1" ht="12" customHeight="1" thickBot="1" x14ac:dyDescent="0.25">
      <c r="A25" s="16" t="s">
        <v>172</v>
      </c>
      <c r="B25" s="417" t="s">
        <v>254</v>
      </c>
      <c r="C25" s="295"/>
    </row>
    <row r="26" spans="1:3" s="414" customFormat="1" ht="12" customHeight="1" thickBot="1" x14ac:dyDescent="0.25">
      <c r="A26" s="20" t="s">
        <v>173</v>
      </c>
      <c r="B26" s="21" t="s">
        <v>255</v>
      </c>
      <c r="C26" s="297">
        <f>+C27+C31+C32+C33</f>
        <v>0</v>
      </c>
    </row>
    <row r="27" spans="1:3" s="414" customFormat="1" ht="12" customHeight="1" x14ac:dyDescent="0.2">
      <c r="A27" s="15" t="s">
        <v>256</v>
      </c>
      <c r="B27" s="415" t="s">
        <v>430</v>
      </c>
      <c r="C27" s="410">
        <f>+C28+C29+C30</f>
        <v>0</v>
      </c>
    </row>
    <row r="28" spans="1:3" s="414" customFormat="1" ht="12" customHeight="1" x14ac:dyDescent="0.2">
      <c r="A28" s="14" t="s">
        <v>257</v>
      </c>
      <c r="B28" s="416" t="s">
        <v>262</v>
      </c>
      <c r="C28" s="293"/>
    </row>
    <row r="29" spans="1:3" s="414" customFormat="1" ht="12" customHeight="1" x14ac:dyDescent="0.2">
      <c r="A29" s="14" t="s">
        <v>258</v>
      </c>
      <c r="B29" s="540" t="s">
        <v>585</v>
      </c>
      <c r="C29" s="293"/>
    </row>
    <row r="30" spans="1:3" s="414" customFormat="1" ht="12" customHeight="1" x14ac:dyDescent="0.2">
      <c r="A30" s="14" t="s">
        <v>428</v>
      </c>
      <c r="B30" s="491" t="s">
        <v>429</v>
      </c>
      <c r="C30" s="293"/>
    </row>
    <row r="31" spans="1:3" s="414" customFormat="1" ht="12" customHeight="1" x14ac:dyDescent="0.2">
      <c r="A31" s="14" t="s">
        <v>259</v>
      </c>
      <c r="B31" s="416" t="s">
        <v>264</v>
      </c>
      <c r="C31" s="293"/>
    </row>
    <row r="32" spans="1:3" s="414" customFormat="1" ht="12" customHeight="1" x14ac:dyDescent="0.2">
      <c r="A32" s="14" t="s">
        <v>260</v>
      </c>
      <c r="B32" s="416" t="s">
        <v>265</v>
      </c>
      <c r="C32" s="293"/>
    </row>
    <row r="33" spans="1:3" s="414" customFormat="1" ht="12" customHeight="1" thickBot="1" x14ac:dyDescent="0.25">
      <c r="A33" s="16" t="s">
        <v>261</v>
      </c>
      <c r="B33" s="417" t="s">
        <v>266</v>
      </c>
      <c r="C33" s="295"/>
    </row>
    <row r="34" spans="1:3" s="414" customFormat="1" ht="12" customHeight="1" thickBot="1" x14ac:dyDescent="0.25">
      <c r="A34" s="20" t="s">
        <v>21</v>
      </c>
      <c r="B34" s="21" t="s">
        <v>425</v>
      </c>
      <c r="C34" s="291">
        <f>SUM(C35:C45)</f>
        <v>0</v>
      </c>
    </row>
    <row r="35" spans="1:3" s="414" customFormat="1" ht="12" customHeight="1" x14ac:dyDescent="0.2">
      <c r="A35" s="15" t="s">
        <v>92</v>
      </c>
      <c r="B35" s="415" t="s">
        <v>269</v>
      </c>
      <c r="C35" s="294"/>
    </row>
    <row r="36" spans="1:3" s="414" customFormat="1" ht="12" customHeight="1" x14ac:dyDescent="0.2">
      <c r="A36" s="14" t="s">
        <v>93</v>
      </c>
      <c r="B36" s="416" t="s">
        <v>270</v>
      </c>
      <c r="C36" s="293"/>
    </row>
    <row r="37" spans="1:3" s="414" customFormat="1" ht="12" customHeight="1" x14ac:dyDescent="0.2">
      <c r="A37" s="14" t="s">
        <v>94</v>
      </c>
      <c r="B37" s="416" t="s">
        <v>271</v>
      </c>
      <c r="C37" s="293"/>
    </row>
    <row r="38" spans="1:3" s="414" customFormat="1" ht="12" customHeight="1" x14ac:dyDescent="0.2">
      <c r="A38" s="14" t="s">
        <v>175</v>
      </c>
      <c r="B38" s="416" t="s">
        <v>272</v>
      </c>
      <c r="C38" s="293"/>
    </row>
    <row r="39" spans="1:3" s="414" customFormat="1" ht="12" customHeight="1" x14ac:dyDescent="0.2">
      <c r="A39" s="14" t="s">
        <v>176</v>
      </c>
      <c r="B39" s="416" t="s">
        <v>273</v>
      </c>
      <c r="C39" s="293"/>
    </row>
    <row r="40" spans="1:3" s="414" customFormat="1" ht="12" customHeight="1" x14ac:dyDescent="0.2">
      <c r="A40" s="14" t="s">
        <v>177</v>
      </c>
      <c r="B40" s="416" t="s">
        <v>274</v>
      </c>
      <c r="C40" s="293"/>
    </row>
    <row r="41" spans="1:3" s="414" customFormat="1" ht="12" customHeight="1" x14ac:dyDescent="0.2">
      <c r="A41" s="14" t="s">
        <v>178</v>
      </c>
      <c r="B41" s="416" t="s">
        <v>275</v>
      </c>
      <c r="C41" s="293"/>
    </row>
    <row r="42" spans="1:3" s="414" customFormat="1" ht="12" customHeight="1" x14ac:dyDescent="0.2">
      <c r="A42" s="14" t="s">
        <v>179</v>
      </c>
      <c r="B42" s="416" t="s">
        <v>276</v>
      </c>
      <c r="C42" s="293"/>
    </row>
    <row r="43" spans="1:3" s="414" customFormat="1" ht="12" customHeight="1" x14ac:dyDescent="0.2">
      <c r="A43" s="14" t="s">
        <v>267</v>
      </c>
      <c r="B43" s="416" t="s">
        <v>277</v>
      </c>
      <c r="C43" s="296"/>
    </row>
    <row r="44" spans="1:3" s="414" customFormat="1" ht="12" customHeight="1" x14ac:dyDescent="0.2">
      <c r="A44" s="16" t="s">
        <v>268</v>
      </c>
      <c r="B44" s="417" t="s">
        <v>427</v>
      </c>
      <c r="C44" s="402"/>
    </row>
    <row r="45" spans="1:3" s="414" customFormat="1" ht="12" customHeight="1" thickBot="1" x14ac:dyDescent="0.25">
      <c r="A45" s="16" t="s">
        <v>426</v>
      </c>
      <c r="B45" s="288" t="s">
        <v>278</v>
      </c>
      <c r="C45" s="402"/>
    </row>
    <row r="46" spans="1:3" s="414" customFormat="1" ht="12" customHeight="1" thickBot="1" x14ac:dyDescent="0.25">
      <c r="A46" s="20" t="s">
        <v>22</v>
      </c>
      <c r="B46" s="21" t="s">
        <v>279</v>
      </c>
      <c r="C46" s="291">
        <f>SUM(C47:C51)</f>
        <v>0</v>
      </c>
    </row>
    <row r="47" spans="1:3" s="414" customFormat="1" ht="12" customHeight="1" x14ac:dyDescent="0.2">
      <c r="A47" s="15" t="s">
        <v>95</v>
      </c>
      <c r="B47" s="415" t="s">
        <v>283</v>
      </c>
      <c r="C47" s="462"/>
    </row>
    <row r="48" spans="1:3" s="414" customFormat="1" ht="12" customHeight="1" x14ac:dyDescent="0.2">
      <c r="A48" s="14" t="s">
        <v>96</v>
      </c>
      <c r="B48" s="416" t="s">
        <v>284</v>
      </c>
      <c r="C48" s="296"/>
    </row>
    <row r="49" spans="1:3" s="414" customFormat="1" ht="12" customHeight="1" x14ac:dyDescent="0.2">
      <c r="A49" s="14" t="s">
        <v>280</v>
      </c>
      <c r="B49" s="416" t="s">
        <v>285</v>
      </c>
      <c r="C49" s="296"/>
    </row>
    <row r="50" spans="1:3" s="414" customFormat="1" ht="12" customHeight="1" x14ac:dyDescent="0.2">
      <c r="A50" s="14" t="s">
        <v>281</v>
      </c>
      <c r="B50" s="416" t="s">
        <v>286</v>
      </c>
      <c r="C50" s="296"/>
    </row>
    <row r="51" spans="1:3" s="414" customFormat="1" ht="12" customHeight="1" thickBot="1" x14ac:dyDescent="0.25">
      <c r="A51" s="16" t="s">
        <v>282</v>
      </c>
      <c r="B51" s="288" t="s">
        <v>287</v>
      </c>
      <c r="C51" s="402"/>
    </row>
    <row r="52" spans="1:3" s="414" customFormat="1" ht="12" customHeight="1" thickBot="1" x14ac:dyDescent="0.25">
      <c r="A52" s="20" t="s">
        <v>180</v>
      </c>
      <c r="B52" s="21" t="s">
        <v>288</v>
      </c>
      <c r="C52" s="291">
        <f>SUM(C53:C55)</f>
        <v>0</v>
      </c>
    </row>
    <row r="53" spans="1:3" s="414" customFormat="1" ht="12" customHeight="1" x14ac:dyDescent="0.2">
      <c r="A53" s="15" t="s">
        <v>97</v>
      </c>
      <c r="B53" s="415" t="s">
        <v>289</v>
      </c>
      <c r="C53" s="294"/>
    </row>
    <row r="54" spans="1:3" s="414" customFormat="1" ht="12" customHeight="1" x14ac:dyDescent="0.2">
      <c r="A54" s="14" t="s">
        <v>98</v>
      </c>
      <c r="B54" s="416" t="s">
        <v>420</v>
      </c>
      <c r="C54" s="293"/>
    </row>
    <row r="55" spans="1:3" s="414" customFormat="1" ht="12" customHeight="1" x14ac:dyDescent="0.2">
      <c r="A55" s="14" t="s">
        <v>292</v>
      </c>
      <c r="B55" s="416" t="s">
        <v>290</v>
      </c>
      <c r="C55" s="293"/>
    </row>
    <row r="56" spans="1:3" s="414" customFormat="1" ht="12" customHeight="1" thickBot="1" x14ac:dyDescent="0.25">
      <c r="A56" s="16" t="s">
        <v>293</v>
      </c>
      <c r="B56" s="288" t="s">
        <v>291</v>
      </c>
      <c r="C56" s="295"/>
    </row>
    <row r="57" spans="1:3" s="414" customFormat="1" ht="12" customHeight="1" thickBot="1" x14ac:dyDescent="0.25">
      <c r="A57" s="20" t="s">
        <v>24</v>
      </c>
      <c r="B57" s="286" t="s">
        <v>294</v>
      </c>
      <c r="C57" s="291">
        <f>SUM(C58:C60)</f>
        <v>0</v>
      </c>
    </row>
    <row r="58" spans="1:3" s="414" customFormat="1" ht="12" customHeight="1" x14ac:dyDescent="0.2">
      <c r="A58" s="15" t="s">
        <v>181</v>
      </c>
      <c r="B58" s="415" t="s">
        <v>296</v>
      </c>
      <c r="C58" s="296"/>
    </row>
    <row r="59" spans="1:3" s="414" customFormat="1" ht="12" customHeight="1" x14ac:dyDescent="0.2">
      <c r="A59" s="14" t="s">
        <v>182</v>
      </c>
      <c r="B59" s="416" t="s">
        <v>421</v>
      </c>
      <c r="C59" s="296"/>
    </row>
    <row r="60" spans="1:3" s="414" customFormat="1" ht="12" customHeight="1" x14ac:dyDescent="0.2">
      <c r="A60" s="14" t="s">
        <v>216</v>
      </c>
      <c r="B60" s="416" t="s">
        <v>297</v>
      </c>
      <c r="C60" s="296"/>
    </row>
    <row r="61" spans="1:3" s="414" customFormat="1" ht="12" customHeight="1" thickBot="1" x14ac:dyDescent="0.25">
      <c r="A61" s="16" t="s">
        <v>295</v>
      </c>
      <c r="B61" s="288" t="s">
        <v>298</v>
      </c>
      <c r="C61" s="296"/>
    </row>
    <row r="62" spans="1:3" s="414" customFormat="1" ht="12" customHeight="1" thickBot="1" x14ac:dyDescent="0.25">
      <c r="A62" s="498" t="s">
        <v>470</v>
      </c>
      <c r="B62" s="21" t="s">
        <v>299</v>
      </c>
      <c r="C62" s="297">
        <f>+C5+C12+C19+C26+C34+C46+C52+C57</f>
        <v>0</v>
      </c>
    </row>
    <row r="63" spans="1:3" s="414" customFormat="1" ht="12" customHeight="1" thickBot="1" x14ac:dyDescent="0.25">
      <c r="A63" s="465" t="s">
        <v>300</v>
      </c>
      <c r="B63" s="286" t="s">
        <v>301</v>
      </c>
      <c r="C63" s="291">
        <f>SUM(C64:C66)</f>
        <v>0</v>
      </c>
    </row>
    <row r="64" spans="1:3" s="414" customFormat="1" ht="12" customHeight="1" x14ac:dyDescent="0.2">
      <c r="A64" s="15" t="s">
        <v>332</v>
      </c>
      <c r="B64" s="415" t="s">
        <v>302</v>
      </c>
      <c r="C64" s="296"/>
    </row>
    <row r="65" spans="1:3" s="414" customFormat="1" ht="12" customHeight="1" x14ac:dyDescent="0.2">
      <c r="A65" s="14" t="s">
        <v>341</v>
      </c>
      <c r="B65" s="416" t="s">
        <v>303</v>
      </c>
      <c r="C65" s="296"/>
    </row>
    <row r="66" spans="1:3" s="414" customFormat="1" ht="12" customHeight="1" thickBot="1" x14ac:dyDescent="0.25">
      <c r="A66" s="16" t="s">
        <v>342</v>
      </c>
      <c r="B66" s="492" t="s">
        <v>455</v>
      </c>
      <c r="C66" s="296"/>
    </row>
    <row r="67" spans="1:3" s="414" customFormat="1" ht="12" customHeight="1" thickBot="1" x14ac:dyDescent="0.25">
      <c r="A67" s="465" t="s">
        <v>305</v>
      </c>
      <c r="B67" s="286" t="s">
        <v>306</v>
      </c>
      <c r="C67" s="291">
        <f>SUM(C68:C71)</f>
        <v>0</v>
      </c>
    </row>
    <row r="68" spans="1:3" s="414" customFormat="1" ht="12" customHeight="1" x14ac:dyDescent="0.2">
      <c r="A68" s="15" t="s">
        <v>151</v>
      </c>
      <c r="B68" s="415" t="s">
        <v>307</v>
      </c>
      <c r="C68" s="296"/>
    </row>
    <row r="69" spans="1:3" s="414" customFormat="1" ht="12" customHeight="1" x14ac:dyDescent="0.2">
      <c r="A69" s="14" t="s">
        <v>152</v>
      </c>
      <c r="B69" s="416" t="s">
        <v>308</v>
      </c>
      <c r="C69" s="296"/>
    </row>
    <row r="70" spans="1:3" s="414" customFormat="1" ht="12" customHeight="1" x14ac:dyDescent="0.2">
      <c r="A70" s="14" t="s">
        <v>333</v>
      </c>
      <c r="B70" s="416" t="s">
        <v>309</v>
      </c>
      <c r="C70" s="296"/>
    </row>
    <row r="71" spans="1:3" s="414" customFormat="1" ht="12" customHeight="1" thickBot="1" x14ac:dyDescent="0.25">
      <c r="A71" s="16" t="s">
        <v>334</v>
      </c>
      <c r="B71" s="288" t="s">
        <v>310</v>
      </c>
      <c r="C71" s="296"/>
    </row>
    <row r="72" spans="1:3" s="414" customFormat="1" ht="12" customHeight="1" thickBot="1" x14ac:dyDescent="0.25">
      <c r="A72" s="465" t="s">
        <v>311</v>
      </c>
      <c r="B72" s="286" t="s">
        <v>312</v>
      </c>
      <c r="C72" s="291">
        <f>SUM(C73:C74)</f>
        <v>0</v>
      </c>
    </row>
    <row r="73" spans="1:3" s="414" customFormat="1" ht="12" customHeight="1" x14ac:dyDescent="0.2">
      <c r="A73" s="15" t="s">
        <v>335</v>
      </c>
      <c r="B73" s="415" t="s">
        <v>313</v>
      </c>
      <c r="C73" s="296"/>
    </row>
    <row r="74" spans="1:3" s="414" customFormat="1" ht="12" customHeight="1" thickBot="1" x14ac:dyDescent="0.25">
      <c r="A74" s="16" t="s">
        <v>336</v>
      </c>
      <c r="B74" s="288" t="s">
        <v>314</v>
      </c>
      <c r="C74" s="296"/>
    </row>
    <row r="75" spans="1:3" s="414" customFormat="1" ht="12" customHeight="1" thickBot="1" x14ac:dyDescent="0.25">
      <c r="A75" s="465" t="s">
        <v>315</v>
      </c>
      <c r="B75" s="286" t="s">
        <v>316</v>
      </c>
      <c r="C75" s="291">
        <f>SUM(C76:C78)</f>
        <v>0</v>
      </c>
    </row>
    <row r="76" spans="1:3" s="414" customFormat="1" ht="12" customHeight="1" x14ac:dyDescent="0.2">
      <c r="A76" s="15" t="s">
        <v>337</v>
      </c>
      <c r="B76" s="415" t="s">
        <v>317</v>
      </c>
      <c r="C76" s="296"/>
    </row>
    <row r="77" spans="1:3" s="414" customFormat="1" ht="12" customHeight="1" x14ac:dyDescent="0.2">
      <c r="A77" s="14" t="s">
        <v>338</v>
      </c>
      <c r="B77" s="416" t="s">
        <v>318</v>
      </c>
      <c r="C77" s="296"/>
    </row>
    <row r="78" spans="1:3" s="414" customFormat="1" ht="12" customHeight="1" thickBot="1" x14ac:dyDescent="0.25">
      <c r="A78" s="16" t="s">
        <v>339</v>
      </c>
      <c r="B78" s="288" t="s">
        <v>319</v>
      </c>
      <c r="C78" s="296"/>
    </row>
    <row r="79" spans="1:3" s="414" customFormat="1" ht="12" customHeight="1" thickBot="1" x14ac:dyDescent="0.25">
      <c r="A79" s="465" t="s">
        <v>320</v>
      </c>
      <c r="B79" s="286" t="s">
        <v>340</v>
      </c>
      <c r="C79" s="291">
        <f>SUM(C80:C83)</f>
        <v>0</v>
      </c>
    </row>
    <row r="80" spans="1:3" s="414" customFormat="1" ht="12" customHeight="1" x14ac:dyDescent="0.2">
      <c r="A80" s="419" t="s">
        <v>321</v>
      </c>
      <c r="B80" s="415" t="s">
        <v>322</v>
      </c>
      <c r="C80" s="296"/>
    </row>
    <row r="81" spans="1:3" s="414" customFormat="1" ht="12" customHeight="1" x14ac:dyDescent="0.2">
      <c r="A81" s="420" t="s">
        <v>323</v>
      </c>
      <c r="B81" s="416" t="s">
        <v>324</v>
      </c>
      <c r="C81" s="296"/>
    </row>
    <row r="82" spans="1:3" s="414" customFormat="1" ht="12" customHeight="1" x14ac:dyDescent="0.2">
      <c r="A82" s="420" t="s">
        <v>325</v>
      </c>
      <c r="B82" s="416" t="s">
        <v>326</v>
      </c>
      <c r="C82" s="296"/>
    </row>
    <row r="83" spans="1:3" s="414" customFormat="1" ht="12" customHeight="1" thickBot="1" x14ac:dyDescent="0.25">
      <c r="A83" s="421" t="s">
        <v>327</v>
      </c>
      <c r="B83" s="288" t="s">
        <v>328</v>
      </c>
      <c r="C83" s="296"/>
    </row>
    <row r="84" spans="1:3" s="414" customFormat="1" ht="12" customHeight="1" thickBot="1" x14ac:dyDescent="0.25">
      <c r="A84" s="465" t="s">
        <v>329</v>
      </c>
      <c r="B84" s="286" t="s">
        <v>469</v>
      </c>
      <c r="C84" s="463"/>
    </row>
    <row r="85" spans="1:3" s="414" customFormat="1" ht="13.5" customHeight="1" thickBot="1" x14ac:dyDescent="0.25">
      <c r="A85" s="465" t="s">
        <v>331</v>
      </c>
      <c r="B85" s="286" t="s">
        <v>330</v>
      </c>
      <c r="C85" s="463"/>
    </row>
    <row r="86" spans="1:3" s="414" customFormat="1" ht="15.75" customHeight="1" thickBot="1" x14ac:dyDescent="0.25">
      <c r="A86" s="465" t="s">
        <v>343</v>
      </c>
      <c r="B86" s="422" t="s">
        <v>472</v>
      </c>
      <c r="C86" s="297">
        <f>+C63+C67+C72+C75+C79+C85+C84</f>
        <v>0</v>
      </c>
    </row>
    <row r="87" spans="1:3" s="414" customFormat="1" ht="16.5" customHeight="1" thickBot="1" x14ac:dyDescent="0.25">
      <c r="A87" s="466" t="s">
        <v>471</v>
      </c>
      <c r="B87" s="423" t="s">
        <v>473</v>
      </c>
      <c r="C87" s="297">
        <f>+C62+C86</f>
        <v>0</v>
      </c>
    </row>
    <row r="88" spans="1:3" s="414" customFormat="1" ht="83.25" customHeight="1" x14ac:dyDescent="0.2">
      <c r="A88" s="5"/>
      <c r="B88" s="6"/>
      <c r="C88" s="298"/>
    </row>
    <row r="89" spans="1:3" ht="16.5" customHeight="1" x14ac:dyDescent="0.25">
      <c r="A89" s="546" t="s">
        <v>46</v>
      </c>
      <c r="B89" s="546"/>
      <c r="C89" s="546"/>
    </row>
    <row r="90" spans="1:3" s="424" customFormat="1" ht="16.5" customHeight="1" thickBot="1" x14ac:dyDescent="0.3">
      <c r="A90" s="548" t="s">
        <v>154</v>
      </c>
      <c r="B90" s="548"/>
      <c r="C90" s="155" t="s">
        <v>215</v>
      </c>
    </row>
    <row r="91" spans="1:3" ht="38.1" customHeight="1" thickBot="1" x14ac:dyDescent="0.3">
      <c r="A91" s="23" t="s">
        <v>70</v>
      </c>
      <c r="B91" s="24" t="s">
        <v>47</v>
      </c>
      <c r="C91" s="44" t="str">
        <f>+C3</f>
        <v>2020. évi előirányzat</v>
      </c>
    </row>
    <row r="92" spans="1:3" s="413" customFormat="1" ht="12" customHeight="1" thickBot="1" x14ac:dyDescent="0.25">
      <c r="A92" s="37" t="s">
        <v>481</v>
      </c>
      <c r="B92" s="38" t="s">
        <v>482</v>
      </c>
      <c r="C92" s="39" t="s">
        <v>483</v>
      </c>
    </row>
    <row r="93" spans="1:3" ht="12" customHeight="1" thickBot="1" x14ac:dyDescent="0.3">
      <c r="A93" s="22" t="s">
        <v>17</v>
      </c>
      <c r="B93" s="31" t="s">
        <v>431</v>
      </c>
      <c r="C93" s="290">
        <f>C94+C95+C96+C97+C98+C111</f>
        <v>0</v>
      </c>
    </row>
    <row r="94" spans="1:3" ht="12" customHeight="1" x14ac:dyDescent="0.25">
      <c r="A94" s="17" t="s">
        <v>99</v>
      </c>
      <c r="B94" s="10" t="s">
        <v>48</v>
      </c>
      <c r="C94" s="292"/>
    </row>
    <row r="95" spans="1:3" ht="12" customHeight="1" x14ac:dyDescent="0.25">
      <c r="A95" s="14" t="s">
        <v>100</v>
      </c>
      <c r="B95" s="8" t="s">
        <v>183</v>
      </c>
      <c r="C95" s="293"/>
    </row>
    <row r="96" spans="1:3" ht="12" customHeight="1" x14ac:dyDescent="0.25">
      <c r="A96" s="14" t="s">
        <v>101</v>
      </c>
      <c r="B96" s="8" t="s">
        <v>141</v>
      </c>
      <c r="C96" s="295"/>
    </row>
    <row r="97" spans="1:3" ht="12" customHeight="1" x14ac:dyDescent="0.25">
      <c r="A97" s="14" t="s">
        <v>102</v>
      </c>
      <c r="B97" s="11" t="s">
        <v>184</v>
      </c>
      <c r="C97" s="295"/>
    </row>
    <row r="98" spans="1:3" ht="12" customHeight="1" x14ac:dyDescent="0.25">
      <c r="A98" s="14" t="s">
        <v>113</v>
      </c>
      <c r="B98" s="19" t="s">
        <v>185</v>
      </c>
      <c r="C98" s="295"/>
    </row>
    <row r="99" spans="1:3" ht="12" customHeight="1" x14ac:dyDescent="0.25">
      <c r="A99" s="14" t="s">
        <v>103</v>
      </c>
      <c r="B99" s="8" t="s">
        <v>436</v>
      </c>
      <c r="C99" s="295"/>
    </row>
    <row r="100" spans="1:3" ht="12" customHeight="1" x14ac:dyDescent="0.25">
      <c r="A100" s="14" t="s">
        <v>104</v>
      </c>
      <c r="B100" s="160" t="s">
        <v>435</v>
      </c>
      <c r="C100" s="295"/>
    </row>
    <row r="101" spans="1:3" ht="12" customHeight="1" x14ac:dyDescent="0.25">
      <c r="A101" s="14" t="s">
        <v>114</v>
      </c>
      <c r="B101" s="160" t="s">
        <v>434</v>
      </c>
      <c r="C101" s="295"/>
    </row>
    <row r="102" spans="1:3" ht="12" customHeight="1" x14ac:dyDescent="0.25">
      <c r="A102" s="14" t="s">
        <v>115</v>
      </c>
      <c r="B102" s="158" t="s">
        <v>346</v>
      </c>
      <c r="C102" s="295"/>
    </row>
    <row r="103" spans="1:3" ht="12" customHeight="1" x14ac:dyDescent="0.25">
      <c r="A103" s="14" t="s">
        <v>116</v>
      </c>
      <c r="B103" s="159" t="s">
        <v>347</v>
      </c>
      <c r="C103" s="295"/>
    </row>
    <row r="104" spans="1:3" ht="12" customHeight="1" x14ac:dyDescent="0.25">
      <c r="A104" s="14" t="s">
        <v>117</v>
      </c>
      <c r="B104" s="159" t="s">
        <v>348</v>
      </c>
      <c r="C104" s="295"/>
    </row>
    <row r="105" spans="1:3" ht="12" customHeight="1" x14ac:dyDescent="0.25">
      <c r="A105" s="14" t="s">
        <v>119</v>
      </c>
      <c r="B105" s="158" t="s">
        <v>349</v>
      </c>
      <c r="C105" s="295"/>
    </row>
    <row r="106" spans="1:3" ht="12" customHeight="1" x14ac:dyDescent="0.25">
      <c r="A106" s="14" t="s">
        <v>186</v>
      </c>
      <c r="B106" s="158" t="s">
        <v>350</v>
      </c>
      <c r="C106" s="295"/>
    </row>
    <row r="107" spans="1:3" ht="12" customHeight="1" x14ac:dyDescent="0.25">
      <c r="A107" s="14" t="s">
        <v>344</v>
      </c>
      <c r="B107" s="159" t="s">
        <v>351</v>
      </c>
      <c r="C107" s="295"/>
    </row>
    <row r="108" spans="1:3" ht="12" customHeight="1" x14ac:dyDescent="0.25">
      <c r="A108" s="13" t="s">
        <v>345</v>
      </c>
      <c r="B108" s="160" t="s">
        <v>352</v>
      </c>
      <c r="C108" s="295"/>
    </row>
    <row r="109" spans="1:3" ht="12" customHeight="1" x14ac:dyDescent="0.25">
      <c r="A109" s="14" t="s">
        <v>432</v>
      </c>
      <c r="B109" s="160" t="s">
        <v>353</v>
      </c>
      <c r="C109" s="295"/>
    </row>
    <row r="110" spans="1:3" ht="12" customHeight="1" x14ac:dyDescent="0.25">
      <c r="A110" s="16" t="s">
        <v>433</v>
      </c>
      <c r="B110" s="160" t="s">
        <v>354</v>
      </c>
      <c r="C110" s="295"/>
    </row>
    <row r="111" spans="1:3" ht="12" customHeight="1" x14ac:dyDescent="0.25">
      <c r="A111" s="14" t="s">
        <v>437</v>
      </c>
      <c r="B111" s="11" t="s">
        <v>49</v>
      </c>
      <c r="C111" s="293"/>
    </row>
    <row r="112" spans="1:3" ht="12" customHeight="1" x14ac:dyDescent="0.25">
      <c r="A112" s="14" t="s">
        <v>438</v>
      </c>
      <c r="B112" s="8" t="s">
        <v>440</v>
      </c>
      <c r="C112" s="293"/>
    </row>
    <row r="113" spans="1:3" ht="12" customHeight="1" thickBot="1" x14ac:dyDescent="0.3">
      <c r="A113" s="18" t="s">
        <v>439</v>
      </c>
      <c r="B113" s="496" t="s">
        <v>441</v>
      </c>
      <c r="C113" s="299"/>
    </row>
    <row r="114" spans="1:3" ht="12" customHeight="1" thickBot="1" x14ac:dyDescent="0.3">
      <c r="A114" s="493" t="s">
        <v>18</v>
      </c>
      <c r="B114" s="494" t="s">
        <v>355</v>
      </c>
      <c r="C114" s="495">
        <f>+C115+C117+C119</f>
        <v>0</v>
      </c>
    </row>
    <row r="115" spans="1:3" ht="12" customHeight="1" x14ac:dyDescent="0.25">
      <c r="A115" s="15" t="s">
        <v>105</v>
      </c>
      <c r="B115" s="8" t="s">
        <v>214</v>
      </c>
      <c r="C115" s="294"/>
    </row>
    <row r="116" spans="1:3" ht="12" customHeight="1" x14ac:dyDescent="0.25">
      <c r="A116" s="15" t="s">
        <v>106</v>
      </c>
      <c r="B116" s="12" t="s">
        <v>359</v>
      </c>
      <c r="C116" s="294"/>
    </row>
    <row r="117" spans="1:3" ht="12" customHeight="1" x14ac:dyDescent="0.25">
      <c r="A117" s="15" t="s">
        <v>107</v>
      </c>
      <c r="B117" s="12" t="s">
        <v>187</v>
      </c>
      <c r="C117" s="293"/>
    </row>
    <row r="118" spans="1:3" ht="12" customHeight="1" x14ac:dyDescent="0.25">
      <c r="A118" s="15" t="s">
        <v>108</v>
      </c>
      <c r="B118" s="12" t="s">
        <v>360</v>
      </c>
      <c r="C118" s="263"/>
    </row>
    <row r="119" spans="1:3" ht="12" customHeight="1" x14ac:dyDescent="0.25">
      <c r="A119" s="15" t="s">
        <v>109</v>
      </c>
      <c r="B119" s="288" t="s">
        <v>217</v>
      </c>
      <c r="C119" s="263"/>
    </row>
    <row r="120" spans="1:3" ht="12" customHeight="1" x14ac:dyDescent="0.25">
      <c r="A120" s="15" t="s">
        <v>118</v>
      </c>
      <c r="B120" s="287" t="s">
        <v>422</v>
      </c>
      <c r="C120" s="263"/>
    </row>
    <row r="121" spans="1:3" ht="12" customHeight="1" x14ac:dyDescent="0.25">
      <c r="A121" s="15" t="s">
        <v>120</v>
      </c>
      <c r="B121" s="411" t="s">
        <v>365</v>
      </c>
      <c r="C121" s="263"/>
    </row>
    <row r="122" spans="1:3" x14ac:dyDescent="0.25">
      <c r="A122" s="15" t="s">
        <v>188</v>
      </c>
      <c r="B122" s="159" t="s">
        <v>348</v>
      </c>
      <c r="C122" s="263"/>
    </row>
    <row r="123" spans="1:3" ht="12" customHeight="1" x14ac:dyDescent="0.25">
      <c r="A123" s="15" t="s">
        <v>189</v>
      </c>
      <c r="B123" s="159" t="s">
        <v>364</v>
      </c>
      <c r="C123" s="263"/>
    </row>
    <row r="124" spans="1:3" ht="12" customHeight="1" x14ac:dyDescent="0.25">
      <c r="A124" s="15" t="s">
        <v>190</v>
      </c>
      <c r="B124" s="159" t="s">
        <v>363</v>
      </c>
      <c r="C124" s="263"/>
    </row>
    <row r="125" spans="1:3" ht="12" customHeight="1" x14ac:dyDescent="0.25">
      <c r="A125" s="15" t="s">
        <v>356</v>
      </c>
      <c r="B125" s="159" t="s">
        <v>351</v>
      </c>
      <c r="C125" s="263"/>
    </row>
    <row r="126" spans="1:3" ht="12" customHeight="1" x14ac:dyDescent="0.25">
      <c r="A126" s="15" t="s">
        <v>357</v>
      </c>
      <c r="B126" s="159" t="s">
        <v>362</v>
      </c>
      <c r="C126" s="263"/>
    </row>
    <row r="127" spans="1:3" ht="16.5" thickBot="1" x14ac:dyDescent="0.3">
      <c r="A127" s="13" t="s">
        <v>358</v>
      </c>
      <c r="B127" s="159" t="s">
        <v>361</v>
      </c>
      <c r="C127" s="265"/>
    </row>
    <row r="128" spans="1:3" ht="12" customHeight="1" thickBot="1" x14ac:dyDescent="0.3">
      <c r="A128" s="20" t="s">
        <v>19</v>
      </c>
      <c r="B128" s="147" t="s">
        <v>442</v>
      </c>
      <c r="C128" s="291">
        <f>+C93+C114</f>
        <v>0</v>
      </c>
    </row>
    <row r="129" spans="1:3" ht="12" customHeight="1" thickBot="1" x14ac:dyDescent="0.3">
      <c r="A129" s="20" t="s">
        <v>20</v>
      </c>
      <c r="B129" s="147" t="s">
        <v>443</v>
      </c>
      <c r="C129" s="291">
        <f>+C130+C131+C132</f>
        <v>0</v>
      </c>
    </row>
    <row r="130" spans="1:3" ht="12" customHeight="1" x14ac:dyDescent="0.25">
      <c r="A130" s="15" t="s">
        <v>256</v>
      </c>
      <c r="B130" s="12" t="s">
        <v>450</v>
      </c>
      <c r="C130" s="263"/>
    </row>
    <row r="131" spans="1:3" ht="12" customHeight="1" x14ac:dyDescent="0.25">
      <c r="A131" s="15" t="s">
        <v>259</v>
      </c>
      <c r="B131" s="12" t="s">
        <v>451</v>
      </c>
      <c r="C131" s="263"/>
    </row>
    <row r="132" spans="1:3" ht="12" customHeight="1" thickBot="1" x14ac:dyDescent="0.3">
      <c r="A132" s="13" t="s">
        <v>260</v>
      </c>
      <c r="B132" s="12" t="s">
        <v>452</v>
      </c>
      <c r="C132" s="263"/>
    </row>
    <row r="133" spans="1:3" ht="12" customHeight="1" thickBot="1" x14ac:dyDescent="0.3">
      <c r="A133" s="20" t="s">
        <v>21</v>
      </c>
      <c r="B133" s="147" t="s">
        <v>444</v>
      </c>
      <c r="C133" s="291">
        <f>SUM(C134:C139)</f>
        <v>0</v>
      </c>
    </row>
    <row r="134" spans="1:3" ht="12" customHeight="1" x14ac:dyDescent="0.25">
      <c r="A134" s="15" t="s">
        <v>92</v>
      </c>
      <c r="B134" s="9" t="s">
        <v>453</v>
      </c>
      <c r="C134" s="263"/>
    </row>
    <row r="135" spans="1:3" ht="12" customHeight="1" x14ac:dyDescent="0.25">
      <c r="A135" s="15" t="s">
        <v>93</v>
      </c>
      <c r="B135" s="9" t="s">
        <v>445</v>
      </c>
      <c r="C135" s="263"/>
    </row>
    <row r="136" spans="1:3" ht="12" customHeight="1" x14ac:dyDescent="0.25">
      <c r="A136" s="15" t="s">
        <v>94</v>
      </c>
      <c r="B136" s="9" t="s">
        <v>446</v>
      </c>
      <c r="C136" s="263"/>
    </row>
    <row r="137" spans="1:3" ht="12" customHeight="1" x14ac:dyDescent="0.25">
      <c r="A137" s="15" t="s">
        <v>175</v>
      </c>
      <c r="B137" s="9" t="s">
        <v>447</v>
      </c>
      <c r="C137" s="263"/>
    </row>
    <row r="138" spans="1:3" ht="12" customHeight="1" x14ac:dyDescent="0.25">
      <c r="A138" s="15" t="s">
        <v>176</v>
      </c>
      <c r="B138" s="9" t="s">
        <v>448</v>
      </c>
      <c r="C138" s="263"/>
    </row>
    <row r="139" spans="1:3" ht="12" customHeight="1" thickBot="1" x14ac:dyDescent="0.3">
      <c r="A139" s="13" t="s">
        <v>177</v>
      </c>
      <c r="B139" s="9" t="s">
        <v>449</v>
      </c>
      <c r="C139" s="263"/>
    </row>
    <row r="140" spans="1:3" ht="12" customHeight="1" thickBot="1" x14ac:dyDescent="0.3">
      <c r="A140" s="20" t="s">
        <v>22</v>
      </c>
      <c r="B140" s="147" t="s">
        <v>457</v>
      </c>
      <c r="C140" s="297">
        <f>+C141+C142+C143+C144</f>
        <v>0</v>
      </c>
    </row>
    <row r="141" spans="1:3" ht="12" customHeight="1" x14ac:dyDescent="0.25">
      <c r="A141" s="15" t="s">
        <v>95</v>
      </c>
      <c r="B141" s="9" t="s">
        <v>366</v>
      </c>
      <c r="C141" s="263"/>
    </row>
    <row r="142" spans="1:3" ht="12" customHeight="1" x14ac:dyDescent="0.25">
      <c r="A142" s="15" t="s">
        <v>96</v>
      </c>
      <c r="B142" s="9" t="s">
        <v>367</v>
      </c>
      <c r="C142" s="263"/>
    </row>
    <row r="143" spans="1:3" ht="12" customHeight="1" x14ac:dyDescent="0.25">
      <c r="A143" s="15" t="s">
        <v>280</v>
      </c>
      <c r="B143" s="9" t="s">
        <v>458</v>
      </c>
      <c r="C143" s="263"/>
    </row>
    <row r="144" spans="1:3" ht="12" customHeight="1" thickBot="1" x14ac:dyDescent="0.3">
      <c r="A144" s="13" t="s">
        <v>281</v>
      </c>
      <c r="B144" s="7" t="s">
        <v>386</v>
      </c>
      <c r="C144" s="263"/>
    </row>
    <row r="145" spans="1:9" ht="12" customHeight="1" thickBot="1" x14ac:dyDescent="0.3">
      <c r="A145" s="20" t="s">
        <v>23</v>
      </c>
      <c r="B145" s="147" t="s">
        <v>459</v>
      </c>
      <c r="C145" s="300">
        <f>SUM(C146:C150)</f>
        <v>0</v>
      </c>
    </row>
    <row r="146" spans="1:9" ht="12" customHeight="1" x14ac:dyDescent="0.25">
      <c r="A146" s="15" t="s">
        <v>97</v>
      </c>
      <c r="B146" s="9" t="s">
        <v>454</v>
      </c>
      <c r="C146" s="263"/>
    </row>
    <row r="147" spans="1:9" ht="12" customHeight="1" x14ac:dyDescent="0.25">
      <c r="A147" s="15" t="s">
        <v>98</v>
      </c>
      <c r="B147" s="9" t="s">
        <v>461</v>
      </c>
      <c r="C147" s="263"/>
    </row>
    <row r="148" spans="1:9" ht="12" customHeight="1" x14ac:dyDescent="0.25">
      <c r="A148" s="15" t="s">
        <v>292</v>
      </c>
      <c r="B148" s="9" t="s">
        <v>456</v>
      </c>
      <c r="C148" s="263"/>
    </row>
    <row r="149" spans="1:9" ht="12" customHeight="1" x14ac:dyDescent="0.25">
      <c r="A149" s="15" t="s">
        <v>293</v>
      </c>
      <c r="B149" s="9" t="s">
        <v>462</v>
      </c>
      <c r="C149" s="263"/>
    </row>
    <row r="150" spans="1:9" ht="12" customHeight="1" thickBot="1" x14ac:dyDescent="0.3">
      <c r="A150" s="15" t="s">
        <v>460</v>
      </c>
      <c r="B150" s="9" t="s">
        <v>463</v>
      </c>
      <c r="C150" s="263"/>
    </row>
    <row r="151" spans="1:9" ht="12" customHeight="1" thickBot="1" x14ac:dyDescent="0.3">
      <c r="A151" s="20" t="s">
        <v>24</v>
      </c>
      <c r="B151" s="147" t="s">
        <v>464</v>
      </c>
      <c r="C151" s="497"/>
    </row>
    <row r="152" spans="1:9" ht="12" customHeight="1" thickBot="1" x14ac:dyDescent="0.3">
      <c r="A152" s="20" t="s">
        <v>25</v>
      </c>
      <c r="B152" s="147" t="s">
        <v>465</v>
      </c>
      <c r="C152" s="497"/>
    </row>
    <row r="153" spans="1:9" ht="15" customHeight="1" thickBot="1" x14ac:dyDescent="0.3">
      <c r="A153" s="20" t="s">
        <v>26</v>
      </c>
      <c r="B153" s="147" t="s">
        <v>467</v>
      </c>
      <c r="C153" s="425">
        <f>+C129+C133+C140+C145+C151+C152</f>
        <v>0</v>
      </c>
      <c r="F153" s="426"/>
      <c r="G153" s="427"/>
      <c r="H153" s="427"/>
      <c r="I153" s="427"/>
    </row>
    <row r="154" spans="1:9" s="414" customFormat="1" ht="12.95" customHeight="1" thickBot="1" x14ac:dyDescent="0.25">
      <c r="A154" s="289" t="s">
        <v>27</v>
      </c>
      <c r="B154" s="379" t="s">
        <v>466</v>
      </c>
      <c r="C154" s="425">
        <f>+C128+C153</f>
        <v>0</v>
      </c>
    </row>
    <row r="155" spans="1:9" ht="7.5" customHeight="1" x14ac:dyDescent="0.25"/>
    <row r="156" spans="1:9" x14ac:dyDescent="0.25">
      <c r="A156" s="549" t="s">
        <v>368</v>
      </c>
      <c r="B156" s="549"/>
      <c r="C156" s="549"/>
    </row>
    <row r="157" spans="1:9" ht="15" customHeight="1" thickBot="1" x14ac:dyDescent="0.3">
      <c r="A157" s="547" t="s">
        <v>155</v>
      </c>
      <c r="B157" s="547"/>
      <c r="C157" s="301" t="s">
        <v>215</v>
      </c>
    </row>
    <row r="158" spans="1:9" ht="13.5" customHeight="1" thickBot="1" x14ac:dyDescent="0.3">
      <c r="A158" s="20">
        <v>1</v>
      </c>
      <c r="B158" s="30" t="s">
        <v>468</v>
      </c>
      <c r="C158" s="291">
        <f>+C62-C128</f>
        <v>0</v>
      </c>
      <c r="D158" s="428"/>
    </row>
    <row r="159" spans="1:9" ht="27.75" customHeight="1" thickBot="1" x14ac:dyDescent="0.3">
      <c r="A159" s="20" t="s">
        <v>18</v>
      </c>
      <c r="B159" s="30" t="s">
        <v>474</v>
      </c>
      <c r="C159" s="291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Kehidakustány Község Önkormányzata
2020. ÉVI KÖLTSÉGVETÉS
ÁLLAMI (ÁLLAMIGAZGATÁSI) FELADATOK MÉRLEGE
&amp;R&amp;"Times New Roman CE,Félkövér dőlt"&amp;11 1.4. melléklet 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opLeftCell="A4" zoomScale="115" zoomScaleNormal="115" zoomScaleSheetLayoutView="100" workbookViewId="0">
      <selection activeCell="D35" sqref="D35"/>
    </sheetView>
  </sheetViews>
  <sheetFormatPr defaultColWidth="9.33203125" defaultRowHeight="12.75" x14ac:dyDescent="0.2"/>
  <cols>
    <col min="1" max="1" width="6.83203125" style="60" customWidth="1"/>
    <col min="2" max="2" width="55.1640625" style="199" customWidth="1"/>
    <col min="3" max="3" width="16.33203125" style="60" customWidth="1"/>
    <col min="4" max="4" width="55.1640625" style="60" customWidth="1"/>
    <col min="5" max="5" width="16.33203125" style="60" customWidth="1"/>
    <col min="6" max="6" width="4.83203125" style="60" customWidth="1"/>
    <col min="7" max="16384" width="9.33203125" style="60"/>
  </cols>
  <sheetData>
    <row r="1" spans="1:6" ht="39.75" customHeight="1" x14ac:dyDescent="0.2">
      <c r="B1" s="313" t="s">
        <v>158</v>
      </c>
      <c r="C1" s="314"/>
      <c r="D1" s="314"/>
      <c r="E1" s="314"/>
      <c r="F1" s="552" t="s">
        <v>569</v>
      </c>
    </row>
    <row r="2" spans="1:6" ht="14.25" thickBot="1" x14ac:dyDescent="0.25">
      <c r="E2" s="315" t="s">
        <v>61</v>
      </c>
      <c r="F2" s="552"/>
    </row>
    <row r="3" spans="1:6" ht="18" customHeight="1" thickBot="1" x14ac:dyDescent="0.25">
      <c r="A3" s="550" t="s">
        <v>70</v>
      </c>
      <c r="B3" s="316" t="s">
        <v>56</v>
      </c>
      <c r="C3" s="317"/>
      <c r="D3" s="316" t="s">
        <v>57</v>
      </c>
      <c r="E3" s="318"/>
      <c r="F3" s="552"/>
    </row>
    <row r="4" spans="1:6" s="319" customFormat="1" ht="35.25" customHeight="1" thickBot="1" x14ac:dyDescent="0.25">
      <c r="A4" s="551"/>
      <c r="B4" s="200" t="s">
        <v>62</v>
      </c>
      <c r="C4" s="201" t="str">
        <f>+'1.1.sz.mell.'!C3</f>
        <v>2020. évi előirányzat</v>
      </c>
      <c r="D4" s="200" t="s">
        <v>62</v>
      </c>
      <c r="E4" s="56" t="str">
        <f>+C4</f>
        <v>2020. évi előirányzat</v>
      </c>
      <c r="F4" s="552"/>
    </row>
    <row r="5" spans="1:6" s="324" customFormat="1" ht="12" customHeight="1" thickBot="1" x14ac:dyDescent="0.25">
      <c r="A5" s="320" t="s">
        <v>481</v>
      </c>
      <c r="B5" s="321" t="s">
        <v>482</v>
      </c>
      <c r="C5" s="322" t="s">
        <v>483</v>
      </c>
      <c r="D5" s="321" t="s">
        <v>485</v>
      </c>
      <c r="E5" s="323" t="s">
        <v>484</v>
      </c>
      <c r="F5" s="552"/>
    </row>
    <row r="6" spans="1:6" ht="12.95" customHeight="1" x14ac:dyDescent="0.2">
      <c r="A6" s="325" t="s">
        <v>17</v>
      </c>
      <c r="B6" s="326" t="s">
        <v>369</v>
      </c>
      <c r="C6" s="302">
        <v>115975</v>
      </c>
      <c r="D6" s="326" t="s">
        <v>63</v>
      </c>
      <c r="E6" s="308">
        <v>154604</v>
      </c>
      <c r="F6" s="552"/>
    </row>
    <row r="7" spans="1:6" ht="12.95" customHeight="1" x14ac:dyDescent="0.2">
      <c r="A7" s="327" t="s">
        <v>18</v>
      </c>
      <c r="B7" s="328" t="s">
        <v>370</v>
      </c>
      <c r="C7" s="303">
        <v>47668</v>
      </c>
      <c r="D7" s="328" t="s">
        <v>183</v>
      </c>
      <c r="E7" s="309">
        <v>26620</v>
      </c>
      <c r="F7" s="552"/>
    </row>
    <row r="8" spans="1:6" ht="12.95" customHeight="1" x14ac:dyDescent="0.2">
      <c r="A8" s="327" t="s">
        <v>19</v>
      </c>
      <c r="B8" s="328" t="s">
        <v>391</v>
      </c>
      <c r="C8" s="303"/>
      <c r="D8" s="328" t="s">
        <v>220</v>
      </c>
      <c r="E8" s="309">
        <v>114260</v>
      </c>
      <c r="F8" s="552"/>
    </row>
    <row r="9" spans="1:6" ht="12.95" customHeight="1" x14ac:dyDescent="0.2">
      <c r="A9" s="327" t="s">
        <v>20</v>
      </c>
      <c r="B9" s="328" t="s">
        <v>174</v>
      </c>
      <c r="C9" s="303">
        <v>82300</v>
      </c>
      <c r="D9" s="328" t="s">
        <v>184</v>
      </c>
      <c r="E9" s="309">
        <v>2600</v>
      </c>
      <c r="F9" s="552"/>
    </row>
    <row r="10" spans="1:6" ht="12.95" customHeight="1" x14ac:dyDescent="0.2">
      <c r="A10" s="327" t="s">
        <v>21</v>
      </c>
      <c r="B10" s="329" t="s">
        <v>415</v>
      </c>
      <c r="C10" s="303">
        <v>27300</v>
      </c>
      <c r="D10" s="328" t="s">
        <v>185</v>
      </c>
      <c r="E10" s="309">
        <v>18981</v>
      </c>
      <c r="F10" s="552"/>
    </row>
    <row r="11" spans="1:6" ht="12.95" customHeight="1" x14ac:dyDescent="0.2">
      <c r="A11" s="327" t="s">
        <v>22</v>
      </c>
      <c r="B11" s="328" t="s">
        <v>371</v>
      </c>
      <c r="C11" s="304">
        <v>0</v>
      </c>
      <c r="D11" s="328" t="s">
        <v>49</v>
      </c>
      <c r="E11" s="309">
        <v>4389</v>
      </c>
      <c r="F11" s="552"/>
    </row>
    <row r="12" spans="1:6" ht="12.95" customHeight="1" x14ac:dyDescent="0.2">
      <c r="A12" s="327" t="s">
        <v>23</v>
      </c>
      <c r="B12" s="328" t="s">
        <v>475</v>
      </c>
      <c r="C12" s="303"/>
      <c r="D12" s="51"/>
      <c r="E12" s="309"/>
      <c r="F12" s="552"/>
    </row>
    <row r="13" spans="1:6" ht="12.95" customHeight="1" x14ac:dyDescent="0.2">
      <c r="A13" s="327" t="s">
        <v>24</v>
      </c>
      <c r="B13" s="51"/>
      <c r="C13" s="303"/>
      <c r="D13" s="51"/>
      <c r="E13" s="309"/>
      <c r="F13" s="552"/>
    </row>
    <row r="14" spans="1:6" ht="12.95" customHeight="1" x14ac:dyDescent="0.2">
      <c r="A14" s="327" t="s">
        <v>25</v>
      </c>
      <c r="B14" s="429"/>
      <c r="C14" s="304"/>
      <c r="D14" s="51"/>
      <c r="E14" s="309"/>
      <c r="F14" s="552"/>
    </row>
    <row r="15" spans="1:6" ht="12.95" customHeight="1" x14ac:dyDescent="0.2">
      <c r="A15" s="327" t="s">
        <v>26</v>
      </c>
      <c r="B15" s="51"/>
      <c r="C15" s="303"/>
      <c r="D15" s="51"/>
      <c r="E15" s="309"/>
      <c r="F15" s="552"/>
    </row>
    <row r="16" spans="1:6" ht="12.95" customHeight="1" x14ac:dyDescent="0.2">
      <c r="A16" s="327" t="s">
        <v>27</v>
      </c>
      <c r="B16" s="51"/>
      <c r="C16" s="303"/>
      <c r="D16" s="51"/>
      <c r="E16" s="309"/>
      <c r="F16" s="552"/>
    </row>
    <row r="17" spans="1:6" ht="12.95" customHeight="1" thickBot="1" x14ac:dyDescent="0.25">
      <c r="A17" s="327" t="s">
        <v>28</v>
      </c>
      <c r="B17" s="62"/>
      <c r="C17" s="305"/>
      <c r="D17" s="51"/>
      <c r="E17" s="310"/>
      <c r="F17" s="552"/>
    </row>
    <row r="18" spans="1:6" ht="15.95" customHeight="1" thickBot="1" x14ac:dyDescent="0.25">
      <c r="A18" s="330" t="s">
        <v>29</v>
      </c>
      <c r="B18" s="149" t="s">
        <v>476</v>
      </c>
      <c r="C18" s="306">
        <f>SUM(C6:C17)</f>
        <v>273243</v>
      </c>
      <c r="D18" s="149" t="s">
        <v>377</v>
      </c>
      <c r="E18" s="311">
        <f>SUM(E6:E17)</f>
        <v>321454</v>
      </c>
      <c r="F18" s="552"/>
    </row>
    <row r="19" spans="1:6" ht="12.95" customHeight="1" x14ac:dyDescent="0.2">
      <c r="A19" s="331" t="s">
        <v>30</v>
      </c>
      <c r="B19" s="332" t="s">
        <v>374</v>
      </c>
      <c r="C19" s="499">
        <f>+C20+C21+C22+C23</f>
        <v>66410</v>
      </c>
      <c r="D19" s="333" t="s">
        <v>191</v>
      </c>
      <c r="E19" s="312"/>
      <c r="F19" s="552"/>
    </row>
    <row r="20" spans="1:6" ht="12.95" customHeight="1" x14ac:dyDescent="0.2">
      <c r="A20" s="334" t="s">
        <v>31</v>
      </c>
      <c r="B20" s="333" t="s">
        <v>212</v>
      </c>
      <c r="C20" s="95">
        <v>66410</v>
      </c>
      <c r="D20" s="333" t="s">
        <v>376</v>
      </c>
      <c r="E20" s="96"/>
      <c r="F20" s="552"/>
    </row>
    <row r="21" spans="1:6" ht="12.95" customHeight="1" x14ac:dyDescent="0.2">
      <c r="A21" s="334" t="s">
        <v>32</v>
      </c>
      <c r="B21" s="333" t="s">
        <v>213</v>
      </c>
      <c r="C21" s="95"/>
      <c r="D21" s="333" t="s">
        <v>156</v>
      </c>
      <c r="E21" s="96"/>
      <c r="F21" s="552"/>
    </row>
    <row r="22" spans="1:6" ht="12.95" customHeight="1" x14ac:dyDescent="0.2">
      <c r="A22" s="334" t="s">
        <v>33</v>
      </c>
      <c r="B22" s="333" t="s">
        <v>218</v>
      </c>
      <c r="C22" s="95"/>
      <c r="D22" s="333" t="s">
        <v>157</v>
      </c>
      <c r="E22" s="96"/>
      <c r="F22" s="552"/>
    </row>
    <row r="23" spans="1:6" ht="12.95" customHeight="1" x14ac:dyDescent="0.2">
      <c r="A23" s="334" t="s">
        <v>34</v>
      </c>
      <c r="B23" s="333" t="s">
        <v>219</v>
      </c>
      <c r="C23" s="95"/>
      <c r="D23" s="332" t="s">
        <v>221</v>
      </c>
      <c r="E23" s="96"/>
      <c r="F23" s="552"/>
    </row>
    <row r="24" spans="1:6" ht="12.95" customHeight="1" x14ac:dyDescent="0.2">
      <c r="A24" s="334" t="s">
        <v>35</v>
      </c>
      <c r="B24" s="333" t="s">
        <v>375</v>
      </c>
      <c r="C24" s="335">
        <f>+C25+C26</f>
        <v>0</v>
      </c>
      <c r="D24" s="333" t="s">
        <v>192</v>
      </c>
      <c r="E24" s="96"/>
      <c r="F24" s="552"/>
    </row>
    <row r="25" spans="1:6" ht="12.95" customHeight="1" x14ac:dyDescent="0.2">
      <c r="A25" s="331" t="s">
        <v>36</v>
      </c>
      <c r="B25" s="332" t="s">
        <v>372</v>
      </c>
      <c r="C25" s="307"/>
      <c r="D25" s="326" t="s">
        <v>458</v>
      </c>
      <c r="E25" s="312"/>
      <c r="F25" s="552"/>
    </row>
    <row r="26" spans="1:6" ht="12.95" customHeight="1" x14ac:dyDescent="0.2">
      <c r="A26" s="334" t="s">
        <v>37</v>
      </c>
      <c r="B26" s="333" t="s">
        <v>373</v>
      </c>
      <c r="C26" s="95"/>
      <c r="D26" s="328" t="s">
        <v>464</v>
      </c>
      <c r="E26" s="96"/>
      <c r="F26" s="552"/>
    </row>
    <row r="27" spans="1:6" ht="12.95" customHeight="1" x14ac:dyDescent="0.2">
      <c r="A27" s="327" t="s">
        <v>38</v>
      </c>
      <c r="B27" s="333" t="s">
        <v>469</v>
      </c>
      <c r="C27" s="95"/>
      <c r="D27" s="328" t="s">
        <v>465</v>
      </c>
      <c r="E27" s="96"/>
      <c r="F27" s="552"/>
    </row>
    <row r="28" spans="1:6" ht="12.95" customHeight="1" thickBot="1" x14ac:dyDescent="0.25">
      <c r="A28" s="392" t="s">
        <v>39</v>
      </c>
      <c r="B28" s="332" t="s">
        <v>330</v>
      </c>
      <c r="C28" s="307"/>
      <c r="D28" s="431" t="s">
        <v>586</v>
      </c>
      <c r="E28" s="312">
        <v>4639</v>
      </c>
      <c r="F28" s="552"/>
    </row>
    <row r="29" spans="1:6" ht="15.95" customHeight="1" thickBot="1" x14ac:dyDescent="0.25">
      <c r="A29" s="330" t="s">
        <v>40</v>
      </c>
      <c r="B29" s="149" t="s">
        <v>477</v>
      </c>
      <c r="C29" s="306">
        <f>+C19+C24+C27+C28</f>
        <v>66410</v>
      </c>
      <c r="D29" s="149" t="s">
        <v>479</v>
      </c>
      <c r="E29" s="311">
        <f>SUM(E19:E28)</f>
        <v>4639</v>
      </c>
      <c r="F29" s="552"/>
    </row>
    <row r="30" spans="1:6" ht="13.5" thickBot="1" x14ac:dyDescent="0.25">
      <c r="A30" s="330" t="s">
        <v>41</v>
      </c>
      <c r="B30" s="336" t="s">
        <v>478</v>
      </c>
      <c r="C30" s="337">
        <f>+C18+C29</f>
        <v>339653</v>
      </c>
      <c r="D30" s="336" t="s">
        <v>480</v>
      </c>
      <c r="E30" s="337">
        <f>+E18+E29</f>
        <v>326093</v>
      </c>
      <c r="F30" s="552"/>
    </row>
    <row r="31" spans="1:6" ht="13.5" thickBot="1" x14ac:dyDescent="0.25">
      <c r="A31" s="330" t="s">
        <v>42</v>
      </c>
      <c r="B31" s="336" t="s">
        <v>169</v>
      </c>
      <c r="C31" s="337">
        <f>IF(C18-E18&lt;0,E18-C18,"-")</f>
        <v>48211</v>
      </c>
      <c r="D31" s="336" t="s">
        <v>170</v>
      </c>
      <c r="E31" s="337" t="str">
        <f>IF(C18-E18&gt;0,C18-E18,"-")</f>
        <v>-</v>
      </c>
      <c r="F31" s="552"/>
    </row>
    <row r="32" spans="1:6" ht="13.5" thickBot="1" x14ac:dyDescent="0.25">
      <c r="A32" s="330" t="s">
        <v>43</v>
      </c>
      <c r="B32" s="336" t="s">
        <v>222</v>
      </c>
      <c r="C32" s="337" t="str">
        <f>IF(C18+C29-E30&lt;0,E30-(C18+C29),"-")</f>
        <v>-</v>
      </c>
      <c r="D32" s="336" t="s">
        <v>223</v>
      </c>
      <c r="E32" s="337">
        <f>IF(C18+C29-E30&gt;0,C18+C29-E30,"-")</f>
        <v>13560</v>
      </c>
      <c r="F32" s="552"/>
    </row>
    <row r="33" spans="2:4" ht="18.75" x14ac:dyDescent="0.2">
      <c r="B33" s="553"/>
      <c r="C33" s="553"/>
      <c r="D33" s="553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opLeftCell="A13" zoomScaleNormal="100" zoomScaleSheetLayoutView="115" workbookViewId="0">
      <selection activeCell="G32" sqref="G32"/>
    </sheetView>
  </sheetViews>
  <sheetFormatPr defaultColWidth="9.33203125" defaultRowHeight="12.75" x14ac:dyDescent="0.2"/>
  <cols>
    <col min="1" max="1" width="6.83203125" style="60" customWidth="1"/>
    <col min="2" max="2" width="55.1640625" style="199" customWidth="1"/>
    <col min="3" max="3" width="16.33203125" style="60" customWidth="1"/>
    <col min="4" max="4" width="55.1640625" style="60" customWidth="1"/>
    <col min="5" max="5" width="16.33203125" style="60" customWidth="1"/>
    <col min="6" max="6" width="4.83203125" style="60" customWidth="1"/>
    <col min="7" max="16384" width="9.33203125" style="60"/>
  </cols>
  <sheetData>
    <row r="1" spans="1:6" ht="31.5" x14ac:dyDescent="0.2">
      <c r="B1" s="313" t="s">
        <v>159</v>
      </c>
      <c r="C1" s="314"/>
      <c r="D1" s="314"/>
      <c r="E1" s="314"/>
      <c r="F1" s="552" t="s">
        <v>568</v>
      </c>
    </row>
    <row r="2" spans="1:6" ht="14.25" thickBot="1" x14ac:dyDescent="0.25">
      <c r="E2" s="315" t="s">
        <v>61</v>
      </c>
      <c r="F2" s="552"/>
    </row>
    <row r="3" spans="1:6" ht="13.5" thickBot="1" x14ac:dyDescent="0.25">
      <c r="A3" s="554" t="s">
        <v>70</v>
      </c>
      <c r="B3" s="316" t="s">
        <v>56</v>
      </c>
      <c r="C3" s="317"/>
      <c r="D3" s="316" t="s">
        <v>57</v>
      </c>
      <c r="E3" s="318"/>
      <c r="F3" s="552"/>
    </row>
    <row r="4" spans="1:6" s="319" customFormat="1" ht="24.75" thickBot="1" x14ac:dyDescent="0.25">
      <c r="A4" s="555"/>
      <c r="B4" s="200" t="s">
        <v>62</v>
      </c>
      <c r="C4" s="201" t="str">
        <f>+'2.1.sz.mell  '!C4</f>
        <v>2020. évi előirányzat</v>
      </c>
      <c r="D4" s="200" t="s">
        <v>62</v>
      </c>
      <c r="E4" s="201" t="str">
        <f>+'2.1.sz.mell  '!C4</f>
        <v>2020. évi előirányzat</v>
      </c>
      <c r="F4" s="552"/>
    </row>
    <row r="5" spans="1:6" s="319" customFormat="1" ht="13.5" thickBot="1" x14ac:dyDescent="0.25">
      <c r="A5" s="320" t="s">
        <v>481</v>
      </c>
      <c r="B5" s="321" t="s">
        <v>482</v>
      </c>
      <c r="C5" s="322" t="s">
        <v>483</v>
      </c>
      <c r="D5" s="321" t="s">
        <v>485</v>
      </c>
      <c r="E5" s="323" t="s">
        <v>484</v>
      </c>
      <c r="F5" s="552"/>
    </row>
    <row r="6" spans="1:6" ht="12.95" customHeight="1" x14ac:dyDescent="0.2">
      <c r="A6" s="325" t="s">
        <v>17</v>
      </c>
      <c r="B6" s="326" t="s">
        <v>378</v>
      </c>
      <c r="C6" s="302">
        <v>0</v>
      </c>
      <c r="D6" s="326" t="s">
        <v>214</v>
      </c>
      <c r="E6" s="308">
        <v>219251</v>
      </c>
      <c r="F6" s="552"/>
    </row>
    <row r="7" spans="1:6" x14ac:dyDescent="0.2">
      <c r="A7" s="327" t="s">
        <v>18</v>
      </c>
      <c r="B7" s="328" t="s">
        <v>379</v>
      </c>
      <c r="C7" s="303">
        <v>0</v>
      </c>
      <c r="D7" s="328" t="s">
        <v>384</v>
      </c>
      <c r="E7" s="309">
        <v>0</v>
      </c>
      <c r="F7" s="552"/>
    </row>
    <row r="8" spans="1:6" ht="12.95" customHeight="1" x14ac:dyDescent="0.2">
      <c r="A8" s="327" t="s">
        <v>19</v>
      </c>
      <c r="B8" s="328" t="s">
        <v>9</v>
      </c>
      <c r="C8" s="303"/>
      <c r="D8" s="328" t="s">
        <v>187</v>
      </c>
      <c r="E8" s="309">
        <v>8890</v>
      </c>
      <c r="F8" s="552"/>
    </row>
    <row r="9" spans="1:6" ht="12.95" customHeight="1" x14ac:dyDescent="0.2">
      <c r="A9" s="327" t="s">
        <v>20</v>
      </c>
      <c r="B9" s="328" t="s">
        <v>380</v>
      </c>
      <c r="C9" s="303"/>
      <c r="D9" s="328" t="s">
        <v>385</v>
      </c>
      <c r="E9" s="309"/>
      <c r="F9" s="552"/>
    </row>
    <row r="10" spans="1:6" ht="12.75" customHeight="1" x14ac:dyDescent="0.2">
      <c r="A10" s="327" t="s">
        <v>21</v>
      </c>
      <c r="B10" s="328" t="s">
        <v>381</v>
      </c>
      <c r="C10" s="303"/>
      <c r="D10" s="328" t="s">
        <v>217</v>
      </c>
      <c r="E10" s="309">
        <v>0</v>
      </c>
      <c r="F10" s="552"/>
    </row>
    <row r="11" spans="1:6" ht="12.95" customHeight="1" x14ac:dyDescent="0.2">
      <c r="A11" s="327" t="s">
        <v>22</v>
      </c>
      <c r="B11" s="328" t="s">
        <v>382</v>
      </c>
      <c r="C11" s="304"/>
      <c r="D11" s="432"/>
      <c r="E11" s="309"/>
      <c r="F11" s="552"/>
    </row>
    <row r="12" spans="1:6" ht="12.95" customHeight="1" x14ac:dyDescent="0.2">
      <c r="A12" s="327" t="s">
        <v>23</v>
      </c>
      <c r="B12" s="51"/>
      <c r="C12" s="303"/>
      <c r="D12" s="432"/>
      <c r="E12" s="309"/>
      <c r="F12" s="552"/>
    </row>
    <row r="13" spans="1:6" ht="12.95" customHeight="1" x14ac:dyDescent="0.2">
      <c r="A13" s="327" t="s">
        <v>24</v>
      </c>
      <c r="B13" s="51"/>
      <c r="C13" s="303"/>
      <c r="D13" s="433"/>
      <c r="E13" s="309"/>
      <c r="F13" s="552"/>
    </row>
    <row r="14" spans="1:6" ht="12.95" customHeight="1" x14ac:dyDescent="0.2">
      <c r="A14" s="327" t="s">
        <v>25</v>
      </c>
      <c r="B14" s="430"/>
      <c r="C14" s="304"/>
      <c r="D14" s="432"/>
      <c r="E14" s="309"/>
      <c r="F14" s="552"/>
    </row>
    <row r="15" spans="1:6" x14ac:dyDescent="0.2">
      <c r="A15" s="327" t="s">
        <v>26</v>
      </c>
      <c r="B15" s="51"/>
      <c r="C15" s="304"/>
      <c r="D15" s="432"/>
      <c r="E15" s="309"/>
      <c r="F15" s="552"/>
    </row>
    <row r="16" spans="1:6" ht="12.95" customHeight="1" thickBot="1" x14ac:dyDescent="0.25">
      <c r="A16" s="392" t="s">
        <v>27</v>
      </c>
      <c r="B16" s="431"/>
      <c r="C16" s="394"/>
      <c r="D16" s="393" t="s">
        <v>49</v>
      </c>
      <c r="E16" s="358"/>
      <c r="F16" s="552"/>
    </row>
    <row r="17" spans="1:6" ht="15.95" customHeight="1" thickBot="1" x14ac:dyDescent="0.25">
      <c r="A17" s="330" t="s">
        <v>28</v>
      </c>
      <c r="B17" s="149" t="s">
        <v>392</v>
      </c>
      <c r="C17" s="306">
        <f>+C6+C8+C9+C11+C12+C13+C14+C15+C16</f>
        <v>0</v>
      </c>
      <c r="D17" s="149" t="s">
        <v>393</v>
      </c>
      <c r="E17" s="311">
        <f>+E6+E8+E10+E11+E12+E13+E14+E15+E16</f>
        <v>228141</v>
      </c>
      <c r="F17" s="552"/>
    </row>
    <row r="18" spans="1:6" ht="12.95" customHeight="1" x14ac:dyDescent="0.2">
      <c r="A18" s="325" t="s">
        <v>29</v>
      </c>
      <c r="B18" s="340" t="s">
        <v>235</v>
      </c>
      <c r="C18" s="347">
        <f>+C19+C20+C21+C22+C23</f>
        <v>214581</v>
      </c>
      <c r="D18" s="333" t="s">
        <v>191</v>
      </c>
      <c r="E18" s="93"/>
      <c r="F18" s="552"/>
    </row>
    <row r="19" spans="1:6" ht="12.95" customHeight="1" x14ac:dyDescent="0.2">
      <c r="A19" s="327" t="s">
        <v>30</v>
      </c>
      <c r="B19" s="341" t="s">
        <v>224</v>
      </c>
      <c r="C19" s="95">
        <v>214581</v>
      </c>
      <c r="D19" s="333" t="s">
        <v>194</v>
      </c>
      <c r="E19" s="96"/>
      <c r="F19" s="552"/>
    </row>
    <row r="20" spans="1:6" ht="12.95" customHeight="1" x14ac:dyDescent="0.2">
      <c r="A20" s="325" t="s">
        <v>31</v>
      </c>
      <c r="B20" s="341" t="s">
        <v>225</v>
      </c>
      <c r="C20" s="95"/>
      <c r="D20" s="333" t="s">
        <v>156</v>
      </c>
      <c r="E20" s="96"/>
      <c r="F20" s="552"/>
    </row>
    <row r="21" spans="1:6" ht="12.95" customHeight="1" x14ac:dyDescent="0.2">
      <c r="A21" s="327" t="s">
        <v>32</v>
      </c>
      <c r="B21" s="341" t="s">
        <v>226</v>
      </c>
      <c r="C21" s="95"/>
      <c r="D21" s="333" t="s">
        <v>157</v>
      </c>
      <c r="E21" s="96"/>
      <c r="F21" s="552"/>
    </row>
    <row r="22" spans="1:6" ht="12.95" customHeight="1" x14ac:dyDescent="0.2">
      <c r="A22" s="325" t="s">
        <v>33</v>
      </c>
      <c r="B22" s="341" t="s">
        <v>227</v>
      </c>
      <c r="C22" s="95"/>
      <c r="D22" s="332" t="s">
        <v>221</v>
      </c>
      <c r="E22" s="96"/>
      <c r="F22" s="552"/>
    </row>
    <row r="23" spans="1:6" ht="12.95" customHeight="1" x14ac:dyDescent="0.2">
      <c r="A23" s="327" t="s">
        <v>34</v>
      </c>
      <c r="B23" s="342" t="s">
        <v>228</v>
      </c>
      <c r="C23" s="95"/>
      <c r="D23" s="333" t="s">
        <v>195</v>
      </c>
      <c r="E23" s="96"/>
      <c r="F23" s="552"/>
    </row>
    <row r="24" spans="1:6" ht="12.95" customHeight="1" x14ac:dyDescent="0.2">
      <c r="A24" s="325" t="s">
        <v>35</v>
      </c>
      <c r="B24" s="343" t="s">
        <v>229</v>
      </c>
      <c r="C24" s="335">
        <f>+C25+C26+C27+C28+C29</f>
        <v>0</v>
      </c>
      <c r="D24" s="344" t="s">
        <v>193</v>
      </c>
      <c r="E24" s="96"/>
      <c r="F24" s="552"/>
    </row>
    <row r="25" spans="1:6" ht="12.95" customHeight="1" x14ac:dyDescent="0.2">
      <c r="A25" s="327" t="s">
        <v>36</v>
      </c>
      <c r="B25" s="342" t="s">
        <v>230</v>
      </c>
      <c r="C25" s="95"/>
      <c r="D25" s="344" t="s">
        <v>386</v>
      </c>
      <c r="E25" s="96"/>
      <c r="F25" s="552"/>
    </row>
    <row r="26" spans="1:6" ht="12.95" customHeight="1" x14ac:dyDescent="0.2">
      <c r="A26" s="325" t="s">
        <v>37</v>
      </c>
      <c r="B26" s="342" t="s">
        <v>231</v>
      </c>
      <c r="C26" s="95"/>
      <c r="D26" s="339"/>
      <c r="E26" s="96"/>
      <c r="F26" s="552"/>
    </row>
    <row r="27" spans="1:6" ht="12.95" customHeight="1" x14ac:dyDescent="0.2">
      <c r="A27" s="327" t="s">
        <v>38</v>
      </c>
      <c r="B27" s="341" t="s">
        <v>232</v>
      </c>
      <c r="C27" s="95"/>
      <c r="D27" s="145"/>
      <c r="E27" s="96"/>
      <c r="F27" s="552"/>
    </row>
    <row r="28" spans="1:6" ht="12.95" customHeight="1" x14ac:dyDescent="0.2">
      <c r="A28" s="325" t="s">
        <v>39</v>
      </c>
      <c r="B28" s="345" t="s">
        <v>233</v>
      </c>
      <c r="C28" s="95"/>
      <c r="D28" s="51"/>
      <c r="E28" s="96"/>
      <c r="F28" s="552"/>
    </row>
    <row r="29" spans="1:6" ht="12.95" customHeight="1" thickBot="1" x14ac:dyDescent="0.25">
      <c r="A29" s="327" t="s">
        <v>40</v>
      </c>
      <c r="B29" s="346" t="s">
        <v>234</v>
      </c>
      <c r="C29" s="95"/>
      <c r="D29" s="145"/>
      <c r="E29" s="96"/>
      <c r="F29" s="552"/>
    </row>
    <row r="30" spans="1:6" ht="21.75" customHeight="1" thickBot="1" x14ac:dyDescent="0.25">
      <c r="A30" s="330" t="s">
        <v>41</v>
      </c>
      <c r="B30" s="149" t="s">
        <v>383</v>
      </c>
      <c r="C30" s="306">
        <f>+C18+C24</f>
        <v>214581</v>
      </c>
      <c r="D30" s="149" t="s">
        <v>387</v>
      </c>
      <c r="E30" s="311">
        <f>SUM(E18:E29)</f>
        <v>0</v>
      </c>
      <c r="F30" s="552"/>
    </row>
    <row r="31" spans="1:6" ht="13.5" thickBot="1" x14ac:dyDescent="0.25">
      <c r="A31" s="330" t="s">
        <v>42</v>
      </c>
      <c r="B31" s="336" t="s">
        <v>388</v>
      </c>
      <c r="C31" s="337">
        <f>+C17+C30</f>
        <v>214581</v>
      </c>
      <c r="D31" s="336" t="s">
        <v>389</v>
      </c>
      <c r="E31" s="337">
        <f>+E17+E30</f>
        <v>228141</v>
      </c>
      <c r="F31" s="552"/>
    </row>
    <row r="32" spans="1:6" ht="13.5" thickBot="1" x14ac:dyDescent="0.25">
      <c r="A32" s="330" t="s">
        <v>43</v>
      </c>
      <c r="B32" s="336" t="s">
        <v>169</v>
      </c>
      <c r="C32" s="337">
        <f>IF(C17-E17&lt;0,E17-C17,"-")</f>
        <v>228141</v>
      </c>
      <c r="D32" s="336" t="s">
        <v>170</v>
      </c>
      <c r="E32" s="337" t="str">
        <f>IF(C17-E17&gt;0,C17-E17,"-")</f>
        <v>-</v>
      </c>
      <c r="F32" s="552"/>
    </row>
    <row r="33" spans="1:6" ht="13.5" thickBot="1" x14ac:dyDescent="0.25">
      <c r="A33" s="330" t="s">
        <v>44</v>
      </c>
      <c r="B33" s="336" t="s">
        <v>222</v>
      </c>
      <c r="C33" s="337">
        <f>IF(C17+C31-E17&lt;0,E31-(C17+C30),"-")</f>
        <v>13560</v>
      </c>
      <c r="D33" s="336" t="s">
        <v>223</v>
      </c>
      <c r="E33" s="337"/>
      <c r="F33" s="552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zoomScale="120" zoomScaleNormal="120" workbookViewId="0">
      <selection activeCell="J5" sqref="J5"/>
    </sheetView>
  </sheetViews>
  <sheetFormatPr defaultColWidth="9.33203125" defaultRowHeight="15" x14ac:dyDescent="0.25"/>
  <cols>
    <col min="1" max="1" width="5.6640625" style="163" customWidth="1"/>
    <col min="2" max="2" width="35.6640625" style="163" customWidth="1"/>
    <col min="3" max="6" width="14" style="163" customWidth="1"/>
    <col min="7" max="16384" width="9.33203125" style="163"/>
  </cols>
  <sheetData>
    <row r="1" spans="1:7" ht="33" customHeight="1" x14ac:dyDescent="0.25">
      <c r="A1" s="556" t="s">
        <v>595</v>
      </c>
      <c r="B1" s="556"/>
      <c r="C1" s="556"/>
      <c r="D1" s="556"/>
      <c r="E1" s="556"/>
      <c r="F1" s="556"/>
    </row>
    <row r="2" spans="1:7" ht="15.95" customHeight="1" thickBot="1" x14ac:dyDescent="0.3">
      <c r="A2" s="164"/>
      <c r="B2" s="164"/>
      <c r="C2" s="557"/>
      <c r="D2" s="557"/>
      <c r="E2" s="564" t="s">
        <v>53</v>
      </c>
      <c r="F2" s="564"/>
      <c r="G2" s="170"/>
    </row>
    <row r="3" spans="1:7" ht="63" customHeight="1" x14ac:dyDescent="0.25">
      <c r="A3" s="560" t="s">
        <v>15</v>
      </c>
      <c r="B3" s="562" t="s">
        <v>197</v>
      </c>
      <c r="C3" s="562" t="s">
        <v>239</v>
      </c>
      <c r="D3" s="562"/>
      <c r="E3" s="562"/>
      <c r="F3" s="558" t="s">
        <v>491</v>
      </c>
    </row>
    <row r="4" spans="1:7" ht="15.75" thickBot="1" x14ac:dyDescent="0.3">
      <c r="A4" s="561"/>
      <c r="B4" s="563"/>
      <c r="C4" s="490" t="s">
        <v>583</v>
      </c>
      <c r="D4" s="490" t="s">
        <v>590</v>
      </c>
      <c r="E4" s="490" t="s">
        <v>594</v>
      </c>
      <c r="F4" s="559"/>
    </row>
    <row r="5" spans="1:7" ht="15.75" thickBot="1" x14ac:dyDescent="0.3">
      <c r="A5" s="167" t="s">
        <v>481</v>
      </c>
      <c r="B5" s="168" t="s">
        <v>482</v>
      </c>
      <c r="C5" s="168" t="s">
        <v>483</v>
      </c>
      <c r="D5" s="168" t="s">
        <v>485</v>
      </c>
      <c r="E5" s="168" t="s">
        <v>484</v>
      </c>
      <c r="F5" s="169" t="s">
        <v>486</v>
      </c>
    </row>
    <row r="6" spans="1:7" x14ac:dyDescent="0.25">
      <c r="A6" s="166" t="s">
        <v>17</v>
      </c>
      <c r="B6" s="177"/>
      <c r="C6" s="178"/>
      <c r="D6" s="178"/>
      <c r="E6" s="178"/>
      <c r="F6" s="173">
        <f>SUM(C6:E6)</f>
        <v>0</v>
      </c>
    </row>
    <row r="7" spans="1:7" x14ac:dyDescent="0.25">
      <c r="A7" s="165" t="s">
        <v>18</v>
      </c>
      <c r="B7" s="179"/>
      <c r="C7" s="180"/>
      <c r="D7" s="180"/>
      <c r="E7" s="180"/>
      <c r="F7" s="174">
        <f>SUM(C7:E7)</f>
        <v>0</v>
      </c>
    </row>
    <row r="8" spans="1:7" x14ac:dyDescent="0.25">
      <c r="A8" s="165" t="s">
        <v>19</v>
      </c>
      <c r="B8" s="179"/>
      <c r="C8" s="180"/>
      <c r="D8" s="180"/>
      <c r="E8" s="180"/>
      <c r="F8" s="174">
        <f>SUM(C8:E8)</f>
        <v>0</v>
      </c>
    </row>
    <row r="9" spans="1:7" x14ac:dyDescent="0.25">
      <c r="A9" s="165" t="s">
        <v>20</v>
      </c>
      <c r="B9" s="179"/>
      <c r="C9" s="180"/>
      <c r="D9" s="180"/>
      <c r="E9" s="180"/>
      <c r="F9" s="174">
        <f>SUM(C9:E9)</f>
        <v>0</v>
      </c>
    </row>
    <row r="10" spans="1:7" ht="15.75" thickBot="1" x14ac:dyDescent="0.3">
      <c r="A10" s="171" t="s">
        <v>21</v>
      </c>
      <c r="B10" s="181"/>
      <c r="C10" s="182"/>
      <c r="D10" s="182"/>
      <c r="E10" s="182"/>
      <c r="F10" s="174">
        <f>SUM(C10:E10)</f>
        <v>0</v>
      </c>
    </row>
    <row r="11" spans="1:7" s="472" customFormat="1" thickBot="1" x14ac:dyDescent="0.25">
      <c r="A11" s="469" t="s">
        <v>22</v>
      </c>
      <c r="B11" s="172" t="s">
        <v>198</v>
      </c>
      <c r="C11" s="470">
        <f>SUM(C6:C10)</f>
        <v>0</v>
      </c>
      <c r="D11" s="470">
        <f>SUM(D6:D10)</f>
        <v>0</v>
      </c>
      <c r="E11" s="470">
        <f>SUM(E6:E10)</f>
        <v>0</v>
      </c>
      <c r="F11" s="471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&amp;R&amp;"Times New Roman CE,Félkövér dőlt"&amp;11 3. melléklet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zoomScale="120" zoomScaleNormal="120" workbookViewId="0">
      <selection activeCell="C7" sqref="C7"/>
    </sheetView>
  </sheetViews>
  <sheetFormatPr defaultColWidth="9.33203125" defaultRowHeight="15" x14ac:dyDescent="0.25"/>
  <cols>
    <col min="1" max="1" width="5.6640625" style="163" customWidth="1"/>
    <col min="2" max="2" width="68.6640625" style="163" customWidth="1"/>
    <col min="3" max="3" width="19.5" style="163" customWidth="1"/>
    <col min="4" max="16384" width="9.33203125" style="163"/>
  </cols>
  <sheetData>
    <row r="1" spans="1:4" ht="33" customHeight="1" x14ac:dyDescent="0.25">
      <c r="A1" s="556" t="s">
        <v>596</v>
      </c>
      <c r="B1" s="556"/>
      <c r="C1" s="556"/>
    </row>
    <row r="2" spans="1:4" ht="15.95" customHeight="1" thickBot="1" x14ac:dyDescent="0.3">
      <c r="A2" s="164"/>
      <c r="B2" s="164"/>
      <c r="C2" s="175" t="s">
        <v>53</v>
      </c>
      <c r="D2" s="170"/>
    </row>
    <row r="3" spans="1:4" ht="26.25" customHeight="1" thickBot="1" x14ac:dyDescent="0.3">
      <c r="A3" s="183" t="s">
        <v>15</v>
      </c>
      <c r="B3" s="184" t="s">
        <v>196</v>
      </c>
      <c r="C3" s="185" t="str">
        <f>+'1.1.sz.mell.'!C3</f>
        <v>2020. évi előirányzat</v>
      </c>
    </row>
    <row r="4" spans="1:4" ht="15.75" thickBot="1" x14ac:dyDescent="0.3">
      <c r="A4" s="186" t="s">
        <v>481</v>
      </c>
      <c r="B4" s="187" t="s">
        <v>482</v>
      </c>
      <c r="C4" s="188" t="s">
        <v>483</v>
      </c>
    </row>
    <row r="5" spans="1:4" x14ac:dyDescent="0.25">
      <c r="A5" s="189" t="s">
        <v>17</v>
      </c>
      <c r="B5" s="351" t="s">
        <v>492</v>
      </c>
      <c r="C5" s="348">
        <v>78800</v>
      </c>
    </row>
    <row r="6" spans="1:4" ht="24.75" x14ac:dyDescent="0.25">
      <c r="A6" s="190" t="s">
        <v>18</v>
      </c>
      <c r="B6" s="383" t="s">
        <v>236</v>
      </c>
      <c r="C6" s="349">
        <v>19953</v>
      </c>
    </row>
    <row r="7" spans="1:4" x14ac:dyDescent="0.25">
      <c r="A7" s="190" t="s">
        <v>19</v>
      </c>
      <c r="B7" s="384" t="s">
        <v>493</v>
      </c>
      <c r="C7" s="349"/>
    </row>
    <row r="8" spans="1:4" ht="24.75" x14ac:dyDescent="0.25">
      <c r="A8" s="190" t="s">
        <v>20</v>
      </c>
      <c r="B8" s="384" t="s">
        <v>238</v>
      </c>
      <c r="C8" s="349"/>
    </row>
    <row r="9" spans="1:4" x14ac:dyDescent="0.25">
      <c r="A9" s="191" t="s">
        <v>21</v>
      </c>
      <c r="B9" s="384" t="s">
        <v>237</v>
      </c>
      <c r="C9" s="350"/>
    </row>
    <row r="10" spans="1:4" ht="15.75" thickBot="1" x14ac:dyDescent="0.3">
      <c r="A10" s="190" t="s">
        <v>22</v>
      </c>
      <c r="B10" s="385" t="s">
        <v>494</v>
      </c>
      <c r="C10" s="349"/>
    </row>
    <row r="11" spans="1:4" ht="15.75" thickBot="1" x14ac:dyDescent="0.3">
      <c r="A11" s="565" t="s">
        <v>199</v>
      </c>
      <c r="B11" s="566"/>
      <c r="C11" s="192">
        <f>SUM(C5:C10)</f>
        <v>98753</v>
      </c>
    </row>
    <row r="12" spans="1:4" ht="23.25" customHeight="1" x14ac:dyDescent="0.25">
      <c r="A12" s="567" t="s">
        <v>211</v>
      </c>
      <c r="B12" s="567"/>
      <c r="C12" s="567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zoomScale="120" zoomScaleNormal="120" workbookViewId="0">
      <selection activeCell="B15" sqref="B15"/>
    </sheetView>
  </sheetViews>
  <sheetFormatPr defaultColWidth="9.33203125" defaultRowHeight="15" x14ac:dyDescent="0.25"/>
  <cols>
    <col min="1" max="1" width="5.6640625" style="163" customWidth="1"/>
    <col min="2" max="2" width="66.83203125" style="163" customWidth="1"/>
    <col min="3" max="3" width="27" style="163" customWidth="1"/>
    <col min="4" max="16384" width="9.33203125" style="163"/>
  </cols>
  <sheetData>
    <row r="1" spans="1:4" ht="33" customHeight="1" x14ac:dyDescent="0.25">
      <c r="A1" s="556" t="s">
        <v>604</v>
      </c>
      <c r="B1" s="556"/>
      <c r="C1" s="556"/>
    </row>
    <row r="2" spans="1:4" ht="15.95" customHeight="1" thickBot="1" x14ac:dyDescent="0.3">
      <c r="A2" s="164"/>
      <c r="B2" s="164"/>
      <c r="C2" s="175" t="s">
        <v>53</v>
      </c>
      <c r="D2" s="170"/>
    </row>
    <row r="3" spans="1:4" ht="26.25" customHeight="1" thickBot="1" x14ac:dyDescent="0.3">
      <c r="A3" s="183" t="s">
        <v>15</v>
      </c>
      <c r="B3" s="184" t="s">
        <v>200</v>
      </c>
      <c r="C3" s="185" t="s">
        <v>210</v>
      </c>
    </row>
    <row r="4" spans="1:4" ht="15.75" thickBot="1" x14ac:dyDescent="0.3">
      <c r="A4" s="186" t="s">
        <v>481</v>
      </c>
      <c r="B4" s="187" t="s">
        <v>482</v>
      </c>
      <c r="C4" s="188" t="s">
        <v>483</v>
      </c>
    </row>
    <row r="5" spans="1:4" x14ac:dyDescent="0.25">
      <c r="A5" s="189" t="s">
        <v>17</v>
      </c>
      <c r="B5" s="196"/>
      <c r="C5" s="193"/>
    </row>
    <row r="6" spans="1:4" x14ac:dyDescent="0.25">
      <c r="A6" s="190" t="s">
        <v>18</v>
      </c>
      <c r="B6" s="197"/>
      <c r="C6" s="194"/>
    </row>
    <row r="7" spans="1:4" ht="15.75" thickBot="1" x14ac:dyDescent="0.3">
      <c r="A7" s="191" t="s">
        <v>19</v>
      </c>
      <c r="B7" s="198"/>
      <c r="C7" s="195"/>
    </row>
    <row r="8" spans="1:4" s="472" customFormat="1" ht="17.25" customHeight="1" thickBot="1" x14ac:dyDescent="0.25">
      <c r="A8" s="473" t="s">
        <v>20</v>
      </c>
      <c r="B8" s="150" t="s">
        <v>201</v>
      </c>
      <c r="C8" s="192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&amp;R&amp;"Times New Roman CE,Félkövér dőlt"&amp;11 5.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9</vt:i4>
      </vt:variant>
    </vt:vector>
  </HeadingPairs>
  <TitlesOfParts>
    <vt:vector size="32" baseType="lpstr">
      <vt:lpstr>1.1.sz.mell.</vt:lpstr>
      <vt:lpstr>1.2.sz.mell.</vt:lpstr>
      <vt:lpstr>1.3.sz.mell.</vt:lpstr>
      <vt:lpstr>1.4.sz.mell.</vt:lpstr>
      <vt:lpstr>2.1.sz.mell  </vt:lpstr>
      <vt:lpstr>2.2.sz.mell  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9.2. sz. mell</vt:lpstr>
      <vt:lpstr>9.3. sz. 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'9.2. sz. mell'!Nyomtatási_cím</vt:lpstr>
      <vt:lpstr>'9.3.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Jegyzo</cp:lastModifiedBy>
  <cp:lastPrinted>2020-02-21T08:25:34Z</cp:lastPrinted>
  <dcterms:created xsi:type="dcterms:W3CDTF">1999-10-30T10:30:45Z</dcterms:created>
  <dcterms:modified xsi:type="dcterms:W3CDTF">2020-03-31T05:44:36Z</dcterms:modified>
</cp:coreProperties>
</file>