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0" r:id="rId1"/>
  </sheets>
  <calcPr calcId="125725"/>
</workbook>
</file>

<file path=xl/calcChain.xml><?xml version="1.0" encoding="utf-8"?>
<calcChain xmlns="http://schemas.openxmlformats.org/spreadsheetml/2006/main">
  <c r="K79" i="10"/>
  <c r="EG79" s="1"/>
  <c r="J79"/>
  <c r="EF79" s="1"/>
  <c r="I79"/>
  <c r="EE79" s="1"/>
  <c r="EF78"/>
  <c r="K78"/>
  <c r="EG78" s="1"/>
  <c r="J78"/>
  <c r="I78"/>
  <c r="EE78" s="1"/>
  <c r="ED74"/>
  <c r="EC74"/>
  <c r="EB74"/>
  <c r="EA74"/>
  <c r="DZ74"/>
  <c r="DY74"/>
  <c r="DX74"/>
  <c r="DW74"/>
  <c r="DV74"/>
  <c r="DU74"/>
  <c r="DT74"/>
  <c r="DS74"/>
  <c r="DR74"/>
  <c r="DQ74"/>
  <c r="DP74"/>
  <c r="DO74"/>
  <c r="DN74"/>
  <c r="DM74"/>
  <c r="DL74"/>
  <c r="DK74"/>
  <c r="DJ74"/>
  <c r="DI74"/>
  <c r="DH74"/>
  <c r="DG74"/>
  <c r="DF74"/>
  <c r="DE74"/>
  <c r="DD74"/>
  <c r="DC74"/>
  <c r="DB74"/>
  <c r="DA74"/>
  <c r="CZ74"/>
  <c r="CY74"/>
  <c r="CX74"/>
  <c r="CW74"/>
  <c r="CV74"/>
  <c r="CU74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K74" s="1"/>
  <c r="M74"/>
  <c r="L74"/>
  <c r="I74" s="1"/>
  <c r="J74"/>
  <c r="H74"/>
  <c r="G74"/>
  <c r="F74"/>
  <c r="E74"/>
  <c r="D74"/>
  <c r="EF74" s="1"/>
  <c r="C74"/>
  <c r="K73"/>
  <c r="EG73" s="1"/>
  <c r="J73"/>
  <c r="EF73" s="1"/>
  <c r="I73"/>
  <c r="EE73" s="1"/>
  <c r="K72"/>
  <c r="EG72" s="1"/>
  <c r="J72"/>
  <c r="EF72" s="1"/>
  <c r="I72"/>
  <c r="EE72" s="1"/>
  <c r="ED70"/>
  <c r="EB70"/>
  <c r="EA70"/>
  <c r="DZ70"/>
  <c r="DY70"/>
  <c r="DX70"/>
  <c r="DW70"/>
  <c r="DV70"/>
  <c r="DU70"/>
  <c r="DT70"/>
  <c r="DS70"/>
  <c r="DR70"/>
  <c r="DQ70"/>
  <c r="DP70"/>
  <c r="DO70"/>
  <c r="DN70"/>
  <c r="DM70"/>
  <c r="DL70"/>
  <c r="DK70"/>
  <c r="DJ70"/>
  <c r="DI70"/>
  <c r="DH70"/>
  <c r="DG70"/>
  <c r="DF70"/>
  <c r="DE70"/>
  <c r="DD70"/>
  <c r="DC70"/>
  <c r="DB70"/>
  <c r="DA70"/>
  <c r="CZ70"/>
  <c r="CY70"/>
  <c r="CX70"/>
  <c r="CW70"/>
  <c r="CV70"/>
  <c r="CU70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J70" s="1"/>
  <c r="L70"/>
  <c r="K70"/>
  <c r="I70"/>
  <c r="H70"/>
  <c r="G70"/>
  <c r="F70"/>
  <c r="E70"/>
  <c r="EG70" s="1"/>
  <c r="D70"/>
  <c r="C70"/>
  <c r="EE70" s="1"/>
  <c r="EC69"/>
  <c r="EC70" s="1"/>
  <c r="K69"/>
  <c r="EG69" s="1"/>
  <c r="J69"/>
  <c r="EF69" s="1"/>
  <c r="I69"/>
  <c r="EE69" s="1"/>
  <c r="EA68"/>
  <c r="EA71" s="1"/>
  <c r="EA76" s="1"/>
  <c r="DZ68"/>
  <c r="DZ71" s="1"/>
  <c r="DZ76" s="1"/>
  <c r="DY68"/>
  <c r="DY71" s="1"/>
  <c r="DY76" s="1"/>
  <c r="DV68"/>
  <c r="DV71" s="1"/>
  <c r="DV76" s="1"/>
  <c r="DU68"/>
  <c r="DU71" s="1"/>
  <c r="DU76" s="1"/>
  <c r="DS68"/>
  <c r="DS71" s="1"/>
  <c r="DS76" s="1"/>
  <c r="DR68"/>
  <c r="DR71" s="1"/>
  <c r="DR76" s="1"/>
  <c r="DQ68"/>
  <c r="DQ71" s="1"/>
  <c r="DQ76" s="1"/>
  <c r="DP68"/>
  <c r="DP71" s="1"/>
  <c r="DP76" s="1"/>
  <c r="DO68"/>
  <c r="DO71" s="1"/>
  <c r="DO76" s="1"/>
  <c r="DN68"/>
  <c r="DN71" s="1"/>
  <c r="DN76" s="1"/>
  <c r="DM68"/>
  <c r="DM71" s="1"/>
  <c r="DM76" s="1"/>
  <c r="DL68"/>
  <c r="DL71" s="1"/>
  <c r="DL76" s="1"/>
  <c r="DJ68"/>
  <c r="DJ71" s="1"/>
  <c r="DJ76" s="1"/>
  <c r="DI68"/>
  <c r="DI71" s="1"/>
  <c r="DI76" s="1"/>
  <c r="DG68"/>
  <c r="DG71" s="1"/>
  <c r="DG76" s="1"/>
  <c r="DD68"/>
  <c r="DD71" s="1"/>
  <c r="DD76" s="1"/>
  <c r="DC68"/>
  <c r="DC71" s="1"/>
  <c r="DC76" s="1"/>
  <c r="DA68"/>
  <c r="DA71" s="1"/>
  <c r="DA76" s="1"/>
  <c r="CZ68"/>
  <c r="CZ71" s="1"/>
  <c r="CZ76" s="1"/>
  <c r="CX68"/>
  <c r="CX71" s="1"/>
  <c r="CX76" s="1"/>
  <c r="CW68"/>
  <c r="CW71" s="1"/>
  <c r="CW76" s="1"/>
  <c r="CV68"/>
  <c r="CV71" s="1"/>
  <c r="CV76" s="1"/>
  <c r="CU68"/>
  <c r="CU71" s="1"/>
  <c r="CU76" s="1"/>
  <c r="CQ68"/>
  <c r="CQ71" s="1"/>
  <c r="CQ76" s="1"/>
  <c r="CP68"/>
  <c r="CP71" s="1"/>
  <c r="CP76" s="1"/>
  <c r="CO68"/>
  <c r="CO71" s="1"/>
  <c r="CO76" s="1"/>
  <c r="CN68"/>
  <c r="CN71" s="1"/>
  <c r="CN76" s="1"/>
  <c r="CM68"/>
  <c r="CM71" s="1"/>
  <c r="CM76" s="1"/>
  <c r="CL68"/>
  <c r="CL71" s="1"/>
  <c r="CL76" s="1"/>
  <c r="CK68"/>
  <c r="CK71" s="1"/>
  <c r="CK76" s="1"/>
  <c r="CI68"/>
  <c r="CI71" s="1"/>
  <c r="CI76" s="1"/>
  <c r="CH68"/>
  <c r="CH71" s="1"/>
  <c r="CH76" s="1"/>
  <c r="CF68"/>
  <c r="CF71" s="1"/>
  <c r="CF76" s="1"/>
  <c r="CC68"/>
  <c r="CC71" s="1"/>
  <c r="CC76" s="1"/>
  <c r="CB68"/>
  <c r="CB71" s="1"/>
  <c r="CB76" s="1"/>
  <c r="BZ68"/>
  <c r="BZ71" s="1"/>
  <c r="BZ76" s="1"/>
  <c r="BY68"/>
  <c r="BY71" s="1"/>
  <c r="BY76" s="1"/>
  <c r="BX68"/>
  <c r="BX71" s="1"/>
  <c r="BX76" s="1"/>
  <c r="BW68"/>
  <c r="BW71" s="1"/>
  <c r="BW76" s="1"/>
  <c r="BV68"/>
  <c r="BV71" s="1"/>
  <c r="BV76" s="1"/>
  <c r="BU68"/>
  <c r="BU71" s="1"/>
  <c r="BU76" s="1"/>
  <c r="BT68"/>
  <c r="BT71" s="1"/>
  <c r="BT76" s="1"/>
  <c r="BQ68"/>
  <c r="BQ71" s="1"/>
  <c r="BQ76" s="1"/>
  <c r="BN68"/>
  <c r="BN71" s="1"/>
  <c r="BN76" s="1"/>
  <c r="BM68"/>
  <c r="BM71" s="1"/>
  <c r="BM76" s="1"/>
  <c r="BK68"/>
  <c r="BK71" s="1"/>
  <c r="BK76" s="1"/>
  <c r="BJ68"/>
  <c r="BJ71" s="1"/>
  <c r="BJ76" s="1"/>
  <c r="BI68"/>
  <c r="BI71" s="1"/>
  <c r="BI76" s="1"/>
  <c r="BH68"/>
  <c r="BH71" s="1"/>
  <c r="BH76" s="1"/>
  <c r="BE68"/>
  <c r="BE71" s="1"/>
  <c r="BE76" s="1"/>
  <c r="BB68"/>
  <c r="BB71" s="1"/>
  <c r="BB76" s="1"/>
  <c r="BA68"/>
  <c r="BA71" s="1"/>
  <c r="BA76" s="1"/>
  <c r="AZ68"/>
  <c r="AZ71" s="1"/>
  <c r="AZ76" s="1"/>
  <c r="AY68"/>
  <c r="AY71" s="1"/>
  <c r="AY76" s="1"/>
  <c r="AX68"/>
  <c r="AX71" s="1"/>
  <c r="AX76" s="1"/>
  <c r="AW68"/>
  <c r="AW71" s="1"/>
  <c r="AW76" s="1"/>
  <c r="AV68"/>
  <c r="AV71" s="1"/>
  <c r="AV76" s="1"/>
  <c r="AU68"/>
  <c r="AU71" s="1"/>
  <c r="AU76" s="1"/>
  <c r="AT68"/>
  <c r="AT71" s="1"/>
  <c r="AT76" s="1"/>
  <c r="AS68"/>
  <c r="AS71" s="1"/>
  <c r="AS76" s="1"/>
  <c r="AR68"/>
  <c r="AR71" s="1"/>
  <c r="AR76" s="1"/>
  <c r="AQ68"/>
  <c r="AQ71" s="1"/>
  <c r="AQ76" s="1"/>
  <c r="AP68"/>
  <c r="AP71" s="1"/>
  <c r="AP76" s="1"/>
  <c r="AO68"/>
  <c r="AO71" s="1"/>
  <c r="AO76" s="1"/>
  <c r="AN68"/>
  <c r="AN71" s="1"/>
  <c r="AN76" s="1"/>
  <c r="AM68"/>
  <c r="AM71" s="1"/>
  <c r="AM76" s="1"/>
  <c r="AL68"/>
  <c r="AL71" s="1"/>
  <c r="AL76" s="1"/>
  <c r="AK68"/>
  <c r="AK71" s="1"/>
  <c r="AK76" s="1"/>
  <c r="AJ68"/>
  <c r="AJ71" s="1"/>
  <c r="AJ76" s="1"/>
  <c r="AI68"/>
  <c r="AI71" s="1"/>
  <c r="AI76" s="1"/>
  <c r="AH68"/>
  <c r="AH71" s="1"/>
  <c r="AH76" s="1"/>
  <c r="AG68"/>
  <c r="AG71" s="1"/>
  <c r="AG76" s="1"/>
  <c r="AF68"/>
  <c r="AF71" s="1"/>
  <c r="AF76" s="1"/>
  <c r="AD68"/>
  <c r="AD71" s="1"/>
  <c r="AD76" s="1"/>
  <c r="AC68"/>
  <c r="AC71" s="1"/>
  <c r="AC76" s="1"/>
  <c r="AB68"/>
  <c r="AB71" s="1"/>
  <c r="AB76" s="1"/>
  <c r="AA68"/>
  <c r="AA71" s="1"/>
  <c r="AA76" s="1"/>
  <c r="Z68"/>
  <c r="Z71" s="1"/>
  <c r="Z76" s="1"/>
  <c r="X68"/>
  <c r="X71" s="1"/>
  <c r="X76" s="1"/>
  <c r="W68"/>
  <c r="W71" s="1"/>
  <c r="W76" s="1"/>
  <c r="V68"/>
  <c r="V71" s="1"/>
  <c r="V76" s="1"/>
  <c r="U68"/>
  <c r="U71" s="1"/>
  <c r="U76" s="1"/>
  <c r="Q68"/>
  <c r="Q71" s="1"/>
  <c r="Q76" s="1"/>
  <c r="O68"/>
  <c r="O71" s="1"/>
  <c r="O76" s="1"/>
  <c r="N68"/>
  <c r="N71" s="1"/>
  <c r="L68"/>
  <c r="L71" s="1"/>
  <c r="H68"/>
  <c r="H71" s="1"/>
  <c r="H76" s="1"/>
  <c r="G68"/>
  <c r="G71" s="1"/>
  <c r="G76" s="1"/>
  <c r="F68"/>
  <c r="F71" s="1"/>
  <c r="F76" s="1"/>
  <c r="E68"/>
  <c r="E71" s="1"/>
  <c r="D68"/>
  <c r="C68"/>
  <c r="C71" s="1"/>
  <c r="K67"/>
  <c r="EG67" s="1"/>
  <c r="J67"/>
  <c r="EF67" s="1"/>
  <c r="I67"/>
  <c r="EE67" s="1"/>
  <c r="K66"/>
  <c r="EG66" s="1"/>
  <c r="J66"/>
  <c r="EF66" s="1"/>
  <c r="I66"/>
  <c r="EE66" s="1"/>
  <c r="CS65"/>
  <c r="K65"/>
  <c r="EG65" s="1"/>
  <c r="J65"/>
  <c r="EF65" s="1"/>
  <c r="I65"/>
  <c r="EE65" s="1"/>
  <c r="ED64"/>
  <c r="EC64"/>
  <c r="EB64"/>
  <c r="CJ64"/>
  <c r="K64"/>
  <c r="EG64" s="1"/>
  <c r="J64"/>
  <c r="EF64" s="1"/>
  <c r="I64"/>
  <c r="EE64" s="1"/>
  <c r="EC63"/>
  <c r="K63"/>
  <c r="EG63" s="1"/>
  <c r="J63"/>
  <c r="EF63" s="1"/>
  <c r="I63"/>
  <c r="EE63" s="1"/>
  <c r="BG62"/>
  <c r="BF62" s="1"/>
  <c r="K62"/>
  <c r="EG62" s="1"/>
  <c r="J62"/>
  <c r="EF62" s="1"/>
  <c r="I62"/>
  <c r="EE62" s="1"/>
  <c r="CY61"/>
  <c r="CS61"/>
  <c r="K61"/>
  <c r="EG61" s="1"/>
  <c r="J61"/>
  <c r="EF61" s="1"/>
  <c r="I61"/>
  <c r="EE61" s="1"/>
  <c r="K60"/>
  <c r="EG60" s="1"/>
  <c r="J60"/>
  <c r="EF60" s="1"/>
  <c r="I60"/>
  <c r="EE60" s="1"/>
  <c r="EF59"/>
  <c r="K59"/>
  <c r="EG59" s="1"/>
  <c r="J59"/>
  <c r="I59"/>
  <c r="EE59" s="1"/>
  <c r="EG58"/>
  <c r="EE58"/>
  <c r="EC58"/>
  <c r="DT58"/>
  <c r="BF58"/>
  <c r="EF58" s="1"/>
  <c r="K57"/>
  <c r="EG57" s="1"/>
  <c r="J57"/>
  <c r="EF57" s="1"/>
  <c r="I57"/>
  <c r="EE57" s="1"/>
  <c r="ED56"/>
  <c r="EC56"/>
  <c r="EB56"/>
  <c r="CJ56"/>
  <c r="CJ68" s="1"/>
  <c r="CJ71" s="1"/>
  <c r="CJ76" s="1"/>
  <c r="Y56"/>
  <c r="T56"/>
  <c r="T68" s="1"/>
  <c r="R56"/>
  <c r="R68" s="1"/>
  <c r="K56"/>
  <c r="EG56" s="1"/>
  <c r="I56"/>
  <c r="EE56" s="1"/>
  <c r="ED55"/>
  <c r="ED68" s="1"/>
  <c r="ED71" s="1"/>
  <c r="ED76" s="1"/>
  <c r="EB55"/>
  <c r="EB68" s="1"/>
  <c r="EB71" s="1"/>
  <c r="EB76" s="1"/>
  <c r="DX55"/>
  <c r="DX68" s="1"/>
  <c r="DX71" s="1"/>
  <c r="DX76" s="1"/>
  <c r="DW55"/>
  <c r="DT55"/>
  <c r="DT68" s="1"/>
  <c r="DT71" s="1"/>
  <c r="DT76" s="1"/>
  <c r="DF55"/>
  <c r="DF68" s="1"/>
  <c r="DF71" s="1"/>
  <c r="DF76" s="1"/>
  <c r="DB55"/>
  <c r="DB68" s="1"/>
  <c r="DB71" s="1"/>
  <c r="DB76" s="1"/>
  <c r="CG55"/>
  <c r="CG68" s="1"/>
  <c r="CG71" s="1"/>
  <c r="CG76" s="1"/>
  <c r="CE55"/>
  <c r="CE68" s="1"/>
  <c r="CA55"/>
  <c r="BR55"/>
  <c r="BO55"/>
  <c r="BL55"/>
  <c r="Y55"/>
  <c r="K55"/>
  <c r="EG55" s="1"/>
  <c r="J55"/>
  <c r="I55"/>
  <c r="EE55" s="1"/>
  <c r="EG54"/>
  <c r="EE54"/>
  <c r="EC54"/>
  <c r="BR54"/>
  <c r="BO54"/>
  <c r="BL54"/>
  <c r="BF54"/>
  <c r="BC54"/>
  <c r="K54"/>
  <c r="J54"/>
  <c r="EF54" s="1"/>
  <c r="I54"/>
  <c r="DW53"/>
  <c r="K53"/>
  <c r="EG53" s="1"/>
  <c r="J53"/>
  <c r="EF53" s="1"/>
  <c r="I53"/>
  <c r="EE53" s="1"/>
  <c r="DW52"/>
  <c r="K52"/>
  <c r="EG52" s="1"/>
  <c r="J52"/>
  <c r="EF52" s="1"/>
  <c r="I52"/>
  <c r="EE52" s="1"/>
  <c r="EG51"/>
  <c r="EE51"/>
  <c r="K51"/>
  <c r="J51"/>
  <c r="EF51" s="1"/>
  <c r="I51"/>
  <c r="DW50"/>
  <c r="K50"/>
  <c r="EG50" s="1"/>
  <c r="J50"/>
  <c r="EF50" s="1"/>
  <c r="I50"/>
  <c r="EE50" s="1"/>
  <c r="EF49"/>
  <c r="K49"/>
  <c r="EG49" s="1"/>
  <c r="J49"/>
  <c r="I49"/>
  <c r="EE49" s="1"/>
  <c r="EC48"/>
  <c r="DK48"/>
  <c r="DH48"/>
  <c r="DE48"/>
  <c r="CY48"/>
  <c r="CY68" s="1"/>
  <c r="CY71" s="1"/>
  <c r="CY76" s="1"/>
  <c r="CT48"/>
  <c r="CT68" s="1"/>
  <c r="CT71" s="1"/>
  <c r="CT76" s="1"/>
  <c r="CS48"/>
  <c r="CS68" s="1"/>
  <c r="CS71" s="1"/>
  <c r="CS76" s="1"/>
  <c r="CR48"/>
  <c r="CR68" s="1"/>
  <c r="CR71" s="1"/>
  <c r="CR76" s="1"/>
  <c r="CA48"/>
  <c r="BO48"/>
  <c r="BL48"/>
  <c r="K48"/>
  <c r="EG48" s="1"/>
  <c r="J48"/>
  <c r="EF48" s="1"/>
  <c r="I48"/>
  <c r="EE48" s="1"/>
  <c r="EG47"/>
  <c r="EE47"/>
  <c r="EC47"/>
  <c r="BR47"/>
  <c r="K47"/>
  <c r="J47"/>
  <c r="EF47" s="1"/>
  <c r="I47"/>
  <c r="EC46"/>
  <c r="DK46"/>
  <c r="DK68" s="1"/>
  <c r="DK71" s="1"/>
  <c r="DK76" s="1"/>
  <c r="DH46"/>
  <c r="DE46"/>
  <c r="CA46"/>
  <c r="BS46"/>
  <c r="BP46"/>
  <c r="BL46"/>
  <c r="BL68" s="1"/>
  <c r="BL71" s="1"/>
  <c r="BL76" s="1"/>
  <c r="BF46"/>
  <c r="BD46"/>
  <c r="AE46"/>
  <c r="S46"/>
  <c r="P46"/>
  <c r="P68" s="1"/>
  <c r="P71" s="1"/>
  <c r="P76" s="1"/>
  <c r="M46"/>
  <c r="M68" s="1"/>
  <c r="K46"/>
  <c r="EG46" s="1"/>
  <c r="I46"/>
  <c r="EE46" s="1"/>
  <c r="EF45"/>
  <c r="K45"/>
  <c r="EG45" s="1"/>
  <c r="J45"/>
  <c r="I45"/>
  <c r="EE45" s="1"/>
  <c r="EF44"/>
  <c r="K44"/>
  <c r="EG44" s="1"/>
  <c r="J44"/>
  <c r="I44"/>
  <c r="EE44" s="1"/>
  <c r="EG43"/>
  <c r="EF43"/>
  <c r="EE43"/>
  <c r="EG41"/>
  <c r="EF41"/>
  <c r="ED39"/>
  <c r="EC39"/>
  <c r="EB39"/>
  <c r="EA39"/>
  <c r="DZ39"/>
  <c r="DY39"/>
  <c r="DX39"/>
  <c r="DW39"/>
  <c r="DV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I39"/>
  <c r="H39"/>
  <c r="G39"/>
  <c r="F39"/>
  <c r="E39"/>
  <c r="D39"/>
  <c r="C39"/>
  <c r="EE39" s="1"/>
  <c r="DU38"/>
  <c r="DT38" s="1"/>
  <c r="DT39" s="1"/>
  <c r="K38"/>
  <c r="J38"/>
  <c r="J39" s="1"/>
  <c r="I38"/>
  <c r="EE38" s="1"/>
  <c r="ED36"/>
  <c r="EC36"/>
  <c r="EB36"/>
  <c r="EA36"/>
  <c r="DZ36"/>
  <c r="DY36"/>
  <c r="DX36"/>
  <c r="DX37" s="1"/>
  <c r="DX40" s="1"/>
  <c r="DW36"/>
  <c r="DV36"/>
  <c r="DU36"/>
  <c r="DT36"/>
  <c r="DT37" s="1"/>
  <c r="DT40" s="1"/>
  <c r="DS36"/>
  <c r="DR36"/>
  <c r="DQ36"/>
  <c r="DP36"/>
  <c r="DP37" s="1"/>
  <c r="DP40" s="1"/>
  <c r="DO36"/>
  <c r="DN36"/>
  <c r="DM36"/>
  <c r="DL36"/>
  <c r="DL37" s="1"/>
  <c r="DL40" s="1"/>
  <c r="DK36"/>
  <c r="DJ36"/>
  <c r="DI36"/>
  <c r="DH36"/>
  <c r="DH37" s="1"/>
  <c r="DH40" s="1"/>
  <c r="DG36"/>
  <c r="DF36"/>
  <c r="DE36"/>
  <c r="DD36"/>
  <c r="DD37" s="1"/>
  <c r="DD40" s="1"/>
  <c r="DC36"/>
  <c r="DB36"/>
  <c r="DA36"/>
  <c r="CZ36"/>
  <c r="CZ37" s="1"/>
  <c r="CZ40" s="1"/>
  <c r="CY36"/>
  <c r="CX36"/>
  <c r="CW36"/>
  <c r="CV36"/>
  <c r="CV37" s="1"/>
  <c r="CV40" s="1"/>
  <c r="CU36"/>
  <c r="CT36"/>
  <c r="CS36"/>
  <c r="CR36"/>
  <c r="CR37" s="1"/>
  <c r="CR40" s="1"/>
  <c r="CQ36"/>
  <c r="CP36"/>
  <c r="CO36"/>
  <c r="CN36"/>
  <c r="CN37" s="1"/>
  <c r="CN40" s="1"/>
  <c r="CM36"/>
  <c r="CL36"/>
  <c r="CK36"/>
  <c r="CJ36"/>
  <c r="CI36"/>
  <c r="CH36"/>
  <c r="CG36"/>
  <c r="CF36"/>
  <c r="CF37" s="1"/>
  <c r="CF40" s="1"/>
  <c r="CE36"/>
  <c r="CD36"/>
  <c r="CC36"/>
  <c r="CB36"/>
  <c r="CB37" s="1"/>
  <c r="CB40" s="1"/>
  <c r="CA36"/>
  <c r="BZ36"/>
  <c r="BY36"/>
  <c r="BX36"/>
  <c r="BX37" s="1"/>
  <c r="BX40" s="1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K36" s="1"/>
  <c r="M36"/>
  <c r="L36"/>
  <c r="I36" s="1"/>
  <c r="J36"/>
  <c r="H36"/>
  <c r="G36"/>
  <c r="F36"/>
  <c r="E36"/>
  <c r="D36"/>
  <c r="EF36" s="1"/>
  <c r="C36"/>
  <c r="EG35"/>
  <c r="EE35"/>
  <c r="K35"/>
  <c r="J35"/>
  <c r="EF35" s="1"/>
  <c r="I35"/>
  <c r="EA34"/>
  <c r="EA37" s="1"/>
  <c r="EA40" s="1"/>
  <c r="DZ34"/>
  <c r="DZ37" s="1"/>
  <c r="DZ40" s="1"/>
  <c r="DY34"/>
  <c r="DY37" s="1"/>
  <c r="DY40" s="1"/>
  <c r="DX34"/>
  <c r="DW34"/>
  <c r="DW37" s="1"/>
  <c r="DW40" s="1"/>
  <c r="DV34"/>
  <c r="DV37" s="1"/>
  <c r="DV40" s="1"/>
  <c r="DU34"/>
  <c r="DU37" s="1"/>
  <c r="DT34"/>
  <c r="DS34"/>
  <c r="DS37" s="1"/>
  <c r="DS40" s="1"/>
  <c r="DR34"/>
  <c r="DR37" s="1"/>
  <c r="DR40" s="1"/>
  <c r="DQ34"/>
  <c r="DQ37" s="1"/>
  <c r="DQ40" s="1"/>
  <c r="DP34"/>
  <c r="DO34"/>
  <c r="DO37" s="1"/>
  <c r="DO40" s="1"/>
  <c r="DN34"/>
  <c r="DN37" s="1"/>
  <c r="DN40" s="1"/>
  <c r="DM34"/>
  <c r="DM37" s="1"/>
  <c r="DM40" s="1"/>
  <c r="DL34"/>
  <c r="DK34"/>
  <c r="DK37" s="1"/>
  <c r="DK40" s="1"/>
  <c r="DJ34"/>
  <c r="DJ37" s="1"/>
  <c r="DJ40" s="1"/>
  <c r="DI34"/>
  <c r="DI37" s="1"/>
  <c r="DI40" s="1"/>
  <c r="DH34"/>
  <c r="DG34"/>
  <c r="DG37" s="1"/>
  <c r="DG40" s="1"/>
  <c r="DF34"/>
  <c r="DF37" s="1"/>
  <c r="DF40" s="1"/>
  <c r="DE34"/>
  <c r="DE37" s="1"/>
  <c r="DE40" s="1"/>
  <c r="DD34"/>
  <c r="DC34"/>
  <c r="DC37" s="1"/>
  <c r="DC40" s="1"/>
  <c r="DB34"/>
  <c r="DB37" s="1"/>
  <c r="DB40" s="1"/>
  <c r="DA34"/>
  <c r="DA37" s="1"/>
  <c r="DA40" s="1"/>
  <c r="CZ34"/>
  <c r="CX34"/>
  <c r="CX37" s="1"/>
  <c r="CX40" s="1"/>
  <c r="CW34"/>
  <c r="CW37" s="1"/>
  <c r="CW40" s="1"/>
  <c r="CV34"/>
  <c r="CU34"/>
  <c r="CU37" s="1"/>
  <c r="CU40" s="1"/>
  <c r="CT34"/>
  <c r="CT37" s="1"/>
  <c r="CT40" s="1"/>
  <c r="CS34"/>
  <c r="CS37" s="1"/>
  <c r="CS40" s="1"/>
  <c r="CR34"/>
  <c r="CQ34"/>
  <c r="CQ37" s="1"/>
  <c r="CQ40" s="1"/>
  <c r="CP34"/>
  <c r="CP37" s="1"/>
  <c r="CP40" s="1"/>
  <c r="CO34"/>
  <c r="CO37" s="1"/>
  <c r="CO40" s="1"/>
  <c r="CN34"/>
  <c r="CM34"/>
  <c r="CM37" s="1"/>
  <c r="CM40" s="1"/>
  <c r="CL34"/>
  <c r="CL37" s="1"/>
  <c r="CL40" s="1"/>
  <c r="CK34"/>
  <c r="CK37" s="1"/>
  <c r="CK40" s="1"/>
  <c r="CI34"/>
  <c r="CI37" s="1"/>
  <c r="CI40" s="1"/>
  <c r="CH34"/>
  <c r="CH37" s="1"/>
  <c r="CH40" s="1"/>
  <c r="CG34"/>
  <c r="CG37" s="1"/>
  <c r="CG40" s="1"/>
  <c r="CF34"/>
  <c r="CE34"/>
  <c r="CE37" s="1"/>
  <c r="CE40" s="1"/>
  <c r="CD34"/>
  <c r="CD37" s="1"/>
  <c r="CD40" s="1"/>
  <c r="CC34"/>
  <c r="CC37" s="1"/>
  <c r="CC40" s="1"/>
  <c r="CB34"/>
  <c r="CA34"/>
  <c r="CA37" s="1"/>
  <c r="CA40" s="1"/>
  <c r="BZ34"/>
  <c r="BZ37" s="1"/>
  <c r="BZ40" s="1"/>
  <c r="BY34"/>
  <c r="BY37" s="1"/>
  <c r="BY40" s="1"/>
  <c r="BX34"/>
  <c r="BW34"/>
  <c r="BW37" s="1"/>
  <c r="BW40" s="1"/>
  <c r="BV34"/>
  <c r="BV37" s="1"/>
  <c r="BV40" s="1"/>
  <c r="BU34"/>
  <c r="BU37" s="1"/>
  <c r="BU40" s="1"/>
  <c r="BT34"/>
  <c r="BT37" s="1"/>
  <c r="BT40" s="1"/>
  <c r="BS34"/>
  <c r="BS37" s="1"/>
  <c r="BS40" s="1"/>
  <c r="BR34"/>
  <c r="BR37" s="1"/>
  <c r="BR40" s="1"/>
  <c r="BQ34"/>
  <c r="BQ37" s="1"/>
  <c r="BQ40" s="1"/>
  <c r="BP34"/>
  <c r="BP37" s="1"/>
  <c r="BP40" s="1"/>
  <c r="BO34"/>
  <c r="BO37" s="1"/>
  <c r="BO40" s="1"/>
  <c r="BN34"/>
  <c r="BN37" s="1"/>
  <c r="BN40" s="1"/>
  <c r="BM34"/>
  <c r="BM37" s="1"/>
  <c r="BM40" s="1"/>
  <c r="BL34"/>
  <c r="BL37" s="1"/>
  <c r="BL40" s="1"/>
  <c r="BK34"/>
  <c r="BK37" s="1"/>
  <c r="BK40" s="1"/>
  <c r="BJ34"/>
  <c r="BJ37" s="1"/>
  <c r="BJ40" s="1"/>
  <c r="BI34"/>
  <c r="BI37" s="1"/>
  <c r="BI40" s="1"/>
  <c r="BH34"/>
  <c r="BH37" s="1"/>
  <c r="BH40" s="1"/>
  <c r="BE34"/>
  <c r="BE37" s="1"/>
  <c r="BE40" s="1"/>
  <c r="BD34"/>
  <c r="BD37" s="1"/>
  <c r="BD40" s="1"/>
  <c r="BC34"/>
  <c r="BC37" s="1"/>
  <c r="BC40" s="1"/>
  <c r="BB34"/>
  <c r="BB37" s="1"/>
  <c r="BB40" s="1"/>
  <c r="BA34"/>
  <c r="BA37" s="1"/>
  <c r="BA40" s="1"/>
  <c r="AZ34"/>
  <c r="AZ37" s="1"/>
  <c r="AZ40" s="1"/>
  <c r="AY34"/>
  <c r="AY37" s="1"/>
  <c r="AY40" s="1"/>
  <c r="AX34"/>
  <c r="AX37" s="1"/>
  <c r="AX40" s="1"/>
  <c r="AW34"/>
  <c r="AW37" s="1"/>
  <c r="AW40" s="1"/>
  <c r="AV34"/>
  <c r="AV37" s="1"/>
  <c r="AV40" s="1"/>
  <c r="AU34"/>
  <c r="AU37" s="1"/>
  <c r="AU40" s="1"/>
  <c r="AT34"/>
  <c r="AT37" s="1"/>
  <c r="AT40" s="1"/>
  <c r="AS34"/>
  <c r="AS37" s="1"/>
  <c r="AS40" s="1"/>
  <c r="AR34"/>
  <c r="AR37" s="1"/>
  <c r="AR40" s="1"/>
  <c r="AQ34"/>
  <c r="AQ37" s="1"/>
  <c r="AQ40" s="1"/>
  <c r="AP34"/>
  <c r="AP37" s="1"/>
  <c r="AP40" s="1"/>
  <c r="AO34"/>
  <c r="AO37" s="1"/>
  <c r="AO40" s="1"/>
  <c r="AN34"/>
  <c r="AN37" s="1"/>
  <c r="AN40" s="1"/>
  <c r="AM34"/>
  <c r="AM37" s="1"/>
  <c r="AM40" s="1"/>
  <c r="AL34"/>
  <c r="AL37" s="1"/>
  <c r="AL40" s="1"/>
  <c r="AK34"/>
  <c r="AK37" s="1"/>
  <c r="AK40" s="1"/>
  <c r="AJ34"/>
  <c r="AJ37" s="1"/>
  <c r="AJ40" s="1"/>
  <c r="AI34"/>
  <c r="AI37" s="1"/>
  <c r="AI40" s="1"/>
  <c r="AH34"/>
  <c r="AH37" s="1"/>
  <c r="AH40" s="1"/>
  <c r="AG34"/>
  <c r="AG37" s="1"/>
  <c r="AG40" s="1"/>
  <c r="AF34"/>
  <c r="AF37" s="1"/>
  <c r="AF40" s="1"/>
  <c r="AE34"/>
  <c r="AE37" s="1"/>
  <c r="AE40" s="1"/>
  <c r="AD34"/>
  <c r="AD37" s="1"/>
  <c r="AD40" s="1"/>
  <c r="AC34"/>
  <c r="AC37" s="1"/>
  <c r="AC40" s="1"/>
  <c r="AB34"/>
  <c r="AB37" s="1"/>
  <c r="AB40" s="1"/>
  <c r="AA34"/>
  <c r="AA37" s="1"/>
  <c r="AA40" s="1"/>
  <c r="Z34"/>
  <c r="Z37" s="1"/>
  <c r="Z40" s="1"/>
  <c r="Y34"/>
  <c r="Y37" s="1"/>
  <c r="Y40" s="1"/>
  <c r="X34"/>
  <c r="X37" s="1"/>
  <c r="X40" s="1"/>
  <c r="W34"/>
  <c r="W37" s="1"/>
  <c r="W40" s="1"/>
  <c r="V34"/>
  <c r="V37" s="1"/>
  <c r="V40" s="1"/>
  <c r="U34"/>
  <c r="U37" s="1"/>
  <c r="U40" s="1"/>
  <c r="T34"/>
  <c r="T37" s="1"/>
  <c r="T40" s="1"/>
  <c r="S34"/>
  <c r="S37" s="1"/>
  <c r="S40" s="1"/>
  <c r="R34"/>
  <c r="R37" s="1"/>
  <c r="R40" s="1"/>
  <c r="Q34"/>
  <c r="Q37" s="1"/>
  <c r="Q40" s="1"/>
  <c r="P34"/>
  <c r="P37" s="1"/>
  <c r="P40" s="1"/>
  <c r="O34"/>
  <c r="O37" s="1"/>
  <c r="O40" s="1"/>
  <c r="N34"/>
  <c r="N37" s="1"/>
  <c r="N40" s="1"/>
  <c r="M34"/>
  <c r="M37" s="1"/>
  <c r="M40" s="1"/>
  <c r="L34"/>
  <c r="L37" s="1"/>
  <c r="L40" s="1"/>
  <c r="K34"/>
  <c r="K37" s="1"/>
  <c r="I34"/>
  <c r="I37" s="1"/>
  <c r="I40" s="1"/>
  <c r="H34"/>
  <c r="H37" s="1"/>
  <c r="H40" s="1"/>
  <c r="G34"/>
  <c r="G37" s="1"/>
  <c r="G40" s="1"/>
  <c r="F34"/>
  <c r="F37" s="1"/>
  <c r="F40" s="1"/>
  <c r="E34"/>
  <c r="E37" s="1"/>
  <c r="D34"/>
  <c r="D37" s="1"/>
  <c r="C34"/>
  <c r="C37" s="1"/>
  <c r="EF33"/>
  <c r="K33"/>
  <c r="EG33" s="1"/>
  <c r="J33"/>
  <c r="I33"/>
  <c r="EE33" s="1"/>
  <c r="EF32"/>
  <c r="K32"/>
  <c r="EG32" s="1"/>
  <c r="J32"/>
  <c r="I32"/>
  <c r="EE32" s="1"/>
  <c r="EF31"/>
  <c r="K31"/>
  <c r="EG31" s="1"/>
  <c r="J31"/>
  <c r="I31"/>
  <c r="EE31" s="1"/>
  <c r="EF30"/>
  <c r="K30"/>
  <c r="EG30" s="1"/>
  <c r="J30"/>
  <c r="I30"/>
  <c r="EE30" s="1"/>
  <c r="EF29"/>
  <c r="K29"/>
  <c r="EG29" s="1"/>
  <c r="J29"/>
  <c r="I29"/>
  <c r="EE29" s="1"/>
  <c r="ED28"/>
  <c r="EC28" s="1"/>
  <c r="EB28"/>
  <c r="K28"/>
  <c r="EG28" s="1"/>
  <c r="J28"/>
  <c r="EF28" s="1"/>
  <c r="I28"/>
  <c r="EE28" s="1"/>
  <c r="ED27"/>
  <c r="ED34" s="1"/>
  <c r="ED37" s="1"/>
  <c r="ED40" s="1"/>
  <c r="EC27"/>
  <c r="EC34" s="1"/>
  <c r="EC37" s="1"/>
  <c r="EC40" s="1"/>
  <c r="EB27"/>
  <c r="EB34" s="1"/>
  <c r="EB37" s="1"/>
  <c r="EB40" s="1"/>
  <c r="CY27"/>
  <c r="CY34" s="1"/>
  <c r="CY37" s="1"/>
  <c r="CY40" s="1"/>
  <c r="CS27"/>
  <c r="CJ27"/>
  <c r="CJ34" s="1"/>
  <c r="CJ37" s="1"/>
  <c r="CJ40" s="1"/>
  <c r="BI27"/>
  <c r="BG27"/>
  <c r="BG34" s="1"/>
  <c r="BG37" s="1"/>
  <c r="BG40" s="1"/>
  <c r="K27"/>
  <c r="EG27" s="1"/>
  <c r="J27"/>
  <c r="I27"/>
  <c r="EE27" s="1"/>
  <c r="ED25"/>
  <c r="EC25"/>
  <c r="EB25"/>
  <c r="EA25"/>
  <c r="DZ25"/>
  <c r="DY25"/>
  <c r="DX25"/>
  <c r="DW25"/>
  <c r="DV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H25"/>
  <c r="G25"/>
  <c r="F25"/>
  <c r="E25"/>
  <c r="D25"/>
  <c r="C25"/>
  <c r="DU24"/>
  <c r="DU25" s="1"/>
  <c r="K24"/>
  <c r="K25" s="1"/>
  <c r="J24"/>
  <c r="J25" s="1"/>
  <c r="I24"/>
  <c r="I25" s="1"/>
  <c r="DX23"/>
  <c r="DX26" s="1"/>
  <c r="DX42" s="1"/>
  <c r="DV23"/>
  <c r="DV26" s="1"/>
  <c r="DV42" s="1"/>
  <c r="DT23"/>
  <c r="DR23"/>
  <c r="DR26" s="1"/>
  <c r="DR42" s="1"/>
  <c r="DP23"/>
  <c r="DP26" s="1"/>
  <c r="DP42" s="1"/>
  <c r="DN23"/>
  <c r="DN26" s="1"/>
  <c r="DN42" s="1"/>
  <c r="DL23"/>
  <c r="DL26" s="1"/>
  <c r="DL42" s="1"/>
  <c r="DJ23"/>
  <c r="DJ26" s="1"/>
  <c r="DJ42" s="1"/>
  <c r="DD23"/>
  <c r="DD26" s="1"/>
  <c r="DD42" s="1"/>
  <c r="CZ23"/>
  <c r="CZ26" s="1"/>
  <c r="CZ42" s="1"/>
  <c r="CX23"/>
  <c r="CX26" s="1"/>
  <c r="CX42" s="1"/>
  <c r="CT23"/>
  <c r="CT26" s="1"/>
  <c r="CT42" s="1"/>
  <c r="CR23"/>
  <c r="CR26" s="1"/>
  <c r="CR42" s="1"/>
  <c r="CP23"/>
  <c r="CP26" s="1"/>
  <c r="CP42" s="1"/>
  <c r="CN23"/>
  <c r="CN26" s="1"/>
  <c r="CN42" s="1"/>
  <c r="CL23"/>
  <c r="CL26" s="1"/>
  <c r="CL42" s="1"/>
  <c r="CH23"/>
  <c r="CH26" s="1"/>
  <c r="CH42" s="1"/>
  <c r="CF23"/>
  <c r="CF26" s="1"/>
  <c r="CF42" s="1"/>
  <c r="CB23"/>
  <c r="CB26" s="1"/>
  <c r="CB42" s="1"/>
  <c r="BZ23"/>
  <c r="BZ26" s="1"/>
  <c r="BZ42" s="1"/>
  <c r="BV23"/>
  <c r="BV26" s="1"/>
  <c r="BV42" s="1"/>
  <c r="BT23"/>
  <c r="BT26" s="1"/>
  <c r="BT42" s="1"/>
  <c r="BN23"/>
  <c r="BN26" s="1"/>
  <c r="BN42" s="1"/>
  <c r="BJ23"/>
  <c r="BJ26" s="1"/>
  <c r="BJ42" s="1"/>
  <c r="BH23"/>
  <c r="BH26" s="1"/>
  <c r="BH42" s="1"/>
  <c r="BF23"/>
  <c r="BF26" s="1"/>
  <c r="BD23"/>
  <c r="BD26" s="1"/>
  <c r="BD42" s="1"/>
  <c r="BB23"/>
  <c r="BB26" s="1"/>
  <c r="BB42" s="1"/>
  <c r="AZ23"/>
  <c r="AZ26" s="1"/>
  <c r="AZ42" s="1"/>
  <c r="AX23"/>
  <c r="AX26" s="1"/>
  <c r="AX42" s="1"/>
  <c r="AV23"/>
  <c r="AV26" s="1"/>
  <c r="AV42" s="1"/>
  <c r="AT23"/>
  <c r="AT26" s="1"/>
  <c r="AT42" s="1"/>
  <c r="AR23"/>
  <c r="AR26" s="1"/>
  <c r="AR42" s="1"/>
  <c r="AP23"/>
  <c r="AP26" s="1"/>
  <c r="AP42" s="1"/>
  <c r="AL23"/>
  <c r="AL26" s="1"/>
  <c r="AL42" s="1"/>
  <c r="AJ23"/>
  <c r="AJ26" s="1"/>
  <c r="AJ42" s="1"/>
  <c r="AH23"/>
  <c r="AH26" s="1"/>
  <c r="AH42" s="1"/>
  <c r="V23"/>
  <c r="V26" s="1"/>
  <c r="V42" s="1"/>
  <c r="N23"/>
  <c r="N26" s="1"/>
  <c r="N42" s="1"/>
  <c r="L23"/>
  <c r="L26" s="1"/>
  <c r="L42" s="1"/>
  <c r="H23"/>
  <c r="H26" s="1"/>
  <c r="H42" s="1"/>
  <c r="F23"/>
  <c r="F26" s="1"/>
  <c r="F42" s="1"/>
  <c r="D23"/>
  <c r="D26" s="1"/>
  <c r="ED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J22" s="1"/>
  <c r="L22"/>
  <c r="K22"/>
  <c r="I22"/>
  <c r="H22"/>
  <c r="G22"/>
  <c r="F22"/>
  <c r="E22"/>
  <c r="EG22" s="1"/>
  <c r="D22"/>
  <c r="C22"/>
  <c r="EE22" s="1"/>
  <c r="EC21"/>
  <c r="EC22" s="1"/>
  <c r="K21"/>
  <c r="EG21" s="1"/>
  <c r="J21"/>
  <c r="EF21" s="1"/>
  <c r="I21"/>
  <c r="EE21" s="1"/>
  <c r="DY20"/>
  <c r="DY23" s="1"/>
  <c r="DY26" s="1"/>
  <c r="DY42" s="1"/>
  <c r="DX20"/>
  <c r="DW20"/>
  <c r="DW23" s="1"/>
  <c r="DW26" s="1"/>
  <c r="DW42" s="1"/>
  <c r="DV20"/>
  <c r="DU20"/>
  <c r="DU23" s="1"/>
  <c r="DT20"/>
  <c r="DS20"/>
  <c r="DS23" s="1"/>
  <c r="DS26" s="1"/>
  <c r="DS42" s="1"/>
  <c r="DR20"/>
  <c r="DQ20"/>
  <c r="DQ23" s="1"/>
  <c r="DQ26" s="1"/>
  <c r="DQ42" s="1"/>
  <c r="DP20"/>
  <c r="DO20"/>
  <c r="DO23" s="1"/>
  <c r="DO26" s="1"/>
  <c r="DO42" s="1"/>
  <c r="DN20"/>
  <c r="DM20"/>
  <c r="DM23" s="1"/>
  <c r="DM26" s="1"/>
  <c r="DM42" s="1"/>
  <c r="DL20"/>
  <c r="DJ20"/>
  <c r="DI20"/>
  <c r="DI23" s="1"/>
  <c r="DI26" s="1"/>
  <c r="DI42" s="1"/>
  <c r="DG20"/>
  <c r="DG23" s="1"/>
  <c r="DG26" s="1"/>
  <c r="DG42" s="1"/>
  <c r="DD20"/>
  <c r="DA20"/>
  <c r="DA23" s="1"/>
  <c r="DA26" s="1"/>
  <c r="DA42" s="1"/>
  <c r="CZ20"/>
  <c r="CY20"/>
  <c r="CY23" s="1"/>
  <c r="CY26" s="1"/>
  <c r="CY42" s="1"/>
  <c r="CX20"/>
  <c r="CW20"/>
  <c r="CW23" s="1"/>
  <c r="CW26" s="1"/>
  <c r="CW42" s="1"/>
  <c r="CU20"/>
  <c r="CU23" s="1"/>
  <c r="CU26" s="1"/>
  <c r="CU42" s="1"/>
  <c r="CT20"/>
  <c r="CS20"/>
  <c r="CS23" s="1"/>
  <c r="CS26" s="1"/>
  <c r="CS42" s="1"/>
  <c r="CR20"/>
  <c r="CQ20"/>
  <c r="CQ23" s="1"/>
  <c r="CQ26" s="1"/>
  <c r="CQ42" s="1"/>
  <c r="CP20"/>
  <c r="CO20"/>
  <c r="CO23" s="1"/>
  <c r="CO26" s="1"/>
  <c r="CO42" s="1"/>
  <c r="CN20"/>
  <c r="CM20"/>
  <c r="CM23" s="1"/>
  <c r="CM26" s="1"/>
  <c r="CM42" s="1"/>
  <c r="CL20"/>
  <c r="CH20"/>
  <c r="CF20"/>
  <c r="CE20"/>
  <c r="CE23" s="1"/>
  <c r="CE26" s="1"/>
  <c r="CE42" s="1"/>
  <c r="CC20"/>
  <c r="CC23" s="1"/>
  <c r="CC26" s="1"/>
  <c r="CC42" s="1"/>
  <c r="CB20"/>
  <c r="BZ20"/>
  <c r="BY20"/>
  <c r="BY23" s="1"/>
  <c r="BY26" s="1"/>
  <c r="BY42" s="1"/>
  <c r="BW20"/>
  <c r="BW23" s="1"/>
  <c r="BW26" s="1"/>
  <c r="BW42" s="1"/>
  <c r="BV20"/>
  <c r="BT20"/>
  <c r="BQ20"/>
  <c r="BQ23" s="1"/>
  <c r="BQ26" s="1"/>
  <c r="BQ42" s="1"/>
  <c r="BN20"/>
  <c r="BK20"/>
  <c r="BK23" s="1"/>
  <c r="BK26" s="1"/>
  <c r="BK42" s="1"/>
  <c r="BJ20"/>
  <c r="BH20"/>
  <c r="BG20"/>
  <c r="BG23" s="1"/>
  <c r="BG26" s="1"/>
  <c r="BG42" s="1"/>
  <c r="BF20"/>
  <c r="BE20"/>
  <c r="BE23" s="1"/>
  <c r="BE26" s="1"/>
  <c r="BE42" s="1"/>
  <c r="BD20"/>
  <c r="BC20"/>
  <c r="BC23" s="1"/>
  <c r="BC26" s="1"/>
  <c r="BC42" s="1"/>
  <c r="BB20"/>
  <c r="BA20"/>
  <c r="BA23" s="1"/>
  <c r="BA26" s="1"/>
  <c r="BA42" s="1"/>
  <c r="AZ20"/>
  <c r="AY20"/>
  <c r="AY23" s="1"/>
  <c r="AY26" s="1"/>
  <c r="AY42" s="1"/>
  <c r="AX20"/>
  <c r="AW20"/>
  <c r="AW23" s="1"/>
  <c r="AW26" s="1"/>
  <c r="AW42" s="1"/>
  <c r="AV20"/>
  <c r="AU20"/>
  <c r="AU23" s="1"/>
  <c r="AU26" s="1"/>
  <c r="AU42" s="1"/>
  <c r="AT20"/>
  <c r="AS20"/>
  <c r="AS23" s="1"/>
  <c r="AS26" s="1"/>
  <c r="AS42" s="1"/>
  <c r="AR20"/>
  <c r="AP20"/>
  <c r="AO20"/>
  <c r="AO23" s="1"/>
  <c r="AO26" s="1"/>
  <c r="AO42" s="1"/>
  <c r="AM20"/>
  <c r="AM23" s="1"/>
  <c r="AM26" s="1"/>
  <c r="AM42" s="1"/>
  <c r="AL20"/>
  <c r="AJ20"/>
  <c r="AI20"/>
  <c r="AI23" s="1"/>
  <c r="AI26" s="1"/>
  <c r="AI42" s="1"/>
  <c r="AH20"/>
  <c r="AG20"/>
  <c r="AG23" s="1"/>
  <c r="AG26" s="1"/>
  <c r="AG42" s="1"/>
  <c r="AC20"/>
  <c r="AC23" s="1"/>
  <c r="AC26" s="1"/>
  <c r="AC42" s="1"/>
  <c r="AA20"/>
  <c r="AA23" s="1"/>
  <c r="AA26" s="1"/>
  <c r="AA42" s="1"/>
  <c r="W20"/>
  <c r="W23" s="1"/>
  <c r="W26" s="1"/>
  <c r="W42" s="1"/>
  <c r="V20"/>
  <c r="U20"/>
  <c r="U23" s="1"/>
  <c r="U26" s="1"/>
  <c r="U42" s="1"/>
  <c r="Q20"/>
  <c r="Q23" s="1"/>
  <c r="Q26" s="1"/>
  <c r="Q42" s="1"/>
  <c r="O20"/>
  <c r="O23" s="1"/>
  <c r="O26" s="1"/>
  <c r="O42" s="1"/>
  <c r="N20"/>
  <c r="L20"/>
  <c r="H20"/>
  <c r="G20"/>
  <c r="G23" s="1"/>
  <c r="G26" s="1"/>
  <c r="G42" s="1"/>
  <c r="F20"/>
  <c r="E20"/>
  <c r="D20"/>
  <c r="C20"/>
  <c r="EA19"/>
  <c r="EA20" s="1"/>
  <c r="EA23" s="1"/>
  <c r="EA26" s="1"/>
  <c r="EA42" s="1"/>
  <c r="K19"/>
  <c r="EG19" s="1"/>
  <c r="J19"/>
  <c r="I19"/>
  <c r="EE19" s="1"/>
  <c r="CG18"/>
  <c r="CG20" s="1"/>
  <c r="CG23" s="1"/>
  <c r="CG26" s="1"/>
  <c r="CG42" s="1"/>
  <c r="CE18"/>
  <c r="CD18"/>
  <c r="CD20" s="1"/>
  <c r="CD23" s="1"/>
  <c r="CD26" s="1"/>
  <c r="CD42" s="1"/>
  <c r="K18"/>
  <c r="EG18" s="1"/>
  <c r="J18"/>
  <c r="EF18" s="1"/>
  <c r="I18"/>
  <c r="EE18" s="1"/>
  <c r="EG17"/>
  <c r="EE17"/>
  <c r="ED17"/>
  <c r="EC17"/>
  <c r="EB17"/>
  <c r="AK17"/>
  <c r="AK20" s="1"/>
  <c r="AK23" s="1"/>
  <c r="AK26" s="1"/>
  <c r="AK42" s="1"/>
  <c r="K17"/>
  <c r="J17"/>
  <c r="EF17" s="1"/>
  <c r="I17"/>
  <c r="EG16"/>
  <c r="EE16"/>
  <c r="K16"/>
  <c r="J16"/>
  <c r="EF16" s="1"/>
  <c r="I16"/>
  <c r="EG15"/>
  <c r="EE15"/>
  <c r="K15"/>
  <c r="J15"/>
  <c r="EF15" s="1"/>
  <c r="I15"/>
  <c r="EG14"/>
  <c r="EE14"/>
  <c r="ED14"/>
  <c r="EC14"/>
  <c r="EF14" s="1"/>
  <c r="ED13"/>
  <c r="EC13" s="1"/>
  <c r="EF13" s="1"/>
  <c r="K13"/>
  <c r="EG13" s="1"/>
  <c r="J13"/>
  <c r="I13"/>
  <c r="EE13" s="1"/>
  <c r="EF12"/>
  <c r="K12"/>
  <c r="EG12" s="1"/>
  <c r="J12"/>
  <c r="I12"/>
  <c r="EE12" s="1"/>
  <c r="ED11"/>
  <c r="EC11" s="1"/>
  <c r="EB11"/>
  <c r="DK11"/>
  <c r="DH11"/>
  <c r="DE11"/>
  <c r="DB11"/>
  <c r="CV11"/>
  <c r="CV20" s="1"/>
  <c r="CV23" s="1"/>
  <c r="CV26" s="1"/>
  <c r="CV42" s="1"/>
  <c r="CA11"/>
  <c r="BX11"/>
  <c r="BX20" s="1"/>
  <c r="BX23" s="1"/>
  <c r="BX26" s="1"/>
  <c r="BX42" s="1"/>
  <c r="BU11"/>
  <c r="BU20" s="1"/>
  <c r="BU23" s="1"/>
  <c r="BU26" s="1"/>
  <c r="BU42" s="1"/>
  <c r="BR11"/>
  <c r="BO11"/>
  <c r="BL11"/>
  <c r="BI11"/>
  <c r="BI20" s="1"/>
  <c r="BI23" s="1"/>
  <c r="BI26" s="1"/>
  <c r="BI42" s="1"/>
  <c r="BC11"/>
  <c r="AQ11"/>
  <c r="AQ20" s="1"/>
  <c r="AQ23" s="1"/>
  <c r="AQ26" s="1"/>
  <c r="AQ42" s="1"/>
  <c r="AE11"/>
  <c r="AB11"/>
  <c r="AB20" s="1"/>
  <c r="AB23" s="1"/>
  <c r="AB26" s="1"/>
  <c r="AB42" s="1"/>
  <c r="Y11"/>
  <c r="S11"/>
  <c r="P11"/>
  <c r="M11"/>
  <c r="K11"/>
  <c r="EG11" s="1"/>
  <c r="J11"/>
  <c r="EF11" s="1"/>
  <c r="I11"/>
  <c r="EE11" s="1"/>
  <c r="ED10"/>
  <c r="EC10"/>
  <c r="EB10"/>
  <c r="DK10"/>
  <c r="DK20" s="1"/>
  <c r="DK23" s="1"/>
  <c r="DK26" s="1"/>
  <c r="DK42" s="1"/>
  <c r="DH10"/>
  <c r="DF10"/>
  <c r="DE10" s="1"/>
  <c r="DC10"/>
  <c r="DC20" s="1"/>
  <c r="DC23" s="1"/>
  <c r="DC26" s="1"/>
  <c r="DC42" s="1"/>
  <c r="CK10"/>
  <c r="CK20" s="1"/>
  <c r="CK23" s="1"/>
  <c r="CK26" s="1"/>
  <c r="CK42" s="1"/>
  <c r="CI10"/>
  <c r="CI20" s="1"/>
  <c r="CI23" s="1"/>
  <c r="CI26" s="1"/>
  <c r="CI42" s="1"/>
  <c r="CA10"/>
  <c r="BS10"/>
  <c r="BS20" s="1"/>
  <c r="BS23" s="1"/>
  <c r="BS26" s="1"/>
  <c r="BS42" s="1"/>
  <c r="BP10"/>
  <c r="BO10" s="1"/>
  <c r="BM10"/>
  <c r="BM20" s="1"/>
  <c r="BM23" s="1"/>
  <c r="BM26" s="1"/>
  <c r="BM42" s="1"/>
  <c r="AN10"/>
  <c r="AF10"/>
  <c r="AF20" s="1"/>
  <c r="AF23" s="1"/>
  <c r="AF26" s="1"/>
  <c r="AF42" s="1"/>
  <c r="AE10"/>
  <c r="AD10"/>
  <c r="AD20" s="1"/>
  <c r="AD23" s="1"/>
  <c r="AD26" s="1"/>
  <c r="AD42" s="1"/>
  <c r="Z10"/>
  <c r="Y10" s="1"/>
  <c r="X10"/>
  <c r="T10"/>
  <c r="S10"/>
  <c r="J10" s="1"/>
  <c r="R10"/>
  <c r="P10"/>
  <c r="M10"/>
  <c r="K10"/>
  <c r="EG10" s="1"/>
  <c r="I10"/>
  <c r="EE10" s="1"/>
  <c r="ED9"/>
  <c r="ED20" s="1"/>
  <c r="ED23" s="1"/>
  <c r="ED26" s="1"/>
  <c r="ED42" s="1"/>
  <c r="EB9"/>
  <c r="EB20" s="1"/>
  <c r="EB23" s="1"/>
  <c r="EB26" s="1"/>
  <c r="EB42" s="1"/>
  <c r="DK9"/>
  <c r="DH9"/>
  <c r="DH20" s="1"/>
  <c r="DH23" s="1"/>
  <c r="DH26" s="1"/>
  <c r="DH42" s="1"/>
  <c r="DF9"/>
  <c r="DF20" s="1"/>
  <c r="DF23" s="1"/>
  <c r="DF26" s="1"/>
  <c r="DF42" s="1"/>
  <c r="DE9"/>
  <c r="DE20" s="1"/>
  <c r="DE23" s="1"/>
  <c r="DE26" s="1"/>
  <c r="DE42" s="1"/>
  <c r="DC9"/>
  <c r="DB9"/>
  <c r="CK9"/>
  <c r="CJ9"/>
  <c r="CI9"/>
  <c r="CA9"/>
  <c r="CA20" s="1"/>
  <c r="CA23" s="1"/>
  <c r="CA26" s="1"/>
  <c r="CA42" s="1"/>
  <c r="BS9"/>
  <c r="BR9"/>
  <c r="BP9"/>
  <c r="BP20" s="1"/>
  <c r="BP23" s="1"/>
  <c r="BP26" s="1"/>
  <c r="BP42" s="1"/>
  <c r="BO9"/>
  <c r="BO20" s="1"/>
  <c r="BO23" s="1"/>
  <c r="BO26" s="1"/>
  <c r="BO42" s="1"/>
  <c r="BM9"/>
  <c r="BL9"/>
  <c r="AN9"/>
  <c r="AN20" s="1"/>
  <c r="AN23" s="1"/>
  <c r="AN26" s="1"/>
  <c r="AN42" s="1"/>
  <c r="AE9"/>
  <c r="AE20" s="1"/>
  <c r="AE23" s="1"/>
  <c r="AE26" s="1"/>
  <c r="AE42" s="1"/>
  <c r="Z9"/>
  <c r="Z20" s="1"/>
  <c r="Z23" s="1"/>
  <c r="Z26" s="1"/>
  <c r="Z42" s="1"/>
  <c r="Y9"/>
  <c r="Y20" s="1"/>
  <c r="Y23" s="1"/>
  <c r="Y26" s="1"/>
  <c r="Y42" s="1"/>
  <c r="X9"/>
  <c r="X20" s="1"/>
  <c r="X23" s="1"/>
  <c r="X26" s="1"/>
  <c r="X42" s="1"/>
  <c r="T9"/>
  <c r="T20" s="1"/>
  <c r="R9"/>
  <c r="R20" s="1"/>
  <c r="P9"/>
  <c r="P20" s="1"/>
  <c r="P23" s="1"/>
  <c r="P26" s="1"/>
  <c r="P42" s="1"/>
  <c r="M9"/>
  <c r="M20" s="1"/>
  <c r="C7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BB7" s="1"/>
  <c r="BC7" s="1"/>
  <c r="BD7" s="1"/>
  <c r="BE7" s="1"/>
  <c r="BF7" s="1"/>
  <c r="BG7" s="1"/>
  <c r="BH7" s="1"/>
  <c r="BI7" s="1"/>
  <c r="BJ7" s="1"/>
  <c r="BK7" s="1"/>
  <c r="BL7" s="1"/>
  <c r="BM7" s="1"/>
  <c r="BN7" s="1"/>
  <c r="BO7" s="1"/>
  <c r="BP7" s="1"/>
  <c r="BQ7" s="1"/>
  <c r="BR7" s="1"/>
  <c r="BS7" s="1"/>
  <c r="BT7" s="1"/>
  <c r="BU7" s="1"/>
  <c r="BV7" s="1"/>
  <c r="BW7" s="1"/>
  <c r="BX7" s="1"/>
  <c r="BY7" s="1"/>
  <c r="BZ7" s="1"/>
  <c r="CA7" s="1"/>
  <c r="CB7" s="1"/>
  <c r="CC7" s="1"/>
  <c r="CD7" s="1"/>
  <c r="CE7" s="1"/>
  <c r="CF7" s="1"/>
  <c r="CG7" s="1"/>
  <c r="CH7" s="1"/>
  <c r="CI7" s="1"/>
  <c r="CJ7" s="1"/>
  <c r="CK7" s="1"/>
  <c r="CL7" s="1"/>
  <c r="CM7" s="1"/>
  <c r="CN7" s="1"/>
  <c r="CO7" s="1"/>
  <c r="CP7" s="1"/>
  <c r="CQ7" s="1"/>
  <c r="CR7" s="1"/>
  <c r="CS7" s="1"/>
  <c r="CT7" s="1"/>
  <c r="CU7" s="1"/>
  <c r="CV7" s="1"/>
  <c r="CW7" s="1"/>
  <c r="DG7" l="1"/>
  <c r="DH7" s="1"/>
  <c r="DI7" s="1"/>
  <c r="DA7"/>
  <c r="DB7" s="1"/>
  <c r="DC7" s="1"/>
  <c r="DJ7"/>
  <c r="DK7" s="1"/>
  <c r="DL7" s="1"/>
  <c r="DD7"/>
  <c r="DE7" s="1"/>
  <c r="DF7" s="1"/>
  <c r="CX7"/>
  <c r="CY7" s="1"/>
  <c r="CZ7" s="1"/>
  <c r="DM7" s="1"/>
  <c r="DN7" s="1"/>
  <c r="DO7" s="1"/>
  <c r="DP7" s="1"/>
  <c r="DQ7" s="1"/>
  <c r="DR7" s="1"/>
  <c r="DS7" s="1"/>
  <c r="DT7" s="1"/>
  <c r="DU7" s="1"/>
  <c r="DV7" s="1"/>
  <c r="DW7" s="1"/>
  <c r="DX7" s="1"/>
  <c r="DY7" s="1"/>
  <c r="DZ7" s="1"/>
  <c r="EA7" s="1"/>
  <c r="EB7" s="1"/>
  <c r="EC7" s="1"/>
  <c r="ED7" s="1"/>
  <c r="EE7" s="1"/>
  <c r="EF7" s="1"/>
  <c r="EG7" s="1"/>
  <c r="T23"/>
  <c r="T26" s="1"/>
  <c r="T42" s="1"/>
  <c r="K20"/>
  <c r="K23" s="1"/>
  <c r="K26" s="1"/>
  <c r="D40"/>
  <c r="EG20"/>
  <c r="DU26"/>
  <c r="EF22"/>
  <c r="EE25"/>
  <c r="EG25"/>
  <c r="EE36"/>
  <c r="EG36"/>
  <c r="M23"/>
  <c r="M26" s="1"/>
  <c r="M42" s="1"/>
  <c r="R23"/>
  <c r="R26" s="1"/>
  <c r="R42" s="1"/>
  <c r="I20"/>
  <c r="I23" s="1"/>
  <c r="I26" s="1"/>
  <c r="I42" s="1"/>
  <c r="D42"/>
  <c r="C40"/>
  <c r="EE40" s="1"/>
  <c r="EE37"/>
  <c r="E40"/>
  <c r="EG37"/>
  <c r="AE68"/>
  <c r="AE71" s="1"/>
  <c r="AE76" s="1"/>
  <c r="AE77" s="1"/>
  <c r="J46"/>
  <c r="BP68"/>
  <c r="BP71" s="1"/>
  <c r="BP76" s="1"/>
  <c r="BP77" s="1"/>
  <c r="BO46"/>
  <c r="BO68" s="1"/>
  <c r="BO71" s="1"/>
  <c r="BO76" s="1"/>
  <c r="BO77" s="1"/>
  <c r="I9"/>
  <c r="EE9" s="1"/>
  <c r="K9"/>
  <c r="EG9" s="1"/>
  <c r="S9"/>
  <c r="EC9"/>
  <c r="EC20" s="1"/>
  <c r="EC23" s="1"/>
  <c r="EC26" s="1"/>
  <c r="EC42" s="1"/>
  <c r="BL10"/>
  <c r="BL20" s="1"/>
  <c r="BL23" s="1"/>
  <c r="BL26" s="1"/>
  <c r="BL42" s="1"/>
  <c r="BL77" s="1"/>
  <c r="BR10"/>
  <c r="BR20" s="1"/>
  <c r="BR23" s="1"/>
  <c r="BR26" s="1"/>
  <c r="BR42" s="1"/>
  <c r="CJ10"/>
  <c r="CJ20" s="1"/>
  <c r="CJ23" s="1"/>
  <c r="CJ26" s="1"/>
  <c r="CJ42" s="1"/>
  <c r="CJ77" s="1"/>
  <c r="DB10"/>
  <c r="DB20" s="1"/>
  <c r="DB23" s="1"/>
  <c r="DB26" s="1"/>
  <c r="DB42" s="1"/>
  <c r="DB77" s="1"/>
  <c r="DZ19"/>
  <c r="C23"/>
  <c r="E23"/>
  <c r="DT24"/>
  <c r="EE24"/>
  <c r="EG24"/>
  <c r="BF27"/>
  <c r="BF34" s="1"/>
  <c r="BF37" s="1"/>
  <c r="BF40" s="1"/>
  <c r="BF42" s="1"/>
  <c r="J34"/>
  <c r="J37" s="1"/>
  <c r="J40" s="1"/>
  <c r="EG38"/>
  <c r="EF38"/>
  <c r="EF39"/>
  <c r="K39"/>
  <c r="K40" s="1"/>
  <c r="P77"/>
  <c r="BD68"/>
  <c r="BD71" s="1"/>
  <c r="BD76" s="1"/>
  <c r="BD77" s="1"/>
  <c r="BC46"/>
  <c r="BC68" s="1"/>
  <c r="BC71" s="1"/>
  <c r="BC76" s="1"/>
  <c r="BC77" s="1"/>
  <c r="BS68"/>
  <c r="BR46"/>
  <c r="DU40"/>
  <c r="EE34"/>
  <c r="EG34"/>
  <c r="DU39"/>
  <c r="DK77"/>
  <c r="M71"/>
  <c r="T71"/>
  <c r="T76" s="1"/>
  <c r="T77" s="1"/>
  <c r="K68"/>
  <c r="K71"/>
  <c r="N76"/>
  <c r="CA68"/>
  <c r="CA71" s="1"/>
  <c r="CA76" s="1"/>
  <c r="CA77" s="1"/>
  <c r="DH68"/>
  <c r="DH71" s="1"/>
  <c r="DH76" s="1"/>
  <c r="DH77" s="1"/>
  <c r="CR77"/>
  <c r="CT77"/>
  <c r="DW68"/>
  <c r="DW71" s="1"/>
  <c r="DW76" s="1"/>
  <c r="DW77" s="1"/>
  <c r="CD55"/>
  <c r="EF55" s="1"/>
  <c r="CG77"/>
  <c r="DE55"/>
  <c r="DE68" s="1"/>
  <c r="DE71" s="1"/>
  <c r="DE76" s="1"/>
  <c r="DE77" s="1"/>
  <c r="DX77"/>
  <c r="EC55"/>
  <c r="EC68" s="1"/>
  <c r="EC71" s="1"/>
  <c r="EC76" s="1"/>
  <c r="EC77" s="1"/>
  <c r="F77"/>
  <c r="H77"/>
  <c r="Q77"/>
  <c r="V77"/>
  <c r="X77"/>
  <c r="AA77"/>
  <c r="AC77"/>
  <c r="AF77"/>
  <c r="AH77"/>
  <c r="AJ77"/>
  <c r="AL77"/>
  <c r="AN77"/>
  <c r="AP77"/>
  <c r="AR77"/>
  <c r="AT77"/>
  <c r="AV77"/>
  <c r="AX77"/>
  <c r="AZ77"/>
  <c r="BB77"/>
  <c r="BH77"/>
  <c r="BJ77"/>
  <c r="BM77"/>
  <c r="BQ77"/>
  <c r="BU77"/>
  <c r="BW77"/>
  <c r="BY77"/>
  <c r="CB77"/>
  <c r="CF77"/>
  <c r="CI77"/>
  <c r="CL77"/>
  <c r="CN77"/>
  <c r="CP77"/>
  <c r="CU77"/>
  <c r="CW77"/>
  <c r="CZ77"/>
  <c r="DC77"/>
  <c r="DG77"/>
  <c r="DJ77"/>
  <c r="DM77"/>
  <c r="DO77"/>
  <c r="DQ77"/>
  <c r="DS77"/>
  <c r="DV77"/>
  <c r="EE74"/>
  <c r="EG74"/>
  <c r="CE71"/>
  <c r="CE76" s="1"/>
  <c r="CE77" s="1"/>
  <c r="CD68"/>
  <c r="CD71" s="1"/>
  <c r="CD76" s="1"/>
  <c r="CD77" s="1"/>
  <c r="R71"/>
  <c r="R76" s="1"/>
  <c r="R77" s="1"/>
  <c r="I68"/>
  <c r="EE68" s="1"/>
  <c r="C76"/>
  <c r="EE71"/>
  <c r="E76"/>
  <c r="I71"/>
  <c r="L76"/>
  <c r="CS77"/>
  <c r="CY77"/>
  <c r="DF77"/>
  <c r="EB77"/>
  <c r="ED77"/>
  <c r="G77"/>
  <c r="O77"/>
  <c r="U77"/>
  <c r="W77"/>
  <c r="Z77"/>
  <c r="AB77"/>
  <c r="AD77"/>
  <c r="AG77"/>
  <c r="AI77"/>
  <c r="AK77"/>
  <c r="AM77"/>
  <c r="AO77"/>
  <c r="AQ77"/>
  <c r="AS77"/>
  <c r="AU77"/>
  <c r="AW77"/>
  <c r="AY77"/>
  <c r="BA77"/>
  <c r="BE77"/>
  <c r="BI77"/>
  <c r="BK77"/>
  <c r="BN77"/>
  <c r="BT77"/>
  <c r="BV77"/>
  <c r="BX77"/>
  <c r="BZ77"/>
  <c r="CC77"/>
  <c r="CH77"/>
  <c r="CK77"/>
  <c r="CM77"/>
  <c r="CO77"/>
  <c r="CQ77"/>
  <c r="CV77"/>
  <c r="CX77"/>
  <c r="DA77"/>
  <c r="DD77"/>
  <c r="DI77"/>
  <c r="DL77"/>
  <c r="DN77"/>
  <c r="DP77"/>
  <c r="DR77"/>
  <c r="DY77"/>
  <c r="EA77"/>
  <c r="EF70"/>
  <c r="S56"/>
  <c r="J56" s="1"/>
  <c r="EF56" s="1"/>
  <c r="Y68"/>
  <c r="Y71" s="1"/>
  <c r="Y76" s="1"/>
  <c r="Y77" s="1"/>
  <c r="BG68"/>
  <c r="EG68"/>
  <c r="D71"/>
  <c r="L77" l="1"/>
  <c r="I77" s="1"/>
  <c r="I76"/>
  <c r="M76"/>
  <c r="EF24"/>
  <c r="DT25"/>
  <c r="C26"/>
  <c r="EE23"/>
  <c r="S68"/>
  <c r="EF46"/>
  <c r="EG39"/>
  <c r="EF27"/>
  <c r="EF37"/>
  <c r="K42"/>
  <c r="BG71"/>
  <c r="BF68"/>
  <c r="BF71" s="1"/>
  <c r="BF76" s="1"/>
  <c r="BF77" s="1"/>
  <c r="D76"/>
  <c r="EE76"/>
  <c r="N77"/>
  <c r="K77" s="1"/>
  <c r="K76"/>
  <c r="BS71"/>
  <c r="BS76" s="1"/>
  <c r="BS77" s="1"/>
  <c r="BR68"/>
  <c r="BR71" s="1"/>
  <c r="BR76" s="1"/>
  <c r="BR77" s="1"/>
  <c r="E26"/>
  <c r="EG23"/>
  <c r="EF19"/>
  <c r="DZ20"/>
  <c r="DZ23" s="1"/>
  <c r="DZ26" s="1"/>
  <c r="DZ42" s="1"/>
  <c r="DZ77" s="1"/>
  <c r="S20"/>
  <c r="J9"/>
  <c r="EF9" s="1"/>
  <c r="EF34"/>
  <c r="EF10"/>
  <c r="EG40"/>
  <c r="DU42"/>
  <c r="DU77" s="1"/>
  <c r="EE20"/>
  <c r="EF40"/>
  <c r="S23" l="1"/>
  <c r="S26" s="1"/>
  <c r="S42" s="1"/>
  <c r="J20"/>
  <c r="E42"/>
  <c r="EG26"/>
  <c r="D77"/>
  <c r="BG76"/>
  <c r="BG77" s="1"/>
  <c r="EG71"/>
  <c r="S71"/>
  <c r="J68"/>
  <c r="EF68" s="1"/>
  <c r="C42"/>
  <c r="EE26"/>
  <c r="M77"/>
  <c r="DT26"/>
  <c r="DT42" s="1"/>
  <c r="DT77" s="1"/>
  <c r="EF25"/>
  <c r="J23" l="1"/>
  <c r="EF20"/>
  <c r="EG76"/>
  <c r="EE42"/>
  <c r="C77"/>
  <c r="EE77" s="1"/>
  <c r="S76"/>
  <c r="J71"/>
  <c r="EF71" s="1"/>
  <c r="EG42"/>
  <c r="E77"/>
  <c r="EG77" s="1"/>
  <c r="J26" l="1"/>
  <c r="EF23"/>
  <c r="S77"/>
  <c r="J77" s="1"/>
  <c r="EF77" s="1"/>
  <c r="J76"/>
  <c r="EF76" s="1"/>
  <c r="J42" l="1"/>
  <c r="EF42" s="1"/>
  <c r="EF26"/>
</calcChain>
</file>

<file path=xl/sharedStrings.xml><?xml version="1.0" encoding="utf-8"?>
<sst xmlns="http://schemas.openxmlformats.org/spreadsheetml/2006/main" count="308" uniqueCount="172">
  <si>
    <t>Önkormányzat</t>
  </si>
  <si>
    <t>2013. évi feladatrendje szerinti bevételeinek és kiadásainak részletezése</t>
  </si>
  <si>
    <t>Címrend</t>
  </si>
  <si>
    <t>Munkahelyi vendéglátás</t>
  </si>
  <si>
    <t>Külső étkezők</t>
  </si>
  <si>
    <t>Terv          2013</t>
  </si>
  <si>
    <t xml:space="preserve">Változás        </t>
  </si>
  <si>
    <t>Mód. 2013.07.26</t>
  </si>
  <si>
    <t>KIADÁSOK</t>
  </si>
  <si>
    <t>1.</t>
  </si>
  <si>
    <t>Személyi juttatások</t>
  </si>
  <si>
    <t>2.</t>
  </si>
  <si>
    <t>Munkaadókat terhelő járulékok és szoc hozzájárulási adó</t>
  </si>
  <si>
    <t>3.</t>
  </si>
  <si>
    <t xml:space="preserve">Dologi kiadások </t>
  </si>
  <si>
    <t>4.</t>
  </si>
  <si>
    <t>Dologi - kifizetetlen</t>
  </si>
  <si>
    <t>5.</t>
  </si>
  <si>
    <t>Egyéb folyó kiadások</t>
  </si>
  <si>
    <t>6.</t>
  </si>
  <si>
    <t xml:space="preserve"> - ebből kamat</t>
  </si>
  <si>
    <t>7.</t>
  </si>
  <si>
    <t>Támogatásértékű kiadások</t>
  </si>
  <si>
    <t>8.</t>
  </si>
  <si>
    <t>Előző évi előirányzat-, pénzmaradvány átadás</t>
  </si>
  <si>
    <t>9.</t>
  </si>
  <si>
    <t>Végleges pénzeszközátadás államh. kívülre</t>
  </si>
  <si>
    <t>10.</t>
  </si>
  <si>
    <t>Ellátottak pénzbeli juttatásai</t>
  </si>
  <si>
    <t>11.</t>
  </si>
  <si>
    <t>Költségv. szervnek folyósított támogatás</t>
  </si>
  <si>
    <t>12.</t>
  </si>
  <si>
    <t>Pf. működési célú költségvetési kiadás (1+…+11)</t>
  </si>
  <si>
    <t>13.</t>
  </si>
  <si>
    <t>Tartalékok</t>
  </si>
  <si>
    <t>14.</t>
  </si>
  <si>
    <t>Pf. Nélküli működési célú költségvetési kiadás</t>
  </si>
  <si>
    <t>15.</t>
  </si>
  <si>
    <t>Költségvetési működési kiadások (12+14)</t>
  </si>
  <si>
    <t>16.</t>
  </si>
  <si>
    <t>Működési hitel, kölcsön tőkeösszegének törlesztése</t>
  </si>
  <si>
    <t>17.</t>
  </si>
  <si>
    <t xml:space="preserve">Finanszírozási működési kiadások </t>
  </si>
  <si>
    <t>18.</t>
  </si>
  <si>
    <t>Működési kiadások összesen (15+17)</t>
  </si>
  <si>
    <t>19.</t>
  </si>
  <si>
    <t>Felújítások</t>
  </si>
  <si>
    <t>20.</t>
  </si>
  <si>
    <t>Beruházások</t>
  </si>
  <si>
    <t>21.</t>
  </si>
  <si>
    <t>Kifizetetlen felhalmozási célú számlák</t>
  </si>
  <si>
    <t>22.</t>
  </si>
  <si>
    <t>Felhalmozási célú kamatkiadás</t>
  </si>
  <si>
    <t>23.</t>
  </si>
  <si>
    <t>24.</t>
  </si>
  <si>
    <t>25.</t>
  </si>
  <si>
    <t>Kölcsönnyújtás</t>
  </si>
  <si>
    <t>26.</t>
  </si>
  <si>
    <t>Pf. Felhalmozási célú költségvetési kiadás (19+…+25)</t>
  </si>
  <si>
    <t>27.</t>
  </si>
  <si>
    <t>Felhalmozási tartalék</t>
  </si>
  <si>
    <t>28.</t>
  </si>
  <si>
    <t>Pf. nélküli felhalmozási célú költségvetési kiad.</t>
  </si>
  <si>
    <t>29.</t>
  </si>
  <si>
    <t>30.</t>
  </si>
  <si>
    <t>Felhalmozási hitel, kölcsön tőkeösszegének törlesztése</t>
  </si>
  <si>
    <t>31.</t>
  </si>
  <si>
    <t>Finanszírozási felhalmozási kiadások</t>
  </si>
  <si>
    <t>32.</t>
  </si>
  <si>
    <t>Felhalmozási kiadások összesen (29+31)</t>
  </si>
  <si>
    <t>Kiegyenlítő,függő átfutó kiadások</t>
  </si>
  <si>
    <t>BEVÉTELEK</t>
  </si>
  <si>
    <t>Intézményi működési bevétel</t>
  </si>
  <si>
    <t>Hatósági jogkörhöz köthető működési bevételek</t>
  </si>
  <si>
    <t>Egyéb saját működési bevétel</t>
  </si>
  <si>
    <t>Kamatbevételek</t>
  </si>
  <si>
    <t>Áfa bevételek és visszatérülések</t>
  </si>
  <si>
    <t>Közhatalmi bevételek</t>
  </si>
  <si>
    <t>Adók</t>
  </si>
  <si>
    <t>Jövedelemkülönbség mérséklése</t>
  </si>
  <si>
    <t>Átengedett központi adók</t>
  </si>
  <si>
    <t xml:space="preserve">Bírságok </t>
  </si>
  <si>
    <t>Más fizetési kötelezettségek</t>
  </si>
  <si>
    <t>Önkormányzat költségvetési támogatása</t>
  </si>
  <si>
    <t>Működési célú támogatás ÁHT-n belülről</t>
  </si>
  <si>
    <t>Működési célú átvett pénzeszköz</t>
  </si>
  <si>
    <t xml:space="preserve">Felhalmozási célú egyéb központi támogatás </t>
  </si>
  <si>
    <t>Felhalmozási és tőke jellegű bevételei</t>
  </si>
  <si>
    <t>Tárgyi eszközök, immateriális javak értékesítése</t>
  </si>
  <si>
    <t>Önkormányzat sajátos felhalmozási és tőke bev.</t>
  </si>
  <si>
    <t>Pénzügyi befektetések bevételei</t>
  </si>
  <si>
    <t>Felhalm. c. kölcsön  visszatér. ÁHT-n kivűlről</t>
  </si>
  <si>
    <t>Felhalmozási célú támogatás ÁHT-n belülről</t>
  </si>
  <si>
    <t>Felhalmozási célú átvett pénzeszköz</t>
  </si>
  <si>
    <t xml:space="preserve">Előző évi előirányzat maradvány, pénzmaradvány, valamint vállalkozási maradvány alaptevékenység ellátására történő igénybevétele </t>
  </si>
  <si>
    <t>Irányító szervi  támogatás</t>
  </si>
  <si>
    <t>Pf. Költségvetési bevételek (35+…+58)</t>
  </si>
  <si>
    <t>Pénzforgalom nélküli bevételek</t>
  </si>
  <si>
    <t>Pf. Nélküli költségvetési bevételek</t>
  </si>
  <si>
    <t>Költségvetési bevételek (59+61)</t>
  </si>
  <si>
    <t xml:space="preserve">Működési célú hitel </t>
  </si>
  <si>
    <t xml:space="preserve">Felhalmozási célú hitel </t>
  </si>
  <si>
    <t>Finanszírozási bevételek (63+64)</t>
  </si>
  <si>
    <t>Bevételek összesen(62+65+66)</t>
  </si>
  <si>
    <t>Bevétel - kiadás</t>
  </si>
  <si>
    <t>Létszámkeret (fő)</t>
  </si>
  <si>
    <t>Közfoglalkoztatottak létszámelőirányzata (fő)</t>
  </si>
  <si>
    <t xml:space="preserve"> 873011 1</t>
  </si>
  <si>
    <t>900400 1</t>
  </si>
  <si>
    <t>862101 1</t>
  </si>
  <si>
    <t xml:space="preserve"> 862101 1</t>
  </si>
  <si>
    <t xml:space="preserve"> 862102 1</t>
  </si>
  <si>
    <t>862301 2</t>
  </si>
  <si>
    <t xml:space="preserve"> 869041 1</t>
  </si>
  <si>
    <t xml:space="preserve"> 862211 1</t>
  </si>
  <si>
    <t xml:space="preserve"> 869042 1</t>
  </si>
  <si>
    <t>931201-9312041</t>
  </si>
  <si>
    <t>8130001</t>
  </si>
  <si>
    <t xml:space="preserve"> 680001 1</t>
  </si>
  <si>
    <t xml:space="preserve"> 680002 1</t>
  </si>
  <si>
    <t>522110,522130 -522001,522003</t>
  </si>
  <si>
    <t xml:space="preserve">841403 - 840402 </t>
  </si>
  <si>
    <t>841403 - 841402</t>
  </si>
  <si>
    <t>890441 1 - 890442 1 -890443 1</t>
  </si>
  <si>
    <t xml:space="preserve"> 370000 1</t>
  </si>
  <si>
    <t xml:space="preserve"> 381103 1</t>
  </si>
  <si>
    <t xml:space="preserve"> 360000 1</t>
  </si>
  <si>
    <t>Szociális otthon</t>
  </si>
  <si>
    <t>Utazásszervezés, idegenvezetés (tourinform)</t>
  </si>
  <si>
    <t>Egészségügy összesen</t>
  </si>
  <si>
    <t>Háziorvos dr Manzini</t>
  </si>
  <si>
    <t>Háziorvos dr Müller</t>
  </si>
  <si>
    <t>ügyelet</t>
  </si>
  <si>
    <t xml:space="preserve">Fogorvos </t>
  </si>
  <si>
    <t>Védőnő</t>
  </si>
  <si>
    <t>Gyermek fül-orr-gége</t>
  </si>
  <si>
    <t>Házi gyermekorovos</t>
  </si>
  <si>
    <t>Iskola eü ellátás</t>
  </si>
  <si>
    <t>Sport</t>
  </si>
  <si>
    <t>kisegítő mezőgazd szolg.</t>
  </si>
  <si>
    <t>parkosítás</t>
  </si>
  <si>
    <t>Lapkiadás</t>
  </si>
  <si>
    <t>Kulturális műsorok, programok szervezése</t>
  </si>
  <si>
    <t>Családsegítő és gyermekjóléti szolgáltatás  Házi segítségnyújtás</t>
  </si>
  <si>
    <t>Lakóingatlan bérbeadása, üzemeltetése</t>
  </si>
  <si>
    <t>Nem lakóingatlan bérbeadása, üzemeltetése</t>
  </si>
  <si>
    <t>Út, autópálya építése</t>
  </si>
  <si>
    <t>Közutak létesítése, felújítása, parkoló garázs üzemeltetése, fenntartása</t>
  </si>
  <si>
    <t>Városgazdálkodás</t>
  </si>
  <si>
    <t>Piaccsarnok</t>
  </si>
  <si>
    <t>Köztemető fenntatás</t>
  </si>
  <si>
    <t>Közvilágítás</t>
  </si>
  <si>
    <t>Szociális étkezés</t>
  </si>
  <si>
    <t>Rendszeres pénzbeni ellátás</t>
  </si>
  <si>
    <t>Eseti pénzbeni ellátás</t>
  </si>
  <si>
    <t>Közfoglakoztatás</t>
  </si>
  <si>
    <t>Önk által nyújtott lakástámogatások</t>
  </si>
  <si>
    <t>Munkálatató lakástámogatás</t>
  </si>
  <si>
    <t>Szennyvíz elvezetés és kezelés</t>
  </si>
  <si>
    <t>Települési hulladék kezelés</t>
  </si>
  <si>
    <t>Települési vízellátás</t>
  </si>
  <si>
    <t>Iskola üzemeltetés</t>
  </si>
  <si>
    <t>általános iskolások étkeztetése</t>
  </si>
  <si>
    <t>Statisztikai tevékenység</t>
  </si>
  <si>
    <t>Finanszírozási műveletek elszámolása</t>
  </si>
  <si>
    <t>Önkormányzatok elszámolásai</t>
  </si>
  <si>
    <t>önkormányzatok elszámolásai az költségevtési szerveikkel</t>
  </si>
  <si>
    <t>Önkormányzati jogalkotás</t>
  </si>
  <si>
    <t>Önkormányzat összesen Kisebbségek , Szava, Márfa nélkül</t>
  </si>
  <si>
    <t>Költségvetési felhalmozási kiadások (26+28)</t>
  </si>
  <si>
    <t>Kiadások összesen (18+32)</t>
  </si>
  <si>
    <t>Kiegyenlítő,függő átfutó bevételek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</si>
</sst>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charset val="238"/>
    </font>
    <font>
      <sz val="8"/>
      <name val="Cambria"/>
      <family val="1"/>
      <charset val="238"/>
    </font>
    <font>
      <b/>
      <sz val="9"/>
      <name val="Cambria"/>
      <charset val="238"/>
    </font>
    <font>
      <b/>
      <sz val="10"/>
      <color indexed="10"/>
      <name val="Cambria"/>
      <family val="1"/>
      <charset val="238"/>
    </font>
    <font>
      <sz val="10"/>
      <name val="Cambria"/>
      <charset val="238"/>
    </font>
    <font>
      <sz val="12"/>
      <name val="Cambria"/>
      <family val="1"/>
      <charset val="238"/>
    </font>
    <font>
      <sz val="9"/>
      <name val="Cambria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51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wrapText="1"/>
    </xf>
    <xf numFmtId="0" fontId="21" fillId="0" borderId="11" xfId="0" applyFont="1" applyBorder="1" applyAlignment="1">
      <alignment horizontal="center" wrapText="1"/>
    </xf>
    <xf numFmtId="0" fontId="21" fillId="24" borderId="20" xfId="0" applyFont="1" applyFill="1" applyBorder="1" applyAlignment="1">
      <alignment horizontal="center" vertical="center" wrapText="1"/>
    </xf>
    <xf numFmtId="3" fontId="22" fillId="0" borderId="19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3" fontId="22" fillId="26" borderId="25" xfId="0" applyNumberFormat="1" applyFont="1" applyFill="1" applyBorder="1" applyAlignment="1">
      <alignment vertical="center" wrapText="1"/>
    </xf>
    <xf numFmtId="3" fontId="22" fillId="26" borderId="26" xfId="0" applyNumberFormat="1" applyFont="1" applyFill="1" applyBorder="1" applyAlignment="1">
      <alignment vertical="center" wrapText="1"/>
    </xf>
    <xf numFmtId="3" fontId="22" fillId="26" borderId="27" xfId="0" applyNumberFormat="1" applyFont="1" applyFill="1" applyBorder="1" applyAlignment="1">
      <alignment vertical="center" wrapText="1"/>
    </xf>
    <xf numFmtId="3" fontId="22" fillId="0" borderId="25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vertical="center" wrapText="1"/>
    </xf>
    <xf numFmtId="3" fontId="22" fillId="0" borderId="27" xfId="0" applyNumberFormat="1" applyFont="1" applyBorder="1" applyAlignment="1">
      <alignment vertical="center" wrapText="1"/>
    </xf>
    <xf numFmtId="3" fontId="22" fillId="0" borderId="27" xfId="0" applyNumberFormat="1" applyFont="1" applyFill="1" applyBorder="1" applyAlignment="1">
      <alignment vertical="center" wrapText="1"/>
    </xf>
    <xf numFmtId="3" fontId="22" fillId="26" borderId="29" xfId="0" applyNumberFormat="1" applyFont="1" applyFill="1" applyBorder="1" applyAlignment="1">
      <alignment vertical="center" wrapText="1"/>
    </xf>
    <xf numFmtId="3" fontId="22" fillId="26" borderId="10" xfId="0" applyNumberFormat="1" applyFont="1" applyFill="1" applyBorder="1" applyAlignment="1">
      <alignment vertical="center" wrapText="1"/>
    </xf>
    <xf numFmtId="3" fontId="22" fillId="26" borderId="30" xfId="0" applyNumberFormat="1" applyFont="1" applyFill="1" applyBorder="1" applyAlignment="1">
      <alignment vertical="center" wrapText="1"/>
    </xf>
    <xf numFmtId="3" fontId="22" fillId="0" borderId="29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3" fontId="22" fillId="0" borderId="30" xfId="0" applyNumberFormat="1" applyFont="1" applyBorder="1" applyAlignment="1">
      <alignment vertical="center" wrapText="1"/>
    </xf>
    <xf numFmtId="3" fontId="22" fillId="0" borderId="29" xfId="0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 wrapText="1"/>
    </xf>
    <xf numFmtId="3" fontId="22" fillId="0" borderId="10" xfId="0" applyNumberFormat="1" applyFont="1" applyFill="1" applyBorder="1" applyAlignment="1">
      <alignment vertical="center" wrapText="1"/>
    </xf>
    <xf numFmtId="3" fontId="22" fillId="26" borderId="31" xfId="0" applyNumberFormat="1" applyFont="1" applyFill="1" applyBorder="1" applyAlignment="1">
      <alignment vertical="center" wrapText="1"/>
    </xf>
    <xf numFmtId="3" fontId="22" fillId="26" borderId="32" xfId="0" applyNumberFormat="1" applyFont="1" applyFill="1" applyBorder="1" applyAlignment="1">
      <alignment vertical="center" wrapText="1"/>
    </xf>
    <xf numFmtId="3" fontId="22" fillId="26" borderId="33" xfId="0" applyNumberFormat="1" applyFont="1" applyFill="1" applyBorder="1" applyAlignment="1">
      <alignment vertical="center" wrapText="1"/>
    </xf>
    <xf numFmtId="3" fontId="22" fillId="0" borderId="31" xfId="0" applyNumberFormat="1" applyFont="1" applyBorder="1" applyAlignment="1">
      <alignment vertical="center" wrapText="1"/>
    </xf>
    <xf numFmtId="3" fontId="22" fillId="0" borderId="32" xfId="0" applyNumberFormat="1" applyFont="1" applyBorder="1" applyAlignment="1">
      <alignment vertical="center" wrapText="1"/>
    </xf>
    <xf numFmtId="3" fontId="22" fillId="0" borderId="33" xfId="0" applyNumberFormat="1" applyFont="1" applyBorder="1" applyAlignment="1">
      <alignment vertical="center" wrapText="1"/>
    </xf>
    <xf numFmtId="3" fontId="23" fillId="26" borderId="19" xfId="0" applyNumberFormat="1" applyFont="1" applyFill="1" applyBorder="1" applyAlignment="1">
      <alignment vertical="center" wrapText="1"/>
    </xf>
    <xf numFmtId="3" fontId="23" fillId="26" borderId="20" xfId="0" applyNumberFormat="1" applyFont="1" applyFill="1" applyBorder="1" applyAlignment="1">
      <alignment vertical="center" wrapText="1"/>
    </xf>
    <xf numFmtId="3" fontId="23" fillId="26" borderId="21" xfId="0" applyNumberFormat="1" applyFont="1" applyFill="1" applyBorder="1" applyAlignment="1">
      <alignment vertical="center" wrapText="1"/>
    </xf>
    <xf numFmtId="3" fontId="23" fillId="0" borderId="19" xfId="0" applyNumberFormat="1" applyFont="1" applyFill="1" applyBorder="1" applyAlignment="1">
      <alignment vertical="center" wrapText="1"/>
    </xf>
    <xf numFmtId="3" fontId="23" fillId="0" borderId="20" xfId="0" applyNumberFormat="1" applyFont="1" applyFill="1" applyBorder="1" applyAlignment="1">
      <alignment vertical="center" wrapText="1"/>
    </xf>
    <xf numFmtId="3" fontId="23" fillId="0" borderId="21" xfId="0" applyNumberFormat="1" applyFont="1" applyFill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21" xfId="0" applyNumberFormat="1" applyFont="1" applyBorder="1" applyAlignment="1">
      <alignment vertical="center" wrapText="1"/>
    </xf>
    <xf numFmtId="3" fontId="22" fillId="0" borderId="26" xfId="0" applyNumberFormat="1" applyFont="1" applyFill="1" applyBorder="1" applyAlignment="1">
      <alignment vertical="center" wrapText="1"/>
    </xf>
    <xf numFmtId="3" fontId="21" fillId="26" borderId="19" xfId="0" applyNumberFormat="1" applyFont="1" applyFill="1" applyBorder="1" applyAlignment="1">
      <alignment vertical="center" wrapText="1"/>
    </xf>
    <xf numFmtId="3" fontId="21" fillId="26" borderId="20" xfId="0" applyNumberFormat="1" applyFont="1" applyFill="1" applyBorder="1" applyAlignment="1">
      <alignment vertical="center" wrapText="1"/>
    </xf>
    <xf numFmtId="3" fontId="21" fillId="26" borderId="21" xfId="0" applyNumberFormat="1" applyFont="1" applyFill="1" applyBorder="1" applyAlignment="1">
      <alignment vertical="center" wrapText="1"/>
    </xf>
    <xf numFmtId="3" fontId="21" fillId="0" borderId="19" xfId="0" applyNumberFormat="1" applyFont="1" applyBorder="1" applyAlignment="1">
      <alignment vertical="center" wrapText="1"/>
    </xf>
    <xf numFmtId="3" fontId="21" fillId="0" borderId="20" xfId="0" applyNumberFormat="1" applyFont="1" applyBorder="1" applyAlignment="1">
      <alignment vertical="center" wrapText="1"/>
    </xf>
    <xf numFmtId="3" fontId="21" fillId="0" borderId="21" xfId="0" applyNumberFormat="1" applyFont="1" applyBorder="1" applyAlignment="1">
      <alignment vertical="center" wrapText="1"/>
    </xf>
    <xf numFmtId="3" fontId="21" fillId="0" borderId="31" xfId="0" applyNumberFormat="1" applyFont="1" applyBorder="1" applyAlignment="1">
      <alignment vertical="center" wrapText="1"/>
    </xf>
    <xf numFmtId="3" fontId="21" fillId="0" borderId="32" xfId="0" applyNumberFormat="1" applyFont="1" applyBorder="1" applyAlignment="1">
      <alignment vertical="center" wrapText="1"/>
    </xf>
    <xf numFmtId="3" fontId="21" fillId="0" borderId="33" xfId="0" applyNumberFormat="1" applyFont="1" applyBorder="1" applyAlignment="1">
      <alignment vertical="center" wrapText="1"/>
    </xf>
    <xf numFmtId="3" fontId="21" fillId="26" borderId="31" xfId="0" applyNumberFormat="1" applyFont="1" applyFill="1" applyBorder="1" applyAlignment="1">
      <alignment vertical="center" wrapText="1"/>
    </xf>
    <xf numFmtId="3" fontId="21" fillId="26" borderId="32" xfId="0" applyNumberFormat="1" applyFont="1" applyFill="1" applyBorder="1" applyAlignment="1">
      <alignment vertical="center" wrapText="1"/>
    </xf>
    <xf numFmtId="3" fontId="21" fillId="26" borderId="33" xfId="0" applyNumberFormat="1" applyFont="1" applyFill="1" applyBorder="1" applyAlignment="1">
      <alignment vertical="center" wrapText="1"/>
    </xf>
    <xf numFmtId="3" fontId="21" fillId="27" borderId="19" xfId="0" applyNumberFormat="1" applyFont="1" applyFill="1" applyBorder="1" applyAlignment="1">
      <alignment vertical="center" wrapText="1"/>
    </xf>
    <xf numFmtId="3" fontId="21" fillId="27" borderId="20" xfId="0" applyNumberFormat="1" applyFont="1" applyFill="1" applyBorder="1" applyAlignment="1">
      <alignment vertical="center" wrapText="1"/>
    </xf>
    <xf numFmtId="3" fontId="21" fillId="27" borderId="21" xfId="0" applyNumberFormat="1" applyFont="1" applyFill="1" applyBorder="1" applyAlignment="1">
      <alignment vertical="center" wrapText="1"/>
    </xf>
    <xf numFmtId="3" fontId="26" fillId="0" borderId="26" xfId="0" applyNumberFormat="1" applyFont="1" applyBorder="1" applyAlignment="1">
      <alignment vertical="center" wrapText="1"/>
    </xf>
    <xf numFmtId="3" fontId="21" fillId="24" borderId="19" xfId="0" applyNumberFormat="1" applyFont="1" applyFill="1" applyBorder="1" applyAlignment="1">
      <alignment vertical="center" wrapText="1"/>
    </xf>
    <xf numFmtId="3" fontId="21" fillId="24" borderId="20" xfId="0" applyNumberFormat="1" applyFont="1" applyFill="1" applyBorder="1" applyAlignment="1">
      <alignment vertical="center" wrapText="1"/>
    </xf>
    <xf numFmtId="3" fontId="21" fillId="24" borderId="21" xfId="0" applyNumberFormat="1" applyFont="1" applyFill="1" applyBorder="1" applyAlignment="1">
      <alignment vertical="center" wrapText="1"/>
    </xf>
    <xf numFmtId="3" fontId="23" fillId="24" borderId="19" xfId="0" applyNumberFormat="1" applyFont="1" applyFill="1" applyBorder="1" applyAlignment="1">
      <alignment vertical="center" wrapText="1"/>
    </xf>
    <xf numFmtId="3" fontId="23" fillId="24" borderId="20" xfId="0" applyNumberFormat="1" applyFont="1" applyFill="1" applyBorder="1" applyAlignment="1">
      <alignment vertical="center" wrapText="1"/>
    </xf>
    <xf numFmtId="3" fontId="23" fillId="24" borderId="21" xfId="0" applyNumberFormat="1" applyFont="1" applyFill="1" applyBorder="1" applyAlignment="1">
      <alignment vertical="center" wrapText="1"/>
    </xf>
    <xf numFmtId="3" fontId="22" fillId="26" borderId="35" xfId="0" applyNumberFormat="1" applyFont="1" applyFill="1" applyBorder="1" applyAlignment="1">
      <alignment vertical="center" wrapText="1"/>
    </xf>
    <xf numFmtId="3" fontId="22" fillId="26" borderId="36" xfId="0" applyNumberFormat="1" applyFont="1" applyFill="1" applyBorder="1" applyAlignment="1">
      <alignment vertical="center" wrapText="1"/>
    </xf>
    <xf numFmtId="3" fontId="21" fillId="0" borderId="35" xfId="0" applyNumberFormat="1" applyFont="1" applyFill="1" applyBorder="1" applyAlignment="1">
      <alignment vertical="center" wrapText="1"/>
    </xf>
    <xf numFmtId="3" fontId="21" fillId="0" borderId="36" xfId="0" applyNumberFormat="1" applyFont="1" applyFill="1" applyBorder="1" applyAlignment="1">
      <alignment vertical="center" wrapText="1"/>
    </xf>
    <xf numFmtId="3" fontId="21" fillId="0" borderId="37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6" fillId="0" borderId="10" xfId="0" applyNumberFormat="1" applyFont="1" applyBorder="1" applyAlignment="1">
      <alignment vertical="center" wrapText="1"/>
    </xf>
    <xf numFmtId="3" fontId="27" fillId="0" borderId="29" xfId="0" applyNumberFormat="1" applyFont="1" applyBorder="1" applyAlignment="1">
      <alignment vertical="center" wrapText="1"/>
    </xf>
    <xf numFmtId="3" fontId="27" fillId="0" borderId="10" xfId="0" applyNumberFormat="1" applyFont="1" applyBorder="1" applyAlignment="1">
      <alignment vertical="center" wrapText="1"/>
    </xf>
    <xf numFmtId="3" fontId="27" fillId="0" borderId="30" xfId="0" applyNumberFormat="1" applyFont="1" applyBorder="1" applyAlignment="1">
      <alignment vertical="center" wrapText="1"/>
    </xf>
    <xf numFmtId="3" fontId="21" fillId="26" borderId="25" xfId="0" applyNumberFormat="1" applyFont="1" applyFill="1" applyBorder="1" applyAlignment="1">
      <alignment vertical="center" wrapText="1"/>
    </xf>
    <xf numFmtId="3" fontId="21" fillId="26" borderId="26" xfId="0" applyNumberFormat="1" applyFont="1" applyFill="1" applyBorder="1" applyAlignment="1">
      <alignment vertical="center" wrapText="1"/>
    </xf>
    <xf numFmtId="3" fontId="21" fillId="26" borderId="27" xfId="0" applyNumberFormat="1" applyFont="1" applyFill="1" applyBorder="1" applyAlignment="1">
      <alignment vertical="center" wrapText="1"/>
    </xf>
    <xf numFmtId="3" fontId="21" fillId="0" borderId="25" xfId="0" applyNumberFormat="1" applyFont="1" applyFill="1" applyBorder="1" applyAlignment="1">
      <alignment vertical="center" wrapText="1"/>
    </xf>
    <xf numFmtId="3" fontId="21" fillId="0" borderId="26" xfId="0" applyNumberFormat="1" applyFont="1" applyFill="1" applyBorder="1" applyAlignment="1">
      <alignment vertical="center" wrapText="1"/>
    </xf>
    <xf numFmtId="3" fontId="21" fillId="0" borderId="27" xfId="0" applyNumberFormat="1" applyFont="1" applyFill="1" applyBorder="1" applyAlignment="1">
      <alignment vertical="center" wrapText="1"/>
    </xf>
    <xf numFmtId="164" fontId="22" fillId="0" borderId="29" xfId="0" applyNumberFormat="1" applyFont="1" applyBorder="1" applyAlignment="1">
      <alignment vertical="center"/>
    </xf>
    <xf numFmtId="164" fontId="22" fillId="0" borderId="10" xfId="0" applyNumberFormat="1" applyFont="1" applyBorder="1" applyAlignment="1">
      <alignment vertical="center"/>
    </xf>
    <xf numFmtId="164" fontId="22" fillId="0" borderId="30" xfId="0" applyNumberFormat="1" applyFont="1" applyBorder="1" applyAlignment="1">
      <alignment vertical="center"/>
    </xf>
    <xf numFmtId="164" fontId="22" fillId="0" borderId="29" xfId="0" applyNumberFormat="1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vertical="center"/>
    </xf>
    <xf numFmtId="164" fontId="22" fillId="0" borderId="30" xfId="0" applyNumberFormat="1" applyFont="1" applyFill="1" applyBorder="1" applyAlignment="1">
      <alignment vertical="center"/>
    </xf>
    <xf numFmtId="0" fontId="22" fillId="26" borderId="39" xfId="0" applyFont="1" applyFill="1" applyBorder="1"/>
    <xf numFmtId="0" fontId="22" fillId="26" borderId="40" xfId="0" applyFont="1" applyFill="1" applyBorder="1"/>
    <xf numFmtId="0" fontId="22" fillId="0" borderId="38" xfId="0" applyFont="1" applyBorder="1"/>
    <xf numFmtId="0" fontId="22" fillId="0" borderId="39" xfId="0" applyFont="1" applyBorder="1"/>
    <xf numFmtId="0" fontId="22" fillId="0" borderId="40" xfId="0" applyFont="1" applyBorder="1"/>
    <xf numFmtId="0" fontId="21" fillId="0" borderId="15" xfId="0" applyFont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49" fontId="23" fillId="24" borderId="15" xfId="0" applyNumberFormat="1" applyFont="1" applyFill="1" applyBorder="1" applyAlignment="1">
      <alignment horizontal="center" vertical="center"/>
    </xf>
    <xf numFmtId="49" fontId="23" fillId="24" borderId="24" xfId="0" applyNumberFormat="1" applyFont="1" applyFill="1" applyBorder="1" applyAlignment="1">
      <alignment horizontal="center" vertical="center"/>
    </xf>
    <xf numFmtId="49" fontId="23" fillId="24" borderId="16" xfId="0" applyNumberFormat="1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4" borderId="41" xfId="0" applyFont="1" applyFill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center" vertical="center" wrapText="1"/>
    </xf>
    <xf numFmtId="0" fontId="23" fillId="24" borderId="43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44" xfId="0" applyFont="1" applyFill="1" applyBorder="1" applyAlignment="1">
      <alignment horizontal="center" vertical="center"/>
    </xf>
    <xf numFmtId="0" fontId="23" fillId="24" borderId="4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3" fontId="22" fillId="0" borderId="46" xfId="0" applyNumberFormat="1" applyFont="1" applyBorder="1" applyAlignment="1">
      <alignment vertical="center"/>
    </xf>
    <xf numFmtId="3" fontId="22" fillId="0" borderId="47" xfId="0" applyNumberFormat="1" applyFont="1" applyBorder="1" applyAlignment="1">
      <alignment vertical="center"/>
    </xf>
    <xf numFmtId="3" fontId="22" fillId="0" borderId="48" xfId="0" applyNumberFormat="1" applyFont="1" applyBorder="1" applyAlignment="1">
      <alignment vertical="center"/>
    </xf>
    <xf numFmtId="3" fontId="22" fillId="0" borderId="21" xfId="0" applyNumberFormat="1" applyFont="1" applyFill="1" applyBorder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3" fontId="22" fillId="0" borderId="14" xfId="0" applyNumberFormat="1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3" fontId="22" fillId="26" borderId="47" xfId="0" applyNumberFormat="1" applyFont="1" applyFill="1" applyBorder="1" applyAlignment="1">
      <alignment vertical="center" wrapText="1"/>
    </xf>
    <xf numFmtId="3" fontId="22" fillId="26" borderId="48" xfId="0" applyNumberFormat="1" applyFont="1" applyFill="1" applyBorder="1" applyAlignment="1">
      <alignment vertical="center" wrapText="1"/>
    </xf>
    <xf numFmtId="3" fontId="22" fillId="28" borderId="25" xfId="0" applyNumberFormat="1" applyFont="1" applyFill="1" applyBorder="1" applyAlignment="1">
      <alignment vertical="center" wrapText="1"/>
    </xf>
    <xf numFmtId="3" fontId="22" fillId="28" borderId="26" xfId="0" applyNumberFormat="1" applyFont="1" applyFill="1" applyBorder="1" applyAlignment="1">
      <alignment vertical="center" wrapText="1"/>
    </xf>
    <xf numFmtId="3" fontId="22" fillId="28" borderId="27" xfId="0" applyNumberFormat="1" applyFont="1" applyFill="1" applyBorder="1" applyAlignment="1">
      <alignment vertical="center" wrapText="1"/>
    </xf>
    <xf numFmtId="3" fontId="22" fillId="0" borderId="46" xfId="0" applyNumberFormat="1" applyFont="1" applyFill="1" applyBorder="1" applyAlignment="1">
      <alignment vertical="center" wrapText="1"/>
    </xf>
    <xf numFmtId="3" fontId="22" fillId="0" borderId="47" xfId="0" applyNumberFormat="1" applyFont="1" applyFill="1" applyBorder="1" applyAlignment="1">
      <alignment vertical="center" wrapText="1"/>
    </xf>
    <xf numFmtId="3" fontId="22" fillId="0" borderId="48" xfId="0" applyNumberFormat="1" applyFont="1" applyFill="1" applyBorder="1" applyAlignment="1">
      <alignment vertical="center" wrapText="1"/>
    </xf>
    <xf numFmtId="3" fontId="22" fillId="0" borderId="46" xfId="0" applyNumberFormat="1" applyFont="1" applyBorder="1" applyAlignment="1">
      <alignment vertical="center" wrapText="1"/>
    </xf>
    <xf numFmtId="3" fontId="22" fillId="0" borderId="47" xfId="0" applyNumberFormat="1" applyFont="1" applyBorder="1" applyAlignment="1">
      <alignment vertical="center" wrapText="1"/>
    </xf>
    <xf numFmtId="3" fontId="22" fillId="0" borderId="48" xfId="0" applyNumberFormat="1" applyFont="1" applyBorder="1" applyAlignment="1">
      <alignment vertical="center" wrapText="1"/>
    </xf>
    <xf numFmtId="0" fontId="28" fillId="0" borderId="46" xfId="0" applyFont="1" applyFill="1" applyBorder="1"/>
    <xf numFmtId="0" fontId="28" fillId="0" borderId="47" xfId="0" applyFont="1" applyFill="1" applyBorder="1"/>
    <xf numFmtId="0" fontId="28" fillId="0" borderId="48" xfId="0" applyFont="1" applyFill="1" applyBorder="1"/>
    <xf numFmtId="3" fontId="22" fillId="0" borderId="49" xfId="0" applyNumberFormat="1" applyFont="1" applyBorder="1" applyAlignment="1">
      <alignment vertical="center" wrapText="1"/>
    </xf>
    <xf numFmtId="3" fontId="22" fillId="0" borderId="49" xfId="0" applyNumberFormat="1" applyFont="1" applyFill="1" applyBorder="1" applyAlignment="1">
      <alignment vertical="center" wrapText="1"/>
    </xf>
    <xf numFmtId="3" fontId="22" fillId="0" borderId="50" xfId="0" applyNumberFormat="1" applyFont="1" applyFill="1" applyBorder="1" applyAlignment="1">
      <alignment vertical="center" wrapText="1"/>
    </xf>
    <xf numFmtId="3" fontId="22" fillId="0" borderId="50" xfId="0" applyNumberFormat="1" applyFont="1" applyBorder="1" applyAlignment="1">
      <alignment vertical="center" wrapText="1"/>
    </xf>
    <xf numFmtId="3" fontId="22" fillId="26" borderId="51" xfId="0" applyNumberFormat="1" applyFont="1" applyFill="1" applyBorder="1" applyAlignment="1">
      <alignment vertical="center" wrapText="1"/>
    </xf>
    <xf numFmtId="0" fontId="22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vertical="center" wrapText="1"/>
    </xf>
    <xf numFmtId="0" fontId="28" fillId="0" borderId="29" xfId="0" applyFont="1" applyFill="1" applyBorder="1"/>
    <xf numFmtId="0" fontId="28" fillId="0" borderId="10" xfId="0" applyFont="1" applyFill="1" applyBorder="1"/>
    <xf numFmtId="0" fontId="28" fillId="0" borderId="30" xfId="0" applyFont="1" applyFill="1" applyBorder="1"/>
    <xf numFmtId="3" fontId="22" fillId="0" borderId="52" xfId="0" applyNumberFormat="1" applyFont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3" fontId="22" fillId="28" borderId="35" xfId="0" applyNumberFormat="1" applyFont="1" applyFill="1" applyBorder="1" applyAlignment="1">
      <alignment vertical="center" wrapText="1"/>
    </xf>
    <xf numFmtId="3" fontId="22" fillId="28" borderId="36" xfId="0" applyNumberFormat="1" applyFont="1" applyFill="1" applyBorder="1" applyAlignment="1">
      <alignment vertical="center" wrapText="1"/>
    </xf>
    <xf numFmtId="3" fontId="22" fillId="28" borderId="37" xfId="0" applyNumberFormat="1" applyFont="1" applyFill="1" applyBorder="1" applyAlignment="1">
      <alignment vertical="center" wrapText="1"/>
    </xf>
    <xf numFmtId="3" fontId="22" fillId="0" borderId="53" xfId="0" applyNumberFormat="1" applyFont="1" applyBorder="1" applyAlignment="1">
      <alignment vertical="center" wrapText="1"/>
    </xf>
    <xf numFmtId="3" fontId="22" fillId="0" borderId="53" xfId="0" applyNumberFormat="1" applyFont="1" applyFill="1" applyBorder="1"/>
    <xf numFmtId="0" fontId="25" fillId="0" borderId="21" xfId="0" applyFont="1" applyBorder="1" applyAlignment="1">
      <alignment vertical="center" wrapText="1"/>
    </xf>
    <xf numFmtId="3" fontId="23" fillId="28" borderId="19" xfId="0" applyNumberFormat="1" applyFont="1" applyFill="1" applyBorder="1" applyAlignment="1">
      <alignment vertical="center" wrapText="1"/>
    </xf>
    <xf numFmtId="3" fontId="23" fillId="28" borderId="20" xfId="0" applyNumberFormat="1" applyFont="1" applyFill="1" applyBorder="1" applyAlignment="1">
      <alignment vertical="center" wrapText="1"/>
    </xf>
    <xf numFmtId="3" fontId="23" fillId="28" borderId="21" xfId="0" applyNumberFormat="1" applyFont="1" applyFill="1" applyBorder="1" applyAlignment="1">
      <alignment vertical="center" wrapText="1"/>
    </xf>
    <xf numFmtId="3" fontId="23" fillId="0" borderId="43" xfId="0" applyNumberFormat="1" applyFont="1" applyFill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3" fontId="21" fillId="28" borderId="19" xfId="0" applyNumberFormat="1" applyFont="1" applyFill="1" applyBorder="1" applyAlignment="1">
      <alignment vertical="center" wrapText="1"/>
    </xf>
    <xf numFmtId="3" fontId="21" fillId="28" borderId="20" xfId="0" applyNumberFormat="1" applyFont="1" applyFill="1" applyBorder="1" applyAlignment="1">
      <alignment vertical="center" wrapText="1"/>
    </xf>
    <xf numFmtId="3" fontId="21" fillId="28" borderId="21" xfId="0" applyNumberFormat="1" applyFont="1" applyFill="1" applyBorder="1" applyAlignment="1">
      <alignment vertical="center" wrapText="1"/>
    </xf>
    <xf numFmtId="3" fontId="21" fillId="0" borderId="43" xfId="0" applyNumberFormat="1" applyFont="1" applyBorder="1" applyAlignment="1">
      <alignment vertical="center" wrapText="1"/>
    </xf>
    <xf numFmtId="3" fontId="21" fillId="0" borderId="43" xfId="0" applyNumberFormat="1" applyFont="1" applyFill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3" fontId="21" fillId="28" borderId="31" xfId="0" applyNumberFormat="1" applyFont="1" applyFill="1" applyBorder="1" applyAlignment="1">
      <alignment vertical="center" wrapText="1"/>
    </xf>
    <xf numFmtId="3" fontId="21" fillId="28" borderId="32" xfId="0" applyNumberFormat="1" applyFont="1" applyFill="1" applyBorder="1" applyAlignment="1">
      <alignment vertical="center" wrapText="1"/>
    </xf>
    <xf numFmtId="3" fontId="21" fillId="28" borderId="33" xfId="0" applyNumberFormat="1" applyFont="1" applyFill="1" applyBorder="1" applyAlignment="1">
      <alignment vertical="center" wrapText="1"/>
    </xf>
    <xf numFmtId="3" fontId="21" fillId="0" borderId="53" xfId="0" applyNumberFormat="1" applyFont="1" applyBorder="1" applyAlignment="1">
      <alignment vertical="center" wrapText="1"/>
    </xf>
    <xf numFmtId="3" fontId="21" fillId="0" borderId="53" xfId="0" applyNumberFormat="1" applyFont="1" applyFill="1" applyBorder="1" applyAlignment="1">
      <alignment vertical="center" wrapText="1"/>
    </xf>
    <xf numFmtId="0" fontId="22" fillId="27" borderId="29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vertical="center" wrapText="1"/>
    </xf>
    <xf numFmtId="3" fontId="21" fillId="24" borderId="43" xfId="0" applyNumberFormat="1" applyFont="1" applyFill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3" fontId="23" fillId="0" borderId="43" xfId="0" applyNumberFormat="1" applyFont="1" applyBorder="1" applyAlignment="1">
      <alignment vertical="center" wrapText="1"/>
    </xf>
    <xf numFmtId="0" fontId="28" fillId="0" borderId="0" xfId="0" applyFont="1"/>
    <xf numFmtId="0" fontId="21" fillId="24" borderId="21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vertical="center" wrapText="1"/>
    </xf>
    <xf numFmtId="3" fontId="21" fillId="24" borderId="36" xfId="0" applyNumberFormat="1" applyFont="1" applyFill="1" applyBorder="1" applyAlignment="1">
      <alignment vertical="center" wrapText="1"/>
    </xf>
    <xf numFmtId="3" fontId="21" fillId="24" borderId="37" xfId="0" applyNumberFormat="1" applyFont="1" applyFill="1" applyBorder="1" applyAlignment="1">
      <alignment vertical="center" wrapText="1"/>
    </xf>
    <xf numFmtId="3" fontId="21" fillId="24" borderId="35" xfId="0" applyNumberFormat="1" applyFont="1" applyFill="1" applyBorder="1" applyAlignment="1">
      <alignment vertical="center" wrapText="1"/>
    </xf>
    <xf numFmtId="3" fontId="21" fillId="24" borderId="54" xfId="0" applyNumberFormat="1" applyFont="1" applyFill="1" applyBorder="1" applyAlignment="1">
      <alignment vertical="center" wrapText="1"/>
    </xf>
    <xf numFmtId="3" fontId="21" fillId="27" borderId="43" xfId="0" applyNumberFormat="1" applyFont="1" applyFill="1" applyBorder="1" applyAlignment="1">
      <alignment vertical="center" wrapText="1"/>
    </xf>
    <xf numFmtId="0" fontId="21" fillId="0" borderId="42" xfId="0" applyFont="1" applyBorder="1" applyAlignment="1">
      <alignment horizontal="left" vertical="center" wrapText="1"/>
    </xf>
    <xf numFmtId="3" fontId="22" fillId="0" borderId="22" xfId="0" applyNumberFormat="1" applyFont="1" applyBorder="1" applyAlignment="1">
      <alignment vertical="center" wrapText="1"/>
    </xf>
    <xf numFmtId="3" fontId="22" fillId="0" borderId="45" xfId="0" applyNumberFormat="1" applyFont="1" applyBorder="1" applyAlignment="1">
      <alignment vertical="center" wrapText="1"/>
    </xf>
    <xf numFmtId="3" fontId="22" fillId="0" borderId="23" xfId="0" applyNumberFormat="1" applyFont="1" applyBorder="1" applyAlignment="1">
      <alignment vertical="center" wrapText="1"/>
    </xf>
    <xf numFmtId="3" fontId="22" fillId="0" borderId="55" xfId="0" applyNumberFormat="1" applyFont="1" applyBorder="1" applyAlignment="1">
      <alignment vertical="center" wrapText="1"/>
    </xf>
    <xf numFmtId="0" fontId="27" fillId="25" borderId="15" xfId="0" applyFont="1" applyFill="1" applyBorder="1" applyAlignment="1">
      <alignment horizontal="left" vertical="center"/>
    </xf>
    <xf numFmtId="0" fontId="28" fillId="0" borderId="29" xfId="0" applyFont="1" applyBorder="1"/>
    <xf numFmtId="0" fontId="28" fillId="0" borderId="10" xfId="0" applyFont="1" applyBorder="1"/>
    <xf numFmtId="0" fontId="28" fillId="0" borderId="52" xfId="0" applyFont="1" applyBorder="1"/>
    <xf numFmtId="0" fontId="28" fillId="0" borderId="56" xfId="0" applyFont="1" applyBorder="1"/>
    <xf numFmtId="0" fontId="27" fillId="25" borderId="17" xfId="0" applyFont="1" applyFill="1" applyBorder="1" applyAlignment="1">
      <alignment horizontal="left" vertical="center" wrapText="1"/>
    </xf>
    <xf numFmtId="3" fontId="27" fillId="0" borderId="30" xfId="0" applyNumberFormat="1" applyFont="1" applyFill="1" applyBorder="1" applyAlignment="1">
      <alignment vertical="center" wrapText="1"/>
    </xf>
    <xf numFmtId="0" fontId="22" fillId="25" borderId="28" xfId="0" applyFont="1" applyFill="1" applyBorder="1" applyAlignment="1">
      <alignment horizontal="left" vertical="center"/>
    </xf>
    <xf numFmtId="0" fontId="22" fillId="25" borderId="34" xfId="0" applyFont="1" applyFill="1" applyBorder="1" applyAlignment="1">
      <alignment horizontal="left" vertical="center"/>
    </xf>
    <xf numFmtId="0" fontId="24" fillId="25" borderId="15" xfId="0" applyFont="1" applyFill="1" applyBorder="1" applyAlignment="1">
      <alignment horizontal="left" vertical="center" wrapText="1"/>
    </xf>
    <xf numFmtId="3" fontId="22" fillId="0" borderId="57" xfId="0" applyNumberFormat="1" applyFont="1" applyBorder="1" applyAlignment="1">
      <alignment vertical="center" wrapText="1"/>
    </xf>
    <xf numFmtId="3" fontId="21" fillId="24" borderId="58" xfId="0" applyNumberFormat="1" applyFont="1" applyFill="1" applyBorder="1" applyAlignment="1">
      <alignment vertical="center" wrapText="1"/>
    </xf>
    <xf numFmtId="3" fontId="21" fillId="0" borderId="59" xfId="0" applyNumberFormat="1" applyFont="1" applyFill="1" applyBorder="1" applyAlignment="1">
      <alignment vertical="center" wrapText="1"/>
    </xf>
    <xf numFmtId="3" fontId="21" fillId="0" borderId="54" xfId="0" applyNumberFormat="1" applyFont="1" applyFill="1" applyBorder="1" applyAlignment="1">
      <alignment vertical="center" wrapText="1"/>
    </xf>
    <xf numFmtId="3" fontId="23" fillId="26" borderId="35" xfId="0" applyNumberFormat="1" applyFont="1" applyFill="1" applyBorder="1" applyAlignment="1">
      <alignment vertical="center" wrapText="1"/>
    </xf>
    <xf numFmtId="3" fontId="23" fillId="26" borderId="36" xfId="0" applyNumberFormat="1" applyFont="1" applyFill="1" applyBorder="1" applyAlignment="1">
      <alignment vertical="center" wrapText="1"/>
    </xf>
    <xf numFmtId="3" fontId="21" fillId="27" borderId="58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3" fontId="21" fillId="26" borderId="55" xfId="0" applyNumberFormat="1" applyFont="1" applyFill="1" applyBorder="1" applyAlignment="1">
      <alignment vertical="center" wrapText="1"/>
    </xf>
    <xf numFmtId="3" fontId="23" fillId="28" borderId="25" xfId="0" applyNumberFormat="1" applyFont="1" applyFill="1" applyBorder="1" applyAlignment="1">
      <alignment vertical="center" wrapText="1"/>
    </xf>
    <xf numFmtId="3" fontId="23" fillId="28" borderId="26" xfId="0" applyNumberFormat="1" applyFont="1" applyFill="1" applyBorder="1" applyAlignment="1">
      <alignment vertical="center" wrapText="1"/>
    </xf>
    <xf numFmtId="3" fontId="23" fillId="28" borderId="27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3" fontId="21" fillId="0" borderId="50" xfId="0" applyNumberFormat="1" applyFont="1" applyFill="1" applyBorder="1" applyAlignment="1">
      <alignment vertical="center" wrapText="1"/>
    </xf>
    <xf numFmtId="164" fontId="21" fillId="0" borderId="27" xfId="0" applyNumberFormat="1" applyFont="1" applyBorder="1" applyAlignment="1">
      <alignment vertical="center" wrapText="1"/>
    </xf>
    <xf numFmtId="164" fontId="22" fillId="26" borderId="56" xfId="0" applyNumberFormat="1" applyFont="1" applyFill="1" applyBorder="1"/>
    <xf numFmtId="164" fontId="22" fillId="26" borderId="10" xfId="0" applyNumberFormat="1" applyFont="1" applyFill="1" applyBorder="1"/>
    <xf numFmtId="164" fontId="22" fillId="26" borderId="30" xfId="0" applyNumberFormat="1" applyFont="1" applyFill="1" applyBorder="1"/>
    <xf numFmtId="164" fontId="22" fillId="0" borderId="56" xfId="0" applyNumberFormat="1" applyFont="1" applyFill="1" applyBorder="1" applyAlignment="1">
      <alignment vertical="center"/>
    </xf>
    <xf numFmtId="164" fontId="22" fillId="0" borderId="52" xfId="0" applyNumberFormat="1" applyFont="1" applyFill="1" applyBorder="1" applyAlignment="1">
      <alignment vertical="center"/>
    </xf>
    <xf numFmtId="164" fontId="22" fillId="0" borderId="29" xfId="0" applyNumberFormat="1" applyFont="1" applyFill="1" applyBorder="1"/>
    <xf numFmtId="164" fontId="22" fillId="0" borderId="10" xfId="0" applyNumberFormat="1" applyFont="1" applyFill="1" applyBorder="1"/>
    <xf numFmtId="164" fontId="22" fillId="0" borderId="30" xfId="0" applyNumberFormat="1" applyFont="1" applyFill="1" applyBorder="1"/>
    <xf numFmtId="164" fontId="22" fillId="0" borderId="27" xfId="0" applyNumberFormat="1" applyFont="1" applyFill="1" applyBorder="1" applyAlignment="1">
      <alignment vertical="center"/>
    </xf>
    <xf numFmtId="164" fontId="22" fillId="0" borderId="55" xfId="0" applyNumberFormat="1" applyFont="1" applyFill="1" applyBorder="1" applyAlignment="1">
      <alignment vertical="center"/>
    </xf>
    <xf numFmtId="164" fontId="22" fillId="0" borderId="26" xfId="0" applyNumberFormat="1" applyFont="1" applyFill="1" applyBorder="1" applyAlignment="1">
      <alignment vertical="center"/>
    </xf>
    <xf numFmtId="164" fontId="22" fillId="0" borderId="50" xfId="0" applyNumberFormat="1" applyFont="1" applyFill="1" applyBorder="1" applyAlignment="1">
      <alignment vertical="center"/>
    </xf>
    <xf numFmtId="0" fontId="21" fillId="0" borderId="40" xfId="0" applyFont="1" applyBorder="1" applyAlignment="1">
      <alignment vertical="center" wrapText="1"/>
    </xf>
    <xf numFmtId="0" fontId="22" fillId="26" borderId="60" xfId="0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0" fontId="22" fillId="0" borderId="40" xfId="0" applyFont="1" applyFill="1" applyBorder="1"/>
    <xf numFmtId="0" fontId="22" fillId="0" borderId="60" xfId="0" applyFont="1" applyFill="1" applyBorder="1"/>
    <xf numFmtId="0" fontId="22" fillId="0" borderId="61" xfId="0" applyFont="1" applyFill="1" applyBorder="1"/>
    <xf numFmtId="0" fontId="22" fillId="0" borderId="29" xfId="0" applyFont="1" applyFill="1" applyBorder="1"/>
    <xf numFmtId="0" fontId="22" fillId="0" borderId="10" xfId="0" applyFont="1" applyFill="1" applyBorder="1"/>
    <xf numFmtId="0" fontId="22" fillId="0" borderId="30" xfId="0" applyFont="1" applyFill="1" applyBorder="1"/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G79"/>
  <sheetViews>
    <sheetView tabSelected="1" topLeftCell="A24" workbookViewId="0">
      <selection sqref="A1:EG79"/>
    </sheetView>
  </sheetViews>
  <sheetFormatPr defaultRowHeight="15"/>
  <sheetData>
    <row r="1" spans="1:137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ht="128.2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ht="15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ht="15.75" thickBot="1">
      <c r="A4" s="94" t="s">
        <v>2</v>
      </c>
      <c r="B4" s="95"/>
      <c r="C4" s="96" t="s">
        <v>107</v>
      </c>
      <c r="D4" s="97"/>
      <c r="E4" s="98"/>
      <c r="F4" s="96" t="s">
        <v>108</v>
      </c>
      <c r="G4" s="97"/>
      <c r="H4" s="98"/>
      <c r="I4" s="96"/>
      <c r="J4" s="97"/>
      <c r="K4" s="98"/>
      <c r="L4" s="96" t="s">
        <v>109</v>
      </c>
      <c r="M4" s="97"/>
      <c r="N4" s="98"/>
      <c r="O4" s="96" t="s">
        <v>110</v>
      </c>
      <c r="P4" s="97"/>
      <c r="Q4" s="98"/>
      <c r="R4" s="96" t="s">
        <v>111</v>
      </c>
      <c r="S4" s="97"/>
      <c r="T4" s="98"/>
      <c r="U4" s="96" t="s">
        <v>112</v>
      </c>
      <c r="V4" s="97"/>
      <c r="W4" s="98"/>
      <c r="X4" s="96" t="s">
        <v>113</v>
      </c>
      <c r="Y4" s="97"/>
      <c r="Z4" s="98"/>
      <c r="AA4" s="96" t="s">
        <v>114</v>
      </c>
      <c r="AB4" s="97"/>
      <c r="AC4" s="98"/>
      <c r="AD4" s="96" t="s">
        <v>110</v>
      </c>
      <c r="AE4" s="97"/>
      <c r="AF4" s="98"/>
      <c r="AG4" s="96" t="s">
        <v>115</v>
      </c>
      <c r="AH4" s="97"/>
      <c r="AI4" s="98"/>
      <c r="AJ4" s="96" t="s">
        <v>116</v>
      </c>
      <c r="AK4" s="97"/>
      <c r="AL4" s="98"/>
      <c r="AM4" s="99" t="s">
        <v>117</v>
      </c>
      <c r="AN4" s="100"/>
      <c r="AO4" s="101"/>
      <c r="AP4" s="99" t="s">
        <v>117</v>
      </c>
      <c r="AQ4" s="100"/>
      <c r="AR4" s="101"/>
      <c r="AS4" s="96">
        <v>581400</v>
      </c>
      <c r="AT4" s="97"/>
      <c r="AU4" s="98"/>
      <c r="AV4" s="96">
        <v>900400</v>
      </c>
      <c r="AW4" s="97"/>
      <c r="AX4" s="98"/>
      <c r="AY4" s="96"/>
      <c r="AZ4" s="97"/>
      <c r="BA4" s="98"/>
      <c r="BB4" s="96" t="s">
        <v>118</v>
      </c>
      <c r="BC4" s="97"/>
      <c r="BD4" s="98"/>
      <c r="BE4" s="96" t="s">
        <v>119</v>
      </c>
      <c r="BF4" s="97"/>
      <c r="BG4" s="98"/>
      <c r="BH4" s="96">
        <v>4211001</v>
      </c>
      <c r="BI4" s="97"/>
      <c r="BJ4" s="98"/>
      <c r="BK4" s="96" t="s">
        <v>120</v>
      </c>
      <c r="BL4" s="97"/>
      <c r="BM4" s="98"/>
      <c r="BN4" s="96" t="s">
        <v>121</v>
      </c>
      <c r="BO4" s="97"/>
      <c r="BP4" s="98"/>
      <c r="BQ4" s="96" t="s">
        <v>122</v>
      </c>
      <c r="BR4" s="97"/>
      <c r="BS4" s="98"/>
      <c r="BT4" s="96">
        <v>960302</v>
      </c>
      <c r="BU4" s="97"/>
      <c r="BV4" s="98"/>
      <c r="BW4" s="96">
        <v>841401</v>
      </c>
      <c r="BX4" s="97"/>
      <c r="BY4" s="98"/>
      <c r="BZ4" s="96">
        <v>889921</v>
      </c>
      <c r="CA4" s="97"/>
      <c r="CB4" s="98"/>
      <c r="CC4" s="96">
        <v>1203</v>
      </c>
      <c r="CD4" s="97"/>
      <c r="CE4" s="98"/>
      <c r="CF4" s="96">
        <v>1204</v>
      </c>
      <c r="CG4" s="97"/>
      <c r="CH4" s="98"/>
      <c r="CI4" s="96" t="s">
        <v>123</v>
      </c>
      <c r="CJ4" s="97"/>
      <c r="CK4" s="98"/>
      <c r="CL4" s="96">
        <v>8899421</v>
      </c>
      <c r="CM4" s="97"/>
      <c r="CN4" s="98"/>
      <c r="CO4" s="96">
        <v>8899431</v>
      </c>
      <c r="CP4" s="97"/>
      <c r="CQ4" s="98"/>
      <c r="CR4" s="96" t="s">
        <v>124</v>
      </c>
      <c r="CS4" s="97"/>
      <c r="CT4" s="98"/>
      <c r="CU4" s="96" t="s">
        <v>125</v>
      </c>
      <c r="CV4" s="97"/>
      <c r="CW4" s="98"/>
      <c r="CX4" s="96" t="s">
        <v>126</v>
      </c>
      <c r="CY4" s="97"/>
      <c r="CZ4" s="98"/>
      <c r="DA4" s="96"/>
      <c r="DB4" s="97"/>
      <c r="DC4" s="98"/>
      <c r="DD4" s="96">
        <v>562913</v>
      </c>
      <c r="DE4" s="97"/>
      <c r="DF4" s="98"/>
      <c r="DG4" s="96">
        <v>562917</v>
      </c>
      <c r="DH4" s="97"/>
      <c r="DI4" s="98"/>
      <c r="DJ4" s="96">
        <v>5610002</v>
      </c>
      <c r="DK4" s="97"/>
      <c r="DL4" s="98"/>
      <c r="DM4" s="102"/>
      <c r="DN4" s="103"/>
      <c r="DO4" s="104"/>
      <c r="DP4" s="96">
        <v>841173</v>
      </c>
      <c r="DQ4" s="97"/>
      <c r="DR4" s="98"/>
      <c r="DS4" s="96">
        <v>841906</v>
      </c>
      <c r="DT4" s="97"/>
      <c r="DU4" s="98"/>
      <c r="DV4" s="96">
        <v>841901</v>
      </c>
      <c r="DW4" s="97"/>
      <c r="DX4" s="98"/>
      <c r="DY4" s="96">
        <v>841907</v>
      </c>
      <c r="DZ4" s="97"/>
      <c r="EA4" s="98"/>
      <c r="EB4" s="96">
        <v>841112</v>
      </c>
      <c r="EC4" s="97"/>
      <c r="ED4" s="98"/>
      <c r="EE4" s="96"/>
      <c r="EF4" s="97"/>
      <c r="EG4" s="98"/>
    </row>
    <row r="5" spans="1:137" ht="15.75" thickBot="1">
      <c r="A5" s="105"/>
      <c r="B5" s="106"/>
      <c r="C5" s="107" t="s">
        <v>127</v>
      </c>
      <c r="D5" s="108"/>
      <c r="E5" s="109"/>
      <c r="F5" s="107" t="s">
        <v>128</v>
      </c>
      <c r="G5" s="108"/>
      <c r="H5" s="109"/>
      <c r="I5" s="107" t="s">
        <v>129</v>
      </c>
      <c r="J5" s="108"/>
      <c r="K5" s="109"/>
      <c r="L5" s="107" t="s">
        <v>130</v>
      </c>
      <c r="M5" s="108"/>
      <c r="N5" s="109"/>
      <c r="O5" s="107" t="s">
        <v>131</v>
      </c>
      <c r="P5" s="108"/>
      <c r="Q5" s="109"/>
      <c r="R5" s="107" t="s">
        <v>132</v>
      </c>
      <c r="S5" s="108"/>
      <c r="T5" s="109"/>
      <c r="U5" s="107" t="s">
        <v>133</v>
      </c>
      <c r="V5" s="108"/>
      <c r="W5" s="109"/>
      <c r="X5" s="107" t="s">
        <v>134</v>
      </c>
      <c r="Y5" s="108"/>
      <c r="Z5" s="109"/>
      <c r="AA5" s="107" t="s">
        <v>135</v>
      </c>
      <c r="AB5" s="108"/>
      <c r="AC5" s="109"/>
      <c r="AD5" s="107" t="s">
        <v>136</v>
      </c>
      <c r="AE5" s="108"/>
      <c r="AF5" s="109"/>
      <c r="AG5" s="107" t="s">
        <v>137</v>
      </c>
      <c r="AH5" s="108"/>
      <c r="AI5" s="109"/>
      <c r="AJ5" s="107" t="s">
        <v>138</v>
      </c>
      <c r="AK5" s="108"/>
      <c r="AL5" s="109"/>
      <c r="AM5" s="107" t="s">
        <v>139</v>
      </c>
      <c r="AN5" s="108"/>
      <c r="AO5" s="109"/>
      <c r="AP5" s="107" t="s">
        <v>140</v>
      </c>
      <c r="AQ5" s="108"/>
      <c r="AR5" s="109"/>
      <c r="AS5" s="107" t="s">
        <v>141</v>
      </c>
      <c r="AT5" s="108"/>
      <c r="AU5" s="109"/>
      <c r="AV5" s="107" t="s">
        <v>142</v>
      </c>
      <c r="AW5" s="108"/>
      <c r="AX5" s="109"/>
      <c r="AY5" s="107" t="s">
        <v>143</v>
      </c>
      <c r="AZ5" s="108"/>
      <c r="BA5" s="109"/>
      <c r="BB5" s="107" t="s">
        <v>144</v>
      </c>
      <c r="BC5" s="108"/>
      <c r="BD5" s="109"/>
      <c r="BE5" s="107" t="s">
        <v>145</v>
      </c>
      <c r="BF5" s="108"/>
      <c r="BG5" s="109"/>
      <c r="BH5" s="107" t="s">
        <v>146</v>
      </c>
      <c r="BI5" s="108"/>
      <c r="BJ5" s="109"/>
      <c r="BK5" s="107" t="s">
        <v>147</v>
      </c>
      <c r="BL5" s="108"/>
      <c r="BM5" s="109"/>
      <c r="BN5" s="107" t="s">
        <v>148</v>
      </c>
      <c r="BO5" s="108"/>
      <c r="BP5" s="109"/>
      <c r="BQ5" s="107" t="s">
        <v>149</v>
      </c>
      <c r="BR5" s="108"/>
      <c r="BS5" s="109"/>
      <c r="BT5" s="107" t="s">
        <v>150</v>
      </c>
      <c r="BU5" s="108"/>
      <c r="BV5" s="109"/>
      <c r="BW5" s="107" t="s">
        <v>151</v>
      </c>
      <c r="BX5" s="108"/>
      <c r="BY5" s="109"/>
      <c r="BZ5" s="107" t="s">
        <v>152</v>
      </c>
      <c r="CA5" s="108"/>
      <c r="CB5" s="109"/>
      <c r="CC5" s="107" t="s">
        <v>153</v>
      </c>
      <c r="CD5" s="108"/>
      <c r="CE5" s="109"/>
      <c r="CF5" s="107" t="s">
        <v>154</v>
      </c>
      <c r="CG5" s="108"/>
      <c r="CH5" s="109"/>
      <c r="CI5" s="107" t="s">
        <v>155</v>
      </c>
      <c r="CJ5" s="108"/>
      <c r="CK5" s="109"/>
      <c r="CL5" s="107" t="s">
        <v>156</v>
      </c>
      <c r="CM5" s="108"/>
      <c r="CN5" s="109"/>
      <c r="CO5" s="107" t="s">
        <v>157</v>
      </c>
      <c r="CP5" s="108"/>
      <c r="CQ5" s="109"/>
      <c r="CR5" s="107" t="s">
        <v>158</v>
      </c>
      <c r="CS5" s="108"/>
      <c r="CT5" s="109"/>
      <c r="CU5" s="107" t="s">
        <v>159</v>
      </c>
      <c r="CV5" s="108"/>
      <c r="CW5" s="109"/>
      <c r="CX5" s="107" t="s">
        <v>160</v>
      </c>
      <c r="CY5" s="108"/>
      <c r="CZ5" s="109"/>
      <c r="DA5" s="107" t="s">
        <v>161</v>
      </c>
      <c r="DB5" s="108"/>
      <c r="DC5" s="109"/>
      <c r="DD5" s="107" t="s">
        <v>162</v>
      </c>
      <c r="DE5" s="108"/>
      <c r="DF5" s="109"/>
      <c r="DG5" s="107" t="s">
        <v>3</v>
      </c>
      <c r="DH5" s="108"/>
      <c r="DI5" s="109"/>
      <c r="DJ5" s="107" t="s">
        <v>4</v>
      </c>
      <c r="DK5" s="108"/>
      <c r="DL5" s="109"/>
      <c r="DM5" s="110"/>
      <c r="DN5" s="111"/>
      <c r="DO5" s="112"/>
      <c r="DP5" s="107" t="s">
        <v>163</v>
      </c>
      <c r="DQ5" s="108"/>
      <c r="DR5" s="109"/>
      <c r="DS5" s="107" t="s">
        <v>164</v>
      </c>
      <c r="DT5" s="108"/>
      <c r="DU5" s="109"/>
      <c r="DV5" s="107" t="s">
        <v>165</v>
      </c>
      <c r="DW5" s="108"/>
      <c r="DX5" s="109"/>
      <c r="DY5" s="107" t="s">
        <v>166</v>
      </c>
      <c r="DZ5" s="108"/>
      <c r="EA5" s="108"/>
      <c r="EB5" s="107" t="s">
        <v>167</v>
      </c>
      <c r="EC5" s="108"/>
      <c r="ED5" s="109"/>
      <c r="EE5" s="107" t="s">
        <v>168</v>
      </c>
      <c r="EF5" s="108"/>
      <c r="EG5" s="109"/>
    </row>
    <row r="6" spans="1:137" ht="39" thickBot="1">
      <c r="A6" s="113"/>
      <c r="B6" s="114"/>
      <c r="C6" s="110" t="s">
        <v>5</v>
      </c>
      <c r="D6" s="4" t="s">
        <v>6</v>
      </c>
      <c r="E6" s="115" t="s">
        <v>7</v>
      </c>
      <c r="F6" s="115" t="s">
        <v>5</v>
      </c>
      <c r="G6" s="4" t="s">
        <v>6</v>
      </c>
      <c r="H6" s="115" t="s">
        <v>7</v>
      </c>
      <c r="I6" s="115" t="s">
        <v>5</v>
      </c>
      <c r="J6" s="4" t="s">
        <v>6</v>
      </c>
      <c r="K6" s="115" t="s">
        <v>7</v>
      </c>
      <c r="L6" s="115" t="s">
        <v>5</v>
      </c>
      <c r="M6" s="4" t="s">
        <v>6</v>
      </c>
      <c r="N6" s="115" t="s">
        <v>7</v>
      </c>
      <c r="O6" s="115" t="s">
        <v>5</v>
      </c>
      <c r="P6" s="4" t="s">
        <v>6</v>
      </c>
      <c r="Q6" s="115" t="s">
        <v>7</v>
      </c>
      <c r="R6" s="115" t="s">
        <v>5</v>
      </c>
      <c r="S6" s="4" t="s">
        <v>6</v>
      </c>
      <c r="T6" s="115" t="s">
        <v>7</v>
      </c>
      <c r="U6" s="115" t="s">
        <v>5</v>
      </c>
      <c r="V6" s="4" t="s">
        <v>6</v>
      </c>
      <c r="W6" s="115" t="s">
        <v>7</v>
      </c>
      <c r="X6" s="115" t="s">
        <v>5</v>
      </c>
      <c r="Y6" s="4" t="s">
        <v>6</v>
      </c>
      <c r="Z6" s="115" t="s">
        <v>7</v>
      </c>
      <c r="AA6" s="115" t="s">
        <v>5</v>
      </c>
      <c r="AB6" s="4" t="s">
        <v>6</v>
      </c>
      <c r="AC6" s="115" t="s">
        <v>7</v>
      </c>
      <c r="AD6" s="115" t="s">
        <v>5</v>
      </c>
      <c r="AE6" s="4" t="s">
        <v>6</v>
      </c>
      <c r="AF6" s="115" t="s">
        <v>7</v>
      </c>
      <c r="AG6" s="115" t="s">
        <v>5</v>
      </c>
      <c r="AH6" s="4" t="s">
        <v>6</v>
      </c>
      <c r="AI6" s="115" t="s">
        <v>7</v>
      </c>
      <c r="AJ6" s="115" t="s">
        <v>5</v>
      </c>
      <c r="AK6" s="4" t="s">
        <v>6</v>
      </c>
      <c r="AL6" s="115" t="s">
        <v>7</v>
      </c>
      <c r="AM6" s="115" t="s">
        <v>5</v>
      </c>
      <c r="AN6" s="4" t="s">
        <v>6</v>
      </c>
      <c r="AO6" s="115" t="s">
        <v>7</v>
      </c>
      <c r="AP6" s="115" t="s">
        <v>5</v>
      </c>
      <c r="AQ6" s="4" t="s">
        <v>6</v>
      </c>
      <c r="AR6" s="115" t="s">
        <v>7</v>
      </c>
      <c r="AS6" s="115" t="s">
        <v>5</v>
      </c>
      <c r="AT6" s="4" t="s">
        <v>6</v>
      </c>
      <c r="AU6" s="115" t="s">
        <v>7</v>
      </c>
      <c r="AV6" s="115" t="s">
        <v>5</v>
      </c>
      <c r="AW6" s="4" t="s">
        <v>6</v>
      </c>
      <c r="AX6" s="115" t="s">
        <v>7</v>
      </c>
      <c r="AY6" s="115" t="s">
        <v>5</v>
      </c>
      <c r="AZ6" s="4" t="s">
        <v>6</v>
      </c>
      <c r="BA6" s="115" t="s">
        <v>7</v>
      </c>
      <c r="BB6" s="115" t="s">
        <v>5</v>
      </c>
      <c r="BC6" s="4" t="s">
        <v>6</v>
      </c>
      <c r="BD6" s="115" t="s">
        <v>7</v>
      </c>
      <c r="BE6" s="115" t="s">
        <v>5</v>
      </c>
      <c r="BF6" s="4" t="s">
        <v>6</v>
      </c>
      <c r="BG6" s="115" t="s">
        <v>7</v>
      </c>
      <c r="BH6" s="115" t="s">
        <v>5</v>
      </c>
      <c r="BI6" s="4" t="s">
        <v>6</v>
      </c>
      <c r="BJ6" s="115" t="s">
        <v>7</v>
      </c>
      <c r="BK6" s="115" t="s">
        <v>5</v>
      </c>
      <c r="BL6" s="4" t="s">
        <v>6</v>
      </c>
      <c r="BM6" s="115" t="s">
        <v>7</v>
      </c>
      <c r="BN6" s="115" t="s">
        <v>5</v>
      </c>
      <c r="BO6" s="4" t="s">
        <v>6</v>
      </c>
      <c r="BP6" s="115" t="s">
        <v>7</v>
      </c>
      <c r="BQ6" s="115" t="s">
        <v>5</v>
      </c>
      <c r="BR6" s="4" t="s">
        <v>6</v>
      </c>
      <c r="BS6" s="115" t="s">
        <v>7</v>
      </c>
      <c r="BT6" s="115" t="s">
        <v>5</v>
      </c>
      <c r="BU6" s="4" t="s">
        <v>6</v>
      </c>
      <c r="BV6" s="115" t="s">
        <v>7</v>
      </c>
      <c r="BW6" s="115" t="s">
        <v>5</v>
      </c>
      <c r="BX6" s="4" t="s">
        <v>6</v>
      </c>
      <c r="BY6" s="115" t="s">
        <v>7</v>
      </c>
      <c r="BZ6" s="115" t="s">
        <v>5</v>
      </c>
      <c r="CA6" s="4" t="s">
        <v>6</v>
      </c>
      <c r="CB6" s="115" t="s">
        <v>7</v>
      </c>
      <c r="CC6" s="115" t="s">
        <v>5</v>
      </c>
      <c r="CD6" s="4" t="s">
        <v>6</v>
      </c>
      <c r="CE6" s="115" t="s">
        <v>7</v>
      </c>
      <c r="CF6" s="115" t="s">
        <v>5</v>
      </c>
      <c r="CG6" s="4" t="s">
        <v>6</v>
      </c>
      <c r="CH6" s="115" t="s">
        <v>7</v>
      </c>
      <c r="CI6" s="115" t="s">
        <v>5</v>
      </c>
      <c r="CJ6" s="4" t="s">
        <v>6</v>
      </c>
      <c r="CK6" s="115" t="s">
        <v>7</v>
      </c>
      <c r="CL6" s="115" t="s">
        <v>5</v>
      </c>
      <c r="CM6" s="4" t="s">
        <v>6</v>
      </c>
      <c r="CN6" s="115" t="s">
        <v>7</v>
      </c>
      <c r="CO6" s="115" t="s">
        <v>5</v>
      </c>
      <c r="CP6" s="4" t="s">
        <v>6</v>
      </c>
      <c r="CQ6" s="115" t="s">
        <v>7</v>
      </c>
      <c r="CR6" s="115" t="s">
        <v>5</v>
      </c>
      <c r="CS6" s="4" t="s">
        <v>6</v>
      </c>
      <c r="CT6" s="115" t="s">
        <v>7</v>
      </c>
      <c r="CU6" s="115" t="s">
        <v>5</v>
      </c>
      <c r="CV6" s="4" t="s">
        <v>6</v>
      </c>
      <c r="CW6" s="115" t="s">
        <v>7</v>
      </c>
      <c r="CX6" s="115" t="s">
        <v>5</v>
      </c>
      <c r="CY6" s="4" t="s">
        <v>6</v>
      </c>
      <c r="CZ6" s="115" t="s">
        <v>7</v>
      </c>
      <c r="DA6" s="115" t="s">
        <v>5</v>
      </c>
      <c r="DB6" s="4" t="s">
        <v>6</v>
      </c>
      <c r="DC6" s="115" t="s">
        <v>7</v>
      </c>
      <c r="DD6" s="115" t="s">
        <v>5</v>
      </c>
      <c r="DE6" s="4" t="s">
        <v>6</v>
      </c>
      <c r="DF6" s="115" t="s">
        <v>7</v>
      </c>
      <c r="DG6" s="115" t="s">
        <v>5</v>
      </c>
      <c r="DH6" s="4" t="s">
        <v>6</v>
      </c>
      <c r="DI6" s="115" t="s">
        <v>7</v>
      </c>
      <c r="DJ6" s="115" t="s">
        <v>5</v>
      </c>
      <c r="DK6" s="4" t="s">
        <v>6</v>
      </c>
      <c r="DL6" s="115" t="s">
        <v>7</v>
      </c>
      <c r="DM6" s="115" t="s">
        <v>5</v>
      </c>
      <c r="DN6" s="4" t="s">
        <v>6</v>
      </c>
      <c r="DO6" s="115" t="s">
        <v>7</v>
      </c>
      <c r="DP6" s="115" t="s">
        <v>5</v>
      </c>
      <c r="DQ6" s="4" t="s">
        <v>6</v>
      </c>
      <c r="DR6" s="115" t="s">
        <v>7</v>
      </c>
      <c r="DS6" s="115" t="s">
        <v>5</v>
      </c>
      <c r="DT6" s="4" t="s">
        <v>6</v>
      </c>
      <c r="DU6" s="115" t="s">
        <v>7</v>
      </c>
      <c r="DV6" s="115" t="s">
        <v>5</v>
      </c>
      <c r="DW6" s="4" t="s">
        <v>6</v>
      </c>
      <c r="DX6" s="115" t="s">
        <v>7</v>
      </c>
      <c r="DY6" s="115" t="s">
        <v>5</v>
      </c>
      <c r="DZ6" s="4" t="s">
        <v>6</v>
      </c>
      <c r="EA6" s="115" t="s">
        <v>7</v>
      </c>
      <c r="EB6" s="115" t="s">
        <v>5</v>
      </c>
      <c r="EC6" s="4" t="s">
        <v>6</v>
      </c>
      <c r="ED6" s="115" t="s">
        <v>7</v>
      </c>
      <c r="EE6" s="115" t="s">
        <v>5</v>
      </c>
      <c r="EF6" s="4" t="s">
        <v>6</v>
      </c>
      <c r="EG6" s="116" t="s">
        <v>7</v>
      </c>
    </row>
    <row r="7" spans="1:137" ht="15.75" thickBot="1">
      <c r="A7" s="107">
        <v>1</v>
      </c>
      <c r="B7" s="109"/>
      <c r="C7" s="117">
        <f>A7+1</f>
        <v>2</v>
      </c>
      <c r="D7" s="117">
        <f t="shared" ref="D7:BO7" si="0">C7+1</f>
        <v>3</v>
      </c>
      <c r="E7" s="117">
        <f t="shared" si="0"/>
        <v>4</v>
      </c>
      <c r="F7" s="117">
        <f t="shared" si="0"/>
        <v>5</v>
      </c>
      <c r="G7" s="117">
        <f t="shared" si="0"/>
        <v>6</v>
      </c>
      <c r="H7" s="117">
        <f t="shared" si="0"/>
        <v>7</v>
      </c>
      <c r="I7" s="117">
        <f t="shared" si="0"/>
        <v>8</v>
      </c>
      <c r="J7" s="117">
        <f t="shared" si="0"/>
        <v>9</v>
      </c>
      <c r="K7" s="117">
        <f t="shared" si="0"/>
        <v>10</v>
      </c>
      <c r="L7" s="117">
        <f t="shared" si="0"/>
        <v>11</v>
      </c>
      <c r="M7" s="117">
        <f t="shared" si="0"/>
        <v>12</v>
      </c>
      <c r="N7" s="117">
        <f t="shared" si="0"/>
        <v>13</v>
      </c>
      <c r="O7" s="117">
        <f t="shared" si="0"/>
        <v>14</v>
      </c>
      <c r="P7" s="117">
        <f t="shared" si="0"/>
        <v>15</v>
      </c>
      <c r="Q7" s="117">
        <f t="shared" si="0"/>
        <v>16</v>
      </c>
      <c r="R7" s="117">
        <f t="shared" si="0"/>
        <v>17</v>
      </c>
      <c r="S7" s="117">
        <f t="shared" si="0"/>
        <v>18</v>
      </c>
      <c r="T7" s="117">
        <f t="shared" si="0"/>
        <v>19</v>
      </c>
      <c r="U7" s="117">
        <f t="shared" si="0"/>
        <v>20</v>
      </c>
      <c r="V7" s="117">
        <f t="shared" si="0"/>
        <v>21</v>
      </c>
      <c r="W7" s="117">
        <f t="shared" si="0"/>
        <v>22</v>
      </c>
      <c r="X7" s="117">
        <f t="shared" si="0"/>
        <v>23</v>
      </c>
      <c r="Y7" s="117">
        <f t="shared" si="0"/>
        <v>24</v>
      </c>
      <c r="Z7" s="117">
        <f t="shared" si="0"/>
        <v>25</v>
      </c>
      <c r="AA7" s="117">
        <f t="shared" si="0"/>
        <v>26</v>
      </c>
      <c r="AB7" s="117">
        <f t="shared" si="0"/>
        <v>27</v>
      </c>
      <c r="AC7" s="117">
        <f t="shared" si="0"/>
        <v>28</v>
      </c>
      <c r="AD7" s="117">
        <f t="shared" si="0"/>
        <v>29</v>
      </c>
      <c r="AE7" s="117">
        <f t="shared" si="0"/>
        <v>30</v>
      </c>
      <c r="AF7" s="117">
        <f t="shared" si="0"/>
        <v>31</v>
      </c>
      <c r="AG7" s="117">
        <f t="shared" si="0"/>
        <v>32</v>
      </c>
      <c r="AH7" s="117">
        <f t="shared" si="0"/>
        <v>33</v>
      </c>
      <c r="AI7" s="117">
        <f t="shared" si="0"/>
        <v>34</v>
      </c>
      <c r="AJ7" s="117">
        <f t="shared" si="0"/>
        <v>35</v>
      </c>
      <c r="AK7" s="117">
        <f t="shared" si="0"/>
        <v>36</v>
      </c>
      <c r="AL7" s="117">
        <f t="shared" si="0"/>
        <v>37</v>
      </c>
      <c r="AM7" s="117">
        <f t="shared" si="0"/>
        <v>38</v>
      </c>
      <c r="AN7" s="117">
        <f t="shared" si="0"/>
        <v>39</v>
      </c>
      <c r="AO7" s="117">
        <f t="shared" si="0"/>
        <v>40</v>
      </c>
      <c r="AP7" s="117">
        <f t="shared" si="0"/>
        <v>41</v>
      </c>
      <c r="AQ7" s="117">
        <f t="shared" si="0"/>
        <v>42</v>
      </c>
      <c r="AR7" s="117">
        <f t="shared" si="0"/>
        <v>43</v>
      </c>
      <c r="AS7" s="117">
        <f t="shared" si="0"/>
        <v>44</v>
      </c>
      <c r="AT7" s="117">
        <f t="shared" si="0"/>
        <v>45</v>
      </c>
      <c r="AU7" s="117">
        <f t="shared" si="0"/>
        <v>46</v>
      </c>
      <c r="AV7" s="117">
        <f t="shared" si="0"/>
        <v>47</v>
      </c>
      <c r="AW7" s="117">
        <f t="shared" si="0"/>
        <v>48</v>
      </c>
      <c r="AX7" s="117">
        <f t="shared" si="0"/>
        <v>49</v>
      </c>
      <c r="AY7" s="117">
        <f t="shared" si="0"/>
        <v>50</v>
      </c>
      <c r="AZ7" s="117">
        <f t="shared" si="0"/>
        <v>51</v>
      </c>
      <c r="BA7" s="117">
        <f t="shared" si="0"/>
        <v>52</v>
      </c>
      <c r="BB7" s="117">
        <f t="shared" si="0"/>
        <v>53</v>
      </c>
      <c r="BC7" s="117">
        <f t="shared" si="0"/>
        <v>54</v>
      </c>
      <c r="BD7" s="117">
        <f t="shared" si="0"/>
        <v>55</v>
      </c>
      <c r="BE7" s="117">
        <f t="shared" si="0"/>
        <v>56</v>
      </c>
      <c r="BF7" s="117">
        <f t="shared" si="0"/>
        <v>57</v>
      </c>
      <c r="BG7" s="117">
        <f t="shared" si="0"/>
        <v>58</v>
      </c>
      <c r="BH7" s="117">
        <f t="shared" si="0"/>
        <v>59</v>
      </c>
      <c r="BI7" s="117">
        <f t="shared" si="0"/>
        <v>60</v>
      </c>
      <c r="BJ7" s="117">
        <f t="shared" si="0"/>
        <v>61</v>
      </c>
      <c r="BK7" s="117">
        <f t="shared" si="0"/>
        <v>62</v>
      </c>
      <c r="BL7" s="117">
        <f t="shared" si="0"/>
        <v>63</v>
      </c>
      <c r="BM7" s="117">
        <f t="shared" si="0"/>
        <v>64</v>
      </c>
      <c r="BN7" s="117">
        <f t="shared" si="0"/>
        <v>65</v>
      </c>
      <c r="BO7" s="117">
        <f t="shared" si="0"/>
        <v>66</v>
      </c>
      <c r="BP7" s="117">
        <f t="shared" ref="BP7:EA7" si="1">BO7+1</f>
        <v>67</v>
      </c>
      <c r="BQ7" s="117">
        <f t="shared" si="1"/>
        <v>68</v>
      </c>
      <c r="BR7" s="117">
        <f t="shared" si="1"/>
        <v>69</v>
      </c>
      <c r="BS7" s="117">
        <f t="shared" si="1"/>
        <v>70</v>
      </c>
      <c r="BT7" s="117">
        <f t="shared" si="1"/>
        <v>71</v>
      </c>
      <c r="BU7" s="117">
        <f t="shared" si="1"/>
        <v>72</v>
      </c>
      <c r="BV7" s="117">
        <f t="shared" si="1"/>
        <v>73</v>
      </c>
      <c r="BW7" s="117">
        <f t="shared" si="1"/>
        <v>74</v>
      </c>
      <c r="BX7" s="117">
        <f t="shared" si="1"/>
        <v>75</v>
      </c>
      <c r="BY7" s="117">
        <f t="shared" si="1"/>
        <v>76</v>
      </c>
      <c r="BZ7" s="117">
        <f t="shared" si="1"/>
        <v>77</v>
      </c>
      <c r="CA7" s="117">
        <f t="shared" si="1"/>
        <v>78</v>
      </c>
      <c r="CB7" s="117">
        <f t="shared" si="1"/>
        <v>79</v>
      </c>
      <c r="CC7" s="117">
        <f t="shared" si="1"/>
        <v>80</v>
      </c>
      <c r="CD7" s="117">
        <f t="shared" si="1"/>
        <v>81</v>
      </c>
      <c r="CE7" s="117">
        <f t="shared" si="1"/>
        <v>82</v>
      </c>
      <c r="CF7" s="117">
        <f t="shared" si="1"/>
        <v>83</v>
      </c>
      <c r="CG7" s="117">
        <f t="shared" si="1"/>
        <v>84</v>
      </c>
      <c r="CH7" s="117">
        <f t="shared" si="1"/>
        <v>85</v>
      </c>
      <c r="CI7" s="117">
        <f t="shared" si="1"/>
        <v>86</v>
      </c>
      <c r="CJ7" s="117">
        <f t="shared" si="1"/>
        <v>87</v>
      </c>
      <c r="CK7" s="117">
        <f t="shared" si="1"/>
        <v>88</v>
      </c>
      <c r="CL7" s="117">
        <f t="shared" si="1"/>
        <v>89</v>
      </c>
      <c r="CM7" s="117">
        <f t="shared" si="1"/>
        <v>90</v>
      </c>
      <c r="CN7" s="117">
        <f t="shared" si="1"/>
        <v>91</v>
      </c>
      <c r="CO7" s="118">
        <f t="shared" si="1"/>
        <v>92</v>
      </c>
      <c r="CP7" s="118">
        <f t="shared" si="1"/>
        <v>93</v>
      </c>
      <c r="CQ7" s="119">
        <f t="shared" si="1"/>
        <v>94</v>
      </c>
      <c r="CR7" s="117">
        <f t="shared" si="1"/>
        <v>95</v>
      </c>
      <c r="CS7" s="117">
        <f t="shared" si="1"/>
        <v>96</v>
      </c>
      <c r="CT7" s="117">
        <f t="shared" si="1"/>
        <v>97</v>
      </c>
      <c r="CU7" s="117">
        <f t="shared" si="1"/>
        <v>98</v>
      </c>
      <c r="CV7" s="117">
        <f t="shared" si="1"/>
        <v>99</v>
      </c>
      <c r="CW7" s="117">
        <f t="shared" si="1"/>
        <v>100</v>
      </c>
      <c r="CX7" s="117">
        <f t="shared" si="1"/>
        <v>101</v>
      </c>
      <c r="CY7" s="117">
        <f t="shared" si="1"/>
        <v>102</v>
      </c>
      <c r="CZ7" s="117">
        <f t="shared" si="1"/>
        <v>103</v>
      </c>
      <c r="DA7" s="117">
        <f>CW7+1</f>
        <v>101</v>
      </c>
      <c r="DB7" s="117">
        <f>DA7+1</f>
        <v>102</v>
      </c>
      <c r="DC7" s="117">
        <f>DB7+1</f>
        <v>103</v>
      </c>
      <c r="DD7" s="117">
        <f>CW7+1</f>
        <v>101</v>
      </c>
      <c r="DE7" s="117">
        <f>DD7+1</f>
        <v>102</v>
      </c>
      <c r="DF7" s="117">
        <f>DE7+1</f>
        <v>103</v>
      </c>
      <c r="DG7" s="117">
        <f>CW7+1</f>
        <v>101</v>
      </c>
      <c r="DH7" s="117">
        <f>DG7+1</f>
        <v>102</v>
      </c>
      <c r="DI7" s="117">
        <f>DH7+1</f>
        <v>103</v>
      </c>
      <c r="DJ7" s="117">
        <f>CW7+1</f>
        <v>101</v>
      </c>
      <c r="DK7" s="117">
        <f>DJ7+1</f>
        <v>102</v>
      </c>
      <c r="DL7" s="117">
        <f>DK7+1</f>
        <v>103</v>
      </c>
      <c r="DM7" s="117">
        <f>CZ7+1</f>
        <v>104</v>
      </c>
      <c r="DN7" s="118">
        <f t="shared" si="1"/>
        <v>105</v>
      </c>
      <c r="DO7" s="120">
        <f t="shared" si="1"/>
        <v>106</v>
      </c>
      <c r="DP7" s="120">
        <f t="shared" si="1"/>
        <v>107</v>
      </c>
      <c r="DQ7" s="120">
        <f t="shared" si="1"/>
        <v>108</v>
      </c>
      <c r="DR7" s="120">
        <f t="shared" si="1"/>
        <v>109</v>
      </c>
      <c r="DS7" s="120">
        <f t="shared" si="1"/>
        <v>110</v>
      </c>
      <c r="DT7" s="120">
        <f t="shared" si="1"/>
        <v>111</v>
      </c>
      <c r="DU7" s="120">
        <f t="shared" si="1"/>
        <v>112</v>
      </c>
      <c r="DV7" s="120">
        <f t="shared" si="1"/>
        <v>113</v>
      </c>
      <c r="DW7" s="120">
        <f t="shared" si="1"/>
        <v>114</v>
      </c>
      <c r="DX7" s="120">
        <f t="shared" si="1"/>
        <v>115</v>
      </c>
      <c r="DY7" s="120">
        <f t="shared" si="1"/>
        <v>116</v>
      </c>
      <c r="DZ7" s="120">
        <f t="shared" si="1"/>
        <v>117</v>
      </c>
      <c r="EA7" s="120">
        <f t="shared" si="1"/>
        <v>118</v>
      </c>
      <c r="EB7" s="120">
        <f t="shared" ref="EB7:EG7" si="2">EA7+1</f>
        <v>119</v>
      </c>
      <c r="EC7" s="120">
        <f t="shared" si="2"/>
        <v>120</v>
      </c>
      <c r="ED7" s="120">
        <f t="shared" si="2"/>
        <v>121</v>
      </c>
      <c r="EE7" s="120">
        <f t="shared" si="2"/>
        <v>122</v>
      </c>
      <c r="EF7" s="120">
        <f t="shared" si="2"/>
        <v>123</v>
      </c>
      <c r="EG7" s="120">
        <f t="shared" si="2"/>
        <v>124</v>
      </c>
    </row>
    <row r="8" spans="1:137" ht="15.75" thickBot="1">
      <c r="A8" s="93" t="s">
        <v>8</v>
      </c>
      <c r="B8" s="121"/>
      <c r="C8" s="5"/>
      <c r="D8" s="6"/>
      <c r="E8" s="7"/>
      <c r="F8" s="122"/>
      <c r="G8" s="123"/>
      <c r="H8" s="124"/>
      <c r="I8" s="5"/>
      <c r="J8" s="6"/>
      <c r="K8" s="7"/>
      <c r="L8" s="5"/>
      <c r="M8" s="6"/>
      <c r="N8" s="7"/>
      <c r="O8" s="5"/>
      <c r="P8" s="6"/>
      <c r="Q8" s="7"/>
      <c r="R8" s="5"/>
      <c r="S8" s="6"/>
      <c r="T8" s="7"/>
      <c r="U8" s="5"/>
      <c r="V8" s="6"/>
      <c r="W8" s="7"/>
      <c r="X8" s="5"/>
      <c r="Y8" s="6"/>
      <c r="Z8" s="7"/>
      <c r="AA8" s="5"/>
      <c r="AB8" s="6"/>
      <c r="AC8" s="7"/>
      <c r="AD8" s="5"/>
      <c r="AE8" s="6"/>
      <c r="AF8" s="7"/>
      <c r="AG8" s="5"/>
      <c r="AH8" s="6"/>
      <c r="AI8" s="7"/>
      <c r="AJ8" s="5"/>
      <c r="AK8" s="6"/>
      <c r="AL8" s="7"/>
      <c r="AM8" s="5"/>
      <c r="AN8" s="9"/>
      <c r="AO8" s="125"/>
      <c r="AP8" s="126"/>
      <c r="AQ8" s="9"/>
      <c r="AR8" s="7"/>
      <c r="AS8" s="5"/>
      <c r="AT8" s="6"/>
      <c r="AU8" s="7"/>
      <c r="AV8" s="5"/>
      <c r="AW8" s="6"/>
      <c r="AX8" s="7"/>
      <c r="AY8" s="5"/>
      <c r="AZ8" s="6"/>
      <c r="BA8" s="7"/>
      <c r="BB8" s="126"/>
      <c r="BC8" s="8"/>
      <c r="BD8" s="125"/>
      <c r="BE8" s="126"/>
      <c r="BF8" s="9"/>
      <c r="BG8" s="125"/>
      <c r="BH8" s="5"/>
      <c r="BI8" s="127"/>
      <c r="BJ8" s="7"/>
      <c r="BK8" s="5"/>
      <c r="BL8" s="127"/>
      <c r="BM8" s="7"/>
      <c r="BN8" s="5"/>
      <c r="BO8" s="6"/>
      <c r="BP8" s="7"/>
      <c r="BQ8" s="5"/>
      <c r="BR8" s="6"/>
      <c r="BS8" s="7"/>
      <c r="BT8" s="5"/>
      <c r="BU8" s="6"/>
      <c r="BV8" s="7"/>
      <c r="BW8" s="5"/>
      <c r="BX8" s="6"/>
      <c r="BY8" s="7"/>
      <c r="BZ8" s="5"/>
      <c r="CA8" s="6"/>
      <c r="CB8" s="7"/>
      <c r="CC8" s="5"/>
      <c r="CD8" s="6"/>
      <c r="CE8" s="7"/>
      <c r="CF8" s="5"/>
      <c r="CG8" s="6"/>
      <c r="CH8" s="7"/>
      <c r="CI8" s="5"/>
      <c r="CJ8" s="6"/>
      <c r="CK8" s="7"/>
      <c r="CL8" s="5"/>
      <c r="CM8" s="6"/>
      <c r="CN8" s="7"/>
      <c r="CO8" s="5"/>
      <c r="CP8" s="6"/>
      <c r="CQ8" s="7"/>
      <c r="CR8" s="5"/>
      <c r="CS8" s="6"/>
      <c r="CT8" s="7"/>
      <c r="CU8" s="5"/>
      <c r="CV8" s="6"/>
      <c r="CW8" s="7"/>
      <c r="CX8" s="5"/>
      <c r="CY8" s="6"/>
      <c r="CZ8" s="7"/>
      <c r="DA8" s="5"/>
      <c r="DB8" s="9"/>
      <c r="DC8" s="7"/>
      <c r="DD8" s="5"/>
      <c r="DE8" s="9"/>
      <c r="DF8" s="7"/>
      <c r="DG8" s="5"/>
      <c r="DH8" s="9"/>
      <c r="DI8" s="7"/>
      <c r="DJ8" s="5"/>
      <c r="DK8" s="9"/>
      <c r="DL8" s="7"/>
      <c r="DM8" s="128"/>
      <c r="DN8" s="129"/>
      <c r="DO8" s="7"/>
      <c r="DP8" s="128"/>
      <c r="DQ8" s="130"/>
      <c r="DR8" s="131"/>
      <c r="DS8" s="130"/>
      <c r="DT8" s="131"/>
      <c r="DU8" s="131"/>
      <c r="DV8" s="130"/>
      <c r="DW8" s="130"/>
      <c r="DX8" s="131"/>
      <c r="DY8" s="130"/>
      <c r="DZ8" s="130"/>
      <c r="EA8" s="131"/>
      <c r="EB8" s="130"/>
      <c r="EC8" s="130"/>
      <c r="ED8" s="131"/>
      <c r="EE8" s="130"/>
      <c r="EF8" s="130"/>
      <c r="EG8" s="131"/>
    </row>
    <row r="9" spans="1:137" ht="26.25" thickBot="1">
      <c r="A9" s="132" t="s">
        <v>9</v>
      </c>
      <c r="B9" s="133" t="s">
        <v>10</v>
      </c>
      <c r="C9" s="134"/>
      <c r="D9" s="134"/>
      <c r="E9" s="135"/>
      <c r="F9" s="17"/>
      <c r="G9" s="18"/>
      <c r="H9" s="19"/>
      <c r="I9" s="136">
        <f>L9+O9+R9+U9+X9+AA9+AD9+AG9</f>
        <v>12133</v>
      </c>
      <c r="J9" s="137">
        <f>M9+S9+V9+Y9+AB9+AE9+AH9+P9</f>
        <v>56</v>
      </c>
      <c r="K9" s="138">
        <f>N9+Q9+T9+W9+Z9+AC9+AF9+AI9</f>
        <v>12189</v>
      </c>
      <c r="L9" s="139">
        <v>481</v>
      </c>
      <c r="M9" s="140">
        <f>N9-L9</f>
        <v>0</v>
      </c>
      <c r="N9" s="141">
        <v>481</v>
      </c>
      <c r="O9" s="140">
        <v>481</v>
      </c>
      <c r="P9" s="140">
        <f>Q9-O9</f>
        <v>0</v>
      </c>
      <c r="Q9" s="141">
        <v>481</v>
      </c>
      <c r="R9" s="140">
        <f>480+5000</f>
        <v>5480</v>
      </c>
      <c r="S9" s="140">
        <f>T9-R9</f>
        <v>0</v>
      </c>
      <c r="T9" s="141">
        <f>480+5000</f>
        <v>5480</v>
      </c>
      <c r="U9" s="139"/>
      <c r="V9" s="140"/>
      <c r="W9" s="141"/>
      <c r="X9" s="140">
        <f>4731+480</f>
        <v>5211</v>
      </c>
      <c r="Y9" s="140">
        <f>Z9-X9</f>
        <v>56</v>
      </c>
      <c r="Z9" s="141">
        <f>4731+480+56</f>
        <v>5267</v>
      </c>
      <c r="AA9" s="142"/>
      <c r="AB9" s="143"/>
      <c r="AC9" s="144"/>
      <c r="AD9" s="139">
        <v>480</v>
      </c>
      <c r="AE9" s="140">
        <f>AF9-AD9</f>
        <v>0</v>
      </c>
      <c r="AF9" s="141">
        <v>480</v>
      </c>
      <c r="AG9" s="145"/>
      <c r="AH9" s="146"/>
      <c r="AI9" s="147"/>
      <c r="AJ9" s="140"/>
      <c r="AK9" s="140"/>
      <c r="AL9" s="141"/>
      <c r="AM9" s="139">
        <v>1426</v>
      </c>
      <c r="AN9" s="140">
        <f>AO9-AM9</f>
        <v>0</v>
      </c>
      <c r="AO9" s="141">
        <v>1426</v>
      </c>
      <c r="AP9" s="143"/>
      <c r="AQ9" s="143"/>
      <c r="AR9" s="144"/>
      <c r="AS9" s="143"/>
      <c r="AT9" s="143"/>
      <c r="AU9" s="144"/>
      <c r="AV9" s="143"/>
      <c r="AW9" s="143"/>
      <c r="AX9" s="148"/>
      <c r="AY9" s="143"/>
      <c r="AZ9" s="143"/>
      <c r="BA9" s="144"/>
      <c r="BB9" s="142"/>
      <c r="BC9" s="143"/>
      <c r="BD9" s="144"/>
      <c r="BE9" s="143"/>
      <c r="BF9" s="143"/>
      <c r="BG9" s="144"/>
      <c r="BH9" s="143"/>
      <c r="BI9" s="143"/>
      <c r="BJ9" s="144"/>
      <c r="BK9" s="140">
        <v>5461</v>
      </c>
      <c r="BL9" s="140">
        <f>BM9-BK9</f>
        <v>219</v>
      </c>
      <c r="BM9" s="141">
        <f>5461+219</f>
        <v>5680</v>
      </c>
      <c r="BN9" s="140">
        <v>62139</v>
      </c>
      <c r="BO9" s="140">
        <f>BP9-BN9</f>
        <v>2502</v>
      </c>
      <c r="BP9" s="141">
        <f>62139+2502</f>
        <v>64641</v>
      </c>
      <c r="BQ9" s="139">
        <v>6912</v>
      </c>
      <c r="BR9" s="140">
        <f>BS9-BQ9</f>
        <v>63</v>
      </c>
      <c r="BS9" s="141">
        <f>6912+63</f>
        <v>6975</v>
      </c>
      <c r="BT9" s="142"/>
      <c r="BU9" s="143"/>
      <c r="BV9" s="144"/>
      <c r="BW9" s="143"/>
      <c r="BX9" s="143"/>
      <c r="BY9" s="144"/>
      <c r="BZ9" s="139">
        <v>882</v>
      </c>
      <c r="CA9" s="140">
        <f>CB9-BZ9</f>
        <v>0</v>
      </c>
      <c r="CB9" s="141">
        <v>882</v>
      </c>
      <c r="CC9" s="140"/>
      <c r="CD9" s="140"/>
      <c r="CE9" s="141"/>
      <c r="CF9" s="140"/>
      <c r="CG9" s="140"/>
      <c r="CH9" s="141"/>
      <c r="CI9" s="139">
        <f>7276+2208</f>
        <v>9484</v>
      </c>
      <c r="CJ9" s="140">
        <f>CK9-CI9</f>
        <v>0</v>
      </c>
      <c r="CK9" s="141">
        <f>7276+2208</f>
        <v>9484</v>
      </c>
      <c r="CL9" s="142"/>
      <c r="CM9" s="143"/>
      <c r="CN9" s="144"/>
      <c r="CO9" s="142"/>
      <c r="CP9" s="143"/>
      <c r="CQ9" s="144"/>
      <c r="CR9" s="142"/>
      <c r="CS9" s="143"/>
      <c r="CT9" s="144"/>
      <c r="CU9" s="143"/>
      <c r="CV9" s="143"/>
      <c r="CW9" s="144"/>
      <c r="CX9" s="143"/>
      <c r="CY9" s="143"/>
      <c r="CZ9" s="144"/>
      <c r="DA9" s="140">
        <v>8742</v>
      </c>
      <c r="DB9" s="140">
        <f>DC9-DA9</f>
        <v>98</v>
      </c>
      <c r="DC9" s="149">
        <f>8742+98</f>
        <v>8840</v>
      </c>
      <c r="DD9" s="140">
        <v>8785</v>
      </c>
      <c r="DE9" s="140">
        <f>DF9-DD9</f>
        <v>111</v>
      </c>
      <c r="DF9" s="149">
        <f>8785+111</f>
        <v>8896</v>
      </c>
      <c r="DG9" s="150">
        <v>272</v>
      </c>
      <c r="DH9" s="140">
        <f>DI9-DG9</f>
        <v>0</v>
      </c>
      <c r="DI9" s="150">
        <v>272</v>
      </c>
      <c r="DJ9" s="150">
        <v>91</v>
      </c>
      <c r="DK9" s="140">
        <f>DL9-DJ9</f>
        <v>0</v>
      </c>
      <c r="DL9" s="150">
        <v>91</v>
      </c>
      <c r="DM9" s="13"/>
      <c r="DN9" s="14"/>
      <c r="DO9" s="151"/>
      <c r="DP9" s="143"/>
      <c r="DQ9" s="143"/>
      <c r="DR9" s="144"/>
      <c r="DS9" s="143"/>
      <c r="DT9" s="143"/>
      <c r="DU9" s="144"/>
      <c r="DV9" s="143"/>
      <c r="DW9" s="143"/>
      <c r="DX9" s="144"/>
      <c r="DY9" s="142"/>
      <c r="DZ9" s="143"/>
      <c r="EA9" s="144"/>
      <c r="EB9" s="150">
        <f>2994+10118</f>
        <v>13112</v>
      </c>
      <c r="EC9" s="140">
        <f>ED9-EB9</f>
        <v>0</v>
      </c>
      <c r="ED9" s="150">
        <f>2994+10118</f>
        <v>13112</v>
      </c>
      <c r="EE9" s="152">
        <f t="shared" ref="EE9:EG24" si="3">C9+I9+AJ9+AM9+AP9+AS9+AV9+AY9+BB9+BE9+BH9+BK9+BN9+BQ9+BT9+BW9+BZ9+CC9+CF9+CI9+CL9+CO9+CR9+CU9+CX9+DM9+DP9+DS9+DV9+DY9+EB9+F9+DJ9+DG9+DD9+DA9</f>
        <v>129439</v>
      </c>
      <c r="EF9" s="134">
        <f t="shared" si="3"/>
        <v>3049</v>
      </c>
      <c r="EG9" s="134">
        <f t="shared" si="3"/>
        <v>132488</v>
      </c>
    </row>
    <row r="10" spans="1:137" ht="63.75" thickBot="1">
      <c r="A10" s="153" t="s">
        <v>11</v>
      </c>
      <c r="B10" s="154" t="s">
        <v>12</v>
      </c>
      <c r="C10" s="18"/>
      <c r="D10" s="18"/>
      <c r="E10" s="19"/>
      <c r="F10" s="17"/>
      <c r="G10" s="18"/>
      <c r="H10" s="19"/>
      <c r="I10" s="136">
        <f>L10+O10+R10+U10+X10+AA10+AD10+AG10</f>
        <v>3246</v>
      </c>
      <c r="J10" s="137">
        <f>M10+S10+V10+Y10+AB10+AE10+AH10+P10</f>
        <v>15</v>
      </c>
      <c r="K10" s="138">
        <f>N10+Q10+T10+W10+Z10+AC10+AF10+AI10</f>
        <v>3261</v>
      </c>
      <c r="L10" s="23">
        <v>129</v>
      </c>
      <c r="M10" s="140">
        <f>N10-L10</f>
        <v>0</v>
      </c>
      <c r="N10" s="24">
        <v>129</v>
      </c>
      <c r="O10" s="25">
        <v>129</v>
      </c>
      <c r="P10" s="140">
        <f>Q10-O10</f>
        <v>0</v>
      </c>
      <c r="Q10" s="24">
        <v>129</v>
      </c>
      <c r="R10" s="25">
        <f>128+1350</f>
        <v>1478</v>
      </c>
      <c r="S10" s="140">
        <f>T10-R10</f>
        <v>0</v>
      </c>
      <c r="T10" s="24">
        <f>128+1350</f>
        <v>1478</v>
      </c>
      <c r="U10" s="23"/>
      <c r="V10" s="25"/>
      <c r="W10" s="24"/>
      <c r="X10" s="25">
        <f>1254+128</f>
        <v>1382</v>
      </c>
      <c r="Y10" s="140">
        <f>Z10-X10</f>
        <v>15</v>
      </c>
      <c r="Z10" s="24">
        <f>1254+128+15</f>
        <v>1397</v>
      </c>
      <c r="AA10" s="20"/>
      <c r="AB10" s="21"/>
      <c r="AC10" s="22"/>
      <c r="AD10" s="23">
        <f>128</f>
        <v>128</v>
      </c>
      <c r="AE10" s="140">
        <f>AF10-AD10</f>
        <v>0</v>
      </c>
      <c r="AF10" s="24">
        <f>128</f>
        <v>128</v>
      </c>
      <c r="AG10" s="155"/>
      <c r="AH10" s="156"/>
      <c r="AI10" s="157"/>
      <c r="AJ10" s="25"/>
      <c r="AK10" s="25"/>
      <c r="AL10" s="24"/>
      <c r="AM10" s="23">
        <v>389</v>
      </c>
      <c r="AN10" s="140">
        <f>AO10-AM10</f>
        <v>0</v>
      </c>
      <c r="AO10" s="24">
        <v>389</v>
      </c>
      <c r="AP10" s="21"/>
      <c r="AQ10" s="21"/>
      <c r="AR10" s="22"/>
      <c r="AS10" s="21"/>
      <c r="AT10" s="21"/>
      <c r="AU10" s="22"/>
      <c r="AV10" s="21"/>
      <c r="AW10" s="21"/>
      <c r="AX10" s="158"/>
      <c r="AY10" s="21"/>
      <c r="AZ10" s="21"/>
      <c r="BA10" s="22"/>
      <c r="BB10" s="20"/>
      <c r="BC10" s="21"/>
      <c r="BD10" s="22"/>
      <c r="BE10" s="21"/>
      <c r="BF10" s="21"/>
      <c r="BG10" s="22"/>
      <c r="BH10" s="21"/>
      <c r="BI10" s="21"/>
      <c r="BJ10" s="22"/>
      <c r="BK10" s="25">
        <v>1477</v>
      </c>
      <c r="BL10" s="140">
        <f>BM10-BK10</f>
        <v>59</v>
      </c>
      <c r="BM10" s="24">
        <f>1477+59</f>
        <v>1536</v>
      </c>
      <c r="BN10" s="25">
        <v>16780</v>
      </c>
      <c r="BO10" s="140">
        <f>BP10-BN10</f>
        <v>675</v>
      </c>
      <c r="BP10" s="24">
        <f>16780+675</f>
        <v>17455</v>
      </c>
      <c r="BQ10" s="23">
        <v>1869</v>
      </c>
      <c r="BR10" s="140">
        <f>BS10-BQ10</f>
        <v>17</v>
      </c>
      <c r="BS10" s="24">
        <f>1869+17</f>
        <v>1886</v>
      </c>
      <c r="BT10" s="20"/>
      <c r="BU10" s="21"/>
      <c r="BV10" s="22"/>
      <c r="BW10" s="21"/>
      <c r="BX10" s="21"/>
      <c r="BY10" s="22"/>
      <c r="BZ10" s="23">
        <v>238</v>
      </c>
      <c r="CA10" s="140">
        <f>CB10-BZ10</f>
        <v>0</v>
      </c>
      <c r="CB10" s="24">
        <v>238</v>
      </c>
      <c r="CC10" s="25"/>
      <c r="CD10" s="25"/>
      <c r="CE10" s="24"/>
      <c r="CF10" s="25"/>
      <c r="CG10" s="25"/>
      <c r="CH10" s="24"/>
      <c r="CI10" s="23">
        <f>982+298</f>
        <v>1280</v>
      </c>
      <c r="CJ10" s="140">
        <f>CK10-CI10</f>
        <v>0</v>
      </c>
      <c r="CK10" s="24">
        <f>982+298</f>
        <v>1280</v>
      </c>
      <c r="CL10" s="20"/>
      <c r="CM10" s="21"/>
      <c r="CN10" s="22"/>
      <c r="CO10" s="20"/>
      <c r="CP10" s="21"/>
      <c r="CQ10" s="22"/>
      <c r="CR10" s="20"/>
      <c r="CS10" s="21"/>
      <c r="CT10" s="22"/>
      <c r="CU10" s="21"/>
      <c r="CV10" s="21"/>
      <c r="CW10" s="22"/>
      <c r="CX10" s="21"/>
      <c r="CY10" s="21"/>
      <c r="CZ10" s="22"/>
      <c r="DA10" s="25">
        <v>2393</v>
      </c>
      <c r="DB10" s="140">
        <f>DC10-DA10</f>
        <v>26</v>
      </c>
      <c r="DC10" s="159">
        <f>2393+26</f>
        <v>2419</v>
      </c>
      <c r="DD10" s="25">
        <v>2405</v>
      </c>
      <c r="DE10" s="140">
        <f>DF10-DD10</f>
        <v>30</v>
      </c>
      <c r="DF10" s="159">
        <f>2405+30</f>
        <v>2435</v>
      </c>
      <c r="DG10" s="159">
        <v>75</v>
      </c>
      <c r="DH10" s="140">
        <f>DI10-DG10</f>
        <v>0</v>
      </c>
      <c r="DI10" s="159">
        <v>75</v>
      </c>
      <c r="DJ10" s="159">
        <v>25</v>
      </c>
      <c r="DK10" s="140">
        <f>DL10-DJ10</f>
        <v>0</v>
      </c>
      <c r="DL10" s="159">
        <v>25</v>
      </c>
      <c r="DM10" s="20"/>
      <c r="DN10" s="21"/>
      <c r="DO10" s="158"/>
      <c r="DP10" s="21"/>
      <c r="DQ10" s="21"/>
      <c r="DR10" s="22"/>
      <c r="DS10" s="21"/>
      <c r="DT10" s="21"/>
      <c r="DU10" s="22"/>
      <c r="DV10" s="21"/>
      <c r="DW10" s="21"/>
      <c r="DX10" s="22"/>
      <c r="DY10" s="20"/>
      <c r="DZ10" s="21"/>
      <c r="EA10" s="22"/>
      <c r="EB10" s="159">
        <f>2781</f>
        <v>2781</v>
      </c>
      <c r="EC10" s="140">
        <f>ED10-EB10</f>
        <v>0</v>
      </c>
      <c r="ED10" s="159">
        <f>2781</f>
        <v>2781</v>
      </c>
      <c r="EE10" s="17">
        <f t="shared" si="3"/>
        <v>32958</v>
      </c>
      <c r="EF10" s="18">
        <f t="shared" si="3"/>
        <v>822</v>
      </c>
      <c r="EG10" s="18">
        <f t="shared" si="3"/>
        <v>33780</v>
      </c>
    </row>
    <row r="11" spans="1:137" ht="25.5">
      <c r="A11" s="153" t="s">
        <v>13</v>
      </c>
      <c r="B11" s="160" t="s">
        <v>14</v>
      </c>
      <c r="C11" s="18"/>
      <c r="D11" s="18"/>
      <c r="E11" s="19"/>
      <c r="F11" s="17"/>
      <c r="G11" s="18"/>
      <c r="H11" s="19"/>
      <c r="I11" s="136">
        <f>L11+O11+R11+U11+X11+AA11+AD11+AG11</f>
        <v>21311</v>
      </c>
      <c r="J11" s="137">
        <f>M11+S11+V11+Y11+AB11+AE11+AH11+P11</f>
        <v>0</v>
      </c>
      <c r="K11" s="138">
        <f>N11+Q11+T11+W11+Z11+AC11+AF11+AI11</f>
        <v>21311</v>
      </c>
      <c r="L11" s="20">
        <v>1215</v>
      </c>
      <c r="M11" s="140">
        <f>N11-L11</f>
        <v>0</v>
      </c>
      <c r="N11" s="22">
        <v>1215</v>
      </c>
      <c r="O11" s="21">
        <v>1215</v>
      </c>
      <c r="P11" s="140">
        <f>Q11-O11</f>
        <v>0</v>
      </c>
      <c r="Q11" s="22">
        <v>1215</v>
      </c>
      <c r="R11" s="21">
        <v>15703</v>
      </c>
      <c r="S11" s="140">
        <f>T11-R11</f>
        <v>0</v>
      </c>
      <c r="T11" s="22">
        <v>15703</v>
      </c>
      <c r="U11" s="20"/>
      <c r="V11" s="25"/>
      <c r="W11" s="24"/>
      <c r="X11" s="21">
        <v>1483</v>
      </c>
      <c r="Y11" s="140">
        <f>Z11-X11</f>
        <v>0</v>
      </c>
      <c r="Z11" s="22">
        <v>1483</v>
      </c>
      <c r="AA11" s="23">
        <v>480</v>
      </c>
      <c r="AB11" s="140">
        <f>AC11-AA11</f>
        <v>0</v>
      </c>
      <c r="AC11" s="24">
        <v>480</v>
      </c>
      <c r="AD11" s="20">
        <v>1215</v>
      </c>
      <c r="AE11" s="140">
        <f>AF11-AD11</f>
        <v>0</v>
      </c>
      <c r="AF11" s="22">
        <v>1215</v>
      </c>
      <c r="AG11" s="20"/>
      <c r="AH11" s="21"/>
      <c r="AI11" s="22"/>
      <c r="AJ11" s="21"/>
      <c r="AK11" s="21"/>
      <c r="AL11" s="22"/>
      <c r="AM11" s="20"/>
      <c r="AN11" s="21"/>
      <c r="AO11" s="22"/>
      <c r="AP11" s="21">
        <v>5073</v>
      </c>
      <c r="AQ11" s="140">
        <f>AR11-AP11</f>
        <v>0</v>
      </c>
      <c r="AR11" s="22">
        <v>5073</v>
      </c>
      <c r="AS11" s="21"/>
      <c r="AT11" s="21"/>
      <c r="AU11" s="22"/>
      <c r="AV11" s="25"/>
      <c r="AW11" s="25"/>
      <c r="AX11" s="159"/>
      <c r="AY11" s="21"/>
      <c r="AZ11" s="21"/>
      <c r="BA11" s="22"/>
      <c r="BB11" s="20">
        <v>4554</v>
      </c>
      <c r="BC11" s="140">
        <f>BD11-BB11</f>
        <v>0</v>
      </c>
      <c r="BD11" s="22">
        <v>4554</v>
      </c>
      <c r="BE11" s="21"/>
      <c r="BF11" s="21"/>
      <c r="BG11" s="22"/>
      <c r="BH11" s="21">
        <v>2621</v>
      </c>
      <c r="BI11" s="140">
        <f>BJ11-BH11</f>
        <v>0</v>
      </c>
      <c r="BJ11" s="22">
        <v>2621</v>
      </c>
      <c r="BK11" s="21">
        <v>22</v>
      </c>
      <c r="BL11" s="140">
        <f>BM11-BK11</f>
        <v>0</v>
      </c>
      <c r="BM11" s="22">
        <v>22</v>
      </c>
      <c r="BN11" s="21">
        <v>53027</v>
      </c>
      <c r="BO11" s="140">
        <f>BP11-BN11</f>
        <v>0</v>
      </c>
      <c r="BP11" s="22">
        <v>53027</v>
      </c>
      <c r="BQ11" s="20">
        <v>17233</v>
      </c>
      <c r="BR11" s="140">
        <f>BS11-BQ11</f>
        <v>0</v>
      </c>
      <c r="BS11" s="22">
        <v>17233</v>
      </c>
      <c r="BT11" s="20">
        <v>1376</v>
      </c>
      <c r="BU11" s="140">
        <f>BV11-BT11</f>
        <v>0</v>
      </c>
      <c r="BV11" s="22">
        <v>1376</v>
      </c>
      <c r="BW11" s="21">
        <v>25376</v>
      </c>
      <c r="BX11" s="140">
        <f>BY11-BW11</f>
        <v>0</v>
      </c>
      <c r="BY11" s="22">
        <v>25376</v>
      </c>
      <c r="BZ11" s="20">
        <v>4416</v>
      </c>
      <c r="CA11" s="140">
        <f>CB11-BZ11</f>
        <v>0</v>
      </c>
      <c r="CB11" s="22">
        <v>4416</v>
      </c>
      <c r="CC11" s="21"/>
      <c r="CD11" s="21"/>
      <c r="CE11" s="22"/>
      <c r="CF11" s="21"/>
      <c r="CG11" s="21"/>
      <c r="CH11" s="22"/>
      <c r="CI11" s="20"/>
      <c r="CJ11" s="21"/>
      <c r="CK11" s="22"/>
      <c r="CL11" s="20"/>
      <c r="CM11" s="21"/>
      <c r="CN11" s="22"/>
      <c r="CO11" s="20"/>
      <c r="CP11" s="21"/>
      <c r="CQ11" s="22"/>
      <c r="CR11" s="20"/>
      <c r="CS11" s="21"/>
      <c r="CT11" s="22"/>
      <c r="CU11" s="21">
        <v>5916</v>
      </c>
      <c r="CV11" s="140">
        <f>CW11-CU11</f>
        <v>0</v>
      </c>
      <c r="CW11" s="22">
        <v>5916</v>
      </c>
      <c r="CX11" s="21"/>
      <c r="CY11" s="21"/>
      <c r="CZ11" s="22"/>
      <c r="DA11" s="21">
        <v>23367</v>
      </c>
      <c r="DB11" s="140">
        <f>DC11-DA11</f>
        <v>0</v>
      </c>
      <c r="DC11" s="158">
        <v>23367</v>
      </c>
      <c r="DD11" s="21">
        <v>22000</v>
      </c>
      <c r="DE11" s="140">
        <f>DF11-DD11</f>
        <v>0</v>
      </c>
      <c r="DF11" s="158">
        <v>22000</v>
      </c>
      <c r="DG11" s="158">
        <v>600</v>
      </c>
      <c r="DH11" s="140">
        <f>DI11-DG11</f>
        <v>0</v>
      </c>
      <c r="DI11" s="158">
        <v>600</v>
      </c>
      <c r="DJ11" s="158">
        <v>200</v>
      </c>
      <c r="DK11" s="140">
        <f>DL11-DJ11</f>
        <v>0</v>
      </c>
      <c r="DL11" s="158">
        <v>200</v>
      </c>
      <c r="DM11" s="20"/>
      <c r="DN11" s="21"/>
      <c r="DO11" s="158"/>
      <c r="DP11" s="21"/>
      <c r="DQ11" s="21"/>
      <c r="DR11" s="22"/>
      <c r="DS11" s="21"/>
      <c r="DT11" s="21"/>
      <c r="DU11" s="22"/>
      <c r="DV11" s="21"/>
      <c r="DW11" s="21"/>
      <c r="DX11" s="22"/>
      <c r="DY11" s="20"/>
      <c r="DZ11" s="21"/>
      <c r="EA11" s="22"/>
      <c r="EB11" s="159">
        <f>119032-5347+1535+22159+5731+4209</f>
        <v>147319</v>
      </c>
      <c r="EC11" s="140">
        <f>ED11-EB11</f>
        <v>19007</v>
      </c>
      <c r="ED11" s="159">
        <f>119032-5347+1535+22159+5731+4209+2157+744+4788+6108+965+4245</f>
        <v>166326</v>
      </c>
      <c r="EE11" s="17">
        <f t="shared" si="3"/>
        <v>334411</v>
      </c>
      <c r="EF11" s="18">
        <f t="shared" si="3"/>
        <v>19007</v>
      </c>
      <c r="EG11" s="18">
        <f t="shared" si="3"/>
        <v>353418</v>
      </c>
    </row>
    <row r="12" spans="1:137" ht="39" thickBot="1">
      <c r="A12" s="153" t="s">
        <v>15</v>
      </c>
      <c r="B12" s="160" t="s">
        <v>16</v>
      </c>
      <c r="C12" s="18"/>
      <c r="D12" s="18"/>
      <c r="E12" s="19"/>
      <c r="F12" s="17"/>
      <c r="G12" s="18"/>
      <c r="H12" s="19"/>
      <c r="I12" s="136">
        <f>L12+O12+R12+U12+X12+AA12+AD12+AG12</f>
        <v>0</v>
      </c>
      <c r="J12" s="137">
        <f>M12+S12+V12+Y12+AB12+AE12+AH12+P12</f>
        <v>0</v>
      </c>
      <c r="K12" s="138">
        <f>N12+Q12+T12+W12+Z12+AC12+AF12+AI12</f>
        <v>0</v>
      </c>
      <c r="L12" s="20"/>
      <c r="M12" s="21"/>
      <c r="N12" s="22"/>
      <c r="O12" s="21"/>
      <c r="P12" s="21"/>
      <c r="Q12" s="22"/>
      <c r="R12" s="21"/>
      <c r="S12" s="21"/>
      <c r="T12" s="22"/>
      <c r="U12" s="20"/>
      <c r="V12" s="21"/>
      <c r="W12" s="22"/>
      <c r="X12" s="21"/>
      <c r="Y12" s="21"/>
      <c r="Z12" s="22"/>
      <c r="AA12" s="20"/>
      <c r="AB12" s="21"/>
      <c r="AC12" s="22"/>
      <c r="AD12" s="20"/>
      <c r="AE12" s="21"/>
      <c r="AF12" s="22"/>
      <c r="AG12" s="20"/>
      <c r="AH12" s="21"/>
      <c r="AI12" s="22"/>
      <c r="AJ12" s="21"/>
      <c r="AK12" s="21"/>
      <c r="AL12" s="22"/>
      <c r="AM12" s="20"/>
      <c r="AN12" s="21"/>
      <c r="AO12" s="22"/>
      <c r="AP12" s="21"/>
      <c r="AQ12" s="21"/>
      <c r="AR12" s="22"/>
      <c r="AS12" s="21"/>
      <c r="AT12" s="21"/>
      <c r="AU12" s="22"/>
      <c r="AV12" s="21"/>
      <c r="AW12" s="21"/>
      <c r="AX12" s="158"/>
      <c r="AY12" s="21"/>
      <c r="AZ12" s="21"/>
      <c r="BA12" s="22"/>
      <c r="BB12" s="20"/>
      <c r="BC12" s="21"/>
      <c r="BD12" s="22"/>
      <c r="BE12" s="21"/>
      <c r="BF12" s="21"/>
      <c r="BG12" s="22"/>
      <c r="BH12" s="21"/>
      <c r="BI12" s="21"/>
      <c r="BJ12" s="22"/>
      <c r="BK12" s="21"/>
      <c r="BL12" s="21"/>
      <c r="BM12" s="22"/>
      <c r="BN12" s="21"/>
      <c r="BO12" s="21"/>
      <c r="BP12" s="22"/>
      <c r="BQ12" s="20"/>
      <c r="BR12" s="21"/>
      <c r="BS12" s="22"/>
      <c r="BT12" s="20"/>
      <c r="BU12" s="21"/>
      <c r="BV12" s="22"/>
      <c r="BW12" s="21"/>
      <c r="BX12" s="21"/>
      <c r="BY12" s="22"/>
      <c r="BZ12" s="20"/>
      <c r="CA12" s="21"/>
      <c r="CB12" s="22"/>
      <c r="CC12" s="21"/>
      <c r="CD12" s="21"/>
      <c r="CE12" s="22"/>
      <c r="CF12" s="21"/>
      <c r="CG12" s="21"/>
      <c r="CH12" s="22"/>
      <c r="CI12" s="20"/>
      <c r="CJ12" s="21"/>
      <c r="CK12" s="22"/>
      <c r="CL12" s="20"/>
      <c r="CM12" s="21"/>
      <c r="CN12" s="22"/>
      <c r="CO12" s="20"/>
      <c r="CP12" s="21"/>
      <c r="CQ12" s="22"/>
      <c r="CR12" s="20"/>
      <c r="CS12" s="21"/>
      <c r="CT12" s="22"/>
      <c r="CU12" s="21"/>
      <c r="CV12" s="21"/>
      <c r="CW12" s="22"/>
      <c r="CX12" s="21"/>
      <c r="CY12" s="21"/>
      <c r="CZ12" s="22"/>
      <c r="DA12" s="21"/>
      <c r="DB12" s="21"/>
      <c r="DC12" s="158"/>
      <c r="DD12" s="21"/>
      <c r="DE12" s="21"/>
      <c r="DF12" s="158"/>
      <c r="DG12" s="158"/>
      <c r="DH12" s="158"/>
      <c r="DI12" s="158"/>
      <c r="DJ12" s="158"/>
      <c r="DK12" s="158"/>
      <c r="DL12" s="158"/>
      <c r="DM12" s="20"/>
      <c r="DN12" s="21"/>
      <c r="DO12" s="158"/>
      <c r="DP12" s="21"/>
      <c r="DQ12" s="21"/>
      <c r="DR12" s="22"/>
      <c r="DS12" s="21"/>
      <c r="DT12" s="21"/>
      <c r="DU12" s="22"/>
      <c r="DV12" s="21"/>
      <c r="DW12" s="21"/>
      <c r="DX12" s="22"/>
      <c r="DY12" s="20"/>
      <c r="DZ12" s="21"/>
      <c r="EA12" s="22"/>
      <c r="EB12" s="159"/>
      <c r="EC12" s="159"/>
      <c r="ED12" s="159"/>
      <c r="EE12" s="17">
        <f t="shared" ref="EE12:EF40" si="4">C12+I12+AJ12+AM12+AP12+AS12+AV12+AY12+BB12+BE12+BH12+BK12+BN12+BQ12+BT12+BW12+BZ12+CC12+CF12+CI12+CL12+CO12+CR12+CU12+CX12+DM12+DP12+DS12+DV12+DY12+EB12+F12</f>
        <v>0</v>
      </c>
      <c r="EF12" s="18">
        <f t="shared" si="4"/>
        <v>0</v>
      </c>
      <c r="EG12" s="18">
        <f t="shared" si="3"/>
        <v>0</v>
      </c>
    </row>
    <row r="13" spans="1:137" ht="39" thickBot="1">
      <c r="A13" s="153" t="s">
        <v>17</v>
      </c>
      <c r="B13" s="160" t="s">
        <v>18</v>
      </c>
      <c r="C13" s="18"/>
      <c r="D13" s="18"/>
      <c r="E13" s="19"/>
      <c r="F13" s="17"/>
      <c r="G13" s="18"/>
      <c r="H13" s="19"/>
      <c r="I13" s="136">
        <f>L13+O13+R13+U13+X13+AA13+AD13+AG13</f>
        <v>0</v>
      </c>
      <c r="J13" s="137">
        <f>M13+S13+V13+Y13+AB13+AE13+AH13+P13</f>
        <v>0</v>
      </c>
      <c r="K13" s="138">
        <f>N13+Q13+T13+W13+Z13+AC13+AF13+AI13</f>
        <v>0</v>
      </c>
      <c r="L13" s="20"/>
      <c r="M13" s="21"/>
      <c r="N13" s="22"/>
      <c r="O13" s="21"/>
      <c r="P13" s="21"/>
      <c r="Q13" s="22"/>
      <c r="R13" s="21"/>
      <c r="S13" s="21"/>
      <c r="T13" s="22"/>
      <c r="U13" s="20"/>
      <c r="V13" s="21"/>
      <c r="W13" s="22"/>
      <c r="X13" s="21"/>
      <c r="Y13" s="21"/>
      <c r="Z13" s="22"/>
      <c r="AA13" s="20"/>
      <c r="AB13" s="21"/>
      <c r="AC13" s="22"/>
      <c r="AD13" s="20"/>
      <c r="AE13" s="21"/>
      <c r="AF13" s="22"/>
      <c r="AG13" s="20"/>
      <c r="AH13" s="21"/>
      <c r="AI13" s="22"/>
      <c r="AJ13" s="21"/>
      <c r="AK13" s="21"/>
      <c r="AL13" s="22"/>
      <c r="AM13" s="20"/>
      <c r="AN13" s="21"/>
      <c r="AO13" s="22"/>
      <c r="AP13" s="21"/>
      <c r="AQ13" s="21"/>
      <c r="AR13" s="22"/>
      <c r="AS13" s="21"/>
      <c r="AT13" s="21"/>
      <c r="AU13" s="22"/>
      <c r="AV13" s="21"/>
      <c r="AW13" s="21"/>
      <c r="AX13" s="158"/>
      <c r="AY13" s="21"/>
      <c r="AZ13" s="21"/>
      <c r="BA13" s="22"/>
      <c r="BB13" s="20"/>
      <c r="BC13" s="21"/>
      <c r="BD13" s="22"/>
      <c r="BE13" s="21"/>
      <c r="BF13" s="21"/>
      <c r="BG13" s="22"/>
      <c r="BH13" s="21"/>
      <c r="BI13" s="21"/>
      <c r="BJ13" s="22"/>
      <c r="BK13" s="21"/>
      <c r="BL13" s="21"/>
      <c r="BM13" s="22"/>
      <c r="BN13" s="21"/>
      <c r="BO13" s="21"/>
      <c r="BP13" s="22"/>
      <c r="BQ13" s="20"/>
      <c r="BR13" s="21"/>
      <c r="BS13" s="22"/>
      <c r="BT13" s="20"/>
      <c r="BU13" s="21"/>
      <c r="BV13" s="22"/>
      <c r="BW13" s="21"/>
      <c r="BX13" s="21"/>
      <c r="BY13" s="22"/>
      <c r="BZ13" s="20"/>
      <c r="CA13" s="21"/>
      <c r="CB13" s="22"/>
      <c r="CC13" s="21"/>
      <c r="CD13" s="21"/>
      <c r="CE13" s="22"/>
      <c r="CF13" s="21"/>
      <c r="CG13" s="21"/>
      <c r="CH13" s="22"/>
      <c r="CI13" s="20"/>
      <c r="CJ13" s="21"/>
      <c r="CK13" s="22"/>
      <c r="CL13" s="20"/>
      <c r="CM13" s="21"/>
      <c r="CN13" s="22"/>
      <c r="CO13" s="20"/>
      <c r="CP13" s="21"/>
      <c r="CQ13" s="22"/>
      <c r="CR13" s="20"/>
      <c r="CS13" s="21"/>
      <c r="CT13" s="22"/>
      <c r="CU13" s="21"/>
      <c r="CV13" s="21"/>
      <c r="CW13" s="22"/>
      <c r="CX13" s="21"/>
      <c r="CY13" s="21"/>
      <c r="CZ13" s="22"/>
      <c r="DA13" s="21"/>
      <c r="DB13" s="21"/>
      <c r="DC13" s="158"/>
      <c r="DD13" s="21"/>
      <c r="DE13" s="21"/>
      <c r="DF13" s="158"/>
      <c r="DG13" s="158"/>
      <c r="DH13" s="158"/>
      <c r="DI13" s="158"/>
      <c r="DJ13" s="158"/>
      <c r="DK13" s="158"/>
      <c r="DL13" s="158"/>
      <c r="DM13" s="20"/>
      <c r="DN13" s="21"/>
      <c r="DO13" s="158"/>
      <c r="DP13" s="21"/>
      <c r="DQ13" s="21"/>
      <c r="DR13" s="22"/>
      <c r="DS13" s="21"/>
      <c r="DT13" s="21"/>
      <c r="DU13" s="22"/>
      <c r="DV13" s="21"/>
      <c r="DW13" s="21"/>
      <c r="DX13" s="22"/>
      <c r="DY13" s="20"/>
      <c r="DZ13" s="21"/>
      <c r="EA13" s="22"/>
      <c r="EB13" s="159">
        <v>164731</v>
      </c>
      <c r="EC13" s="140">
        <f>ED13-EB13</f>
        <v>-6108</v>
      </c>
      <c r="ED13" s="159">
        <f>164731-6108</f>
        <v>158623</v>
      </c>
      <c r="EE13" s="17">
        <f t="shared" si="4"/>
        <v>164731</v>
      </c>
      <c r="EF13" s="18">
        <f t="shared" si="4"/>
        <v>-6108</v>
      </c>
      <c r="EG13" s="18">
        <f t="shared" si="3"/>
        <v>158623</v>
      </c>
    </row>
    <row r="14" spans="1:137" ht="25.5">
      <c r="A14" s="153" t="s">
        <v>19</v>
      </c>
      <c r="B14" s="160" t="s">
        <v>20</v>
      </c>
      <c r="C14" s="18"/>
      <c r="D14" s="18"/>
      <c r="E14" s="19"/>
      <c r="F14" s="17"/>
      <c r="G14" s="18"/>
      <c r="H14" s="19"/>
      <c r="I14" s="136"/>
      <c r="J14" s="137"/>
      <c r="K14" s="138"/>
      <c r="L14" s="20"/>
      <c r="M14" s="21"/>
      <c r="N14" s="22"/>
      <c r="O14" s="21"/>
      <c r="P14" s="21"/>
      <c r="Q14" s="22"/>
      <c r="R14" s="21"/>
      <c r="S14" s="21"/>
      <c r="T14" s="22"/>
      <c r="U14" s="20"/>
      <c r="V14" s="21"/>
      <c r="W14" s="22"/>
      <c r="X14" s="21"/>
      <c r="Y14" s="21"/>
      <c r="Z14" s="22"/>
      <c r="AA14" s="20"/>
      <c r="AB14" s="21"/>
      <c r="AC14" s="22"/>
      <c r="AD14" s="20"/>
      <c r="AE14" s="21"/>
      <c r="AF14" s="22"/>
      <c r="AG14" s="20"/>
      <c r="AH14" s="21"/>
      <c r="AI14" s="22"/>
      <c r="AJ14" s="21"/>
      <c r="AK14" s="21"/>
      <c r="AL14" s="22"/>
      <c r="AM14" s="20"/>
      <c r="AN14" s="21"/>
      <c r="AO14" s="22"/>
      <c r="AP14" s="21"/>
      <c r="AQ14" s="21"/>
      <c r="AR14" s="22"/>
      <c r="AS14" s="21"/>
      <c r="AT14" s="21"/>
      <c r="AU14" s="22"/>
      <c r="AV14" s="21"/>
      <c r="AW14" s="21"/>
      <c r="AX14" s="158"/>
      <c r="AY14" s="21"/>
      <c r="AZ14" s="21"/>
      <c r="BA14" s="22"/>
      <c r="BB14" s="20"/>
      <c r="BC14" s="21"/>
      <c r="BD14" s="22"/>
      <c r="BE14" s="21"/>
      <c r="BF14" s="21"/>
      <c r="BG14" s="22"/>
      <c r="BH14" s="21"/>
      <c r="BI14" s="21"/>
      <c r="BJ14" s="22"/>
      <c r="BK14" s="21"/>
      <c r="BL14" s="21"/>
      <c r="BM14" s="22"/>
      <c r="BN14" s="21"/>
      <c r="BO14" s="21"/>
      <c r="BP14" s="22"/>
      <c r="BQ14" s="20"/>
      <c r="BR14" s="21"/>
      <c r="BS14" s="22"/>
      <c r="BT14" s="20"/>
      <c r="BU14" s="21"/>
      <c r="BV14" s="22"/>
      <c r="BW14" s="21"/>
      <c r="BX14" s="21"/>
      <c r="BY14" s="22"/>
      <c r="BZ14" s="20"/>
      <c r="CA14" s="21"/>
      <c r="CB14" s="22"/>
      <c r="CC14" s="21"/>
      <c r="CD14" s="21"/>
      <c r="CE14" s="22"/>
      <c r="CF14" s="21"/>
      <c r="CG14" s="21"/>
      <c r="CH14" s="22"/>
      <c r="CI14" s="20"/>
      <c r="CJ14" s="21"/>
      <c r="CK14" s="22"/>
      <c r="CL14" s="20"/>
      <c r="CM14" s="21"/>
      <c r="CN14" s="22"/>
      <c r="CO14" s="20"/>
      <c r="CP14" s="21"/>
      <c r="CQ14" s="22"/>
      <c r="CR14" s="20"/>
      <c r="CS14" s="21"/>
      <c r="CT14" s="22"/>
      <c r="CU14" s="21"/>
      <c r="CV14" s="21"/>
      <c r="CW14" s="22"/>
      <c r="CX14" s="21"/>
      <c r="CY14" s="21"/>
      <c r="CZ14" s="22"/>
      <c r="DA14" s="21"/>
      <c r="DB14" s="21"/>
      <c r="DC14" s="158"/>
      <c r="DD14" s="21"/>
      <c r="DE14" s="21"/>
      <c r="DF14" s="158"/>
      <c r="DG14" s="158"/>
      <c r="DH14" s="158"/>
      <c r="DI14" s="158"/>
      <c r="DJ14" s="158"/>
      <c r="DK14" s="158"/>
      <c r="DL14" s="158"/>
      <c r="DM14" s="20"/>
      <c r="DN14" s="21"/>
      <c r="DO14" s="158"/>
      <c r="DP14" s="21"/>
      <c r="DQ14" s="21"/>
      <c r="DR14" s="22"/>
      <c r="DS14" s="21"/>
      <c r="DT14" s="21"/>
      <c r="DU14" s="22"/>
      <c r="DV14" s="21"/>
      <c r="DW14" s="21"/>
      <c r="DX14" s="22"/>
      <c r="DY14" s="20"/>
      <c r="DZ14" s="21"/>
      <c r="EA14" s="22"/>
      <c r="EB14" s="159">
        <v>148656</v>
      </c>
      <c r="EC14" s="140">
        <f>ED14-EB14</f>
        <v>-6108</v>
      </c>
      <c r="ED14" s="159">
        <f>148656-6108</f>
        <v>142548</v>
      </c>
      <c r="EE14" s="17">
        <f t="shared" si="4"/>
        <v>148656</v>
      </c>
      <c r="EF14" s="18">
        <f t="shared" si="4"/>
        <v>-6108</v>
      </c>
      <c r="EG14" s="18">
        <f t="shared" si="3"/>
        <v>142548</v>
      </c>
    </row>
    <row r="15" spans="1:137" ht="38.25">
      <c r="A15" s="153" t="s">
        <v>21</v>
      </c>
      <c r="B15" s="160" t="s">
        <v>22</v>
      </c>
      <c r="C15" s="18"/>
      <c r="D15" s="18"/>
      <c r="E15" s="19"/>
      <c r="F15" s="17"/>
      <c r="G15" s="18"/>
      <c r="H15" s="19"/>
      <c r="I15" s="136">
        <f t="shared" ref="I15:I22" si="5">L15+O15+R15+U15+X15+AA15+AD15+AG15</f>
        <v>0</v>
      </c>
      <c r="J15" s="137">
        <f t="shared" ref="J15:J22" si="6">M15+S15+V15+Y15+AB15+AE15+AH15+P15</f>
        <v>0</v>
      </c>
      <c r="K15" s="138">
        <f t="shared" ref="K15:K22" si="7">N15+Q15+T15+W15+Z15+AC15+AF15+AI15</f>
        <v>0</v>
      </c>
      <c r="L15" s="20"/>
      <c r="M15" s="21"/>
      <c r="N15" s="22"/>
      <c r="O15" s="21"/>
      <c r="P15" s="21"/>
      <c r="Q15" s="22"/>
      <c r="R15" s="21"/>
      <c r="S15" s="21"/>
      <c r="T15" s="22"/>
      <c r="U15" s="20"/>
      <c r="V15" s="21"/>
      <c r="W15" s="22"/>
      <c r="X15" s="21"/>
      <c r="Y15" s="21"/>
      <c r="Z15" s="22"/>
      <c r="AA15" s="20"/>
      <c r="AB15" s="21"/>
      <c r="AC15" s="22"/>
      <c r="AD15" s="20"/>
      <c r="AE15" s="21"/>
      <c r="AF15" s="22"/>
      <c r="AG15" s="20"/>
      <c r="AH15" s="21"/>
      <c r="AI15" s="22"/>
      <c r="AJ15" s="21"/>
      <c r="AK15" s="21"/>
      <c r="AL15" s="22"/>
      <c r="AM15" s="20"/>
      <c r="AN15" s="21"/>
      <c r="AO15" s="22"/>
      <c r="AP15" s="21"/>
      <c r="AQ15" s="21"/>
      <c r="AR15" s="22"/>
      <c r="AS15" s="21"/>
      <c r="AT15" s="21"/>
      <c r="AU15" s="22"/>
      <c r="AV15" s="21"/>
      <c r="AW15" s="21"/>
      <c r="AX15" s="158"/>
      <c r="AY15" s="21"/>
      <c r="AZ15" s="21"/>
      <c r="BA15" s="22"/>
      <c r="BB15" s="20"/>
      <c r="BC15" s="21"/>
      <c r="BD15" s="22"/>
      <c r="BE15" s="21"/>
      <c r="BF15" s="21"/>
      <c r="BG15" s="22"/>
      <c r="BH15" s="21"/>
      <c r="BI15" s="21"/>
      <c r="BJ15" s="22"/>
      <c r="BK15" s="21"/>
      <c r="BL15" s="21"/>
      <c r="BM15" s="22"/>
      <c r="BN15" s="21"/>
      <c r="BO15" s="21"/>
      <c r="BP15" s="22"/>
      <c r="BQ15" s="20"/>
      <c r="BR15" s="21"/>
      <c r="BS15" s="22"/>
      <c r="BT15" s="20"/>
      <c r="BU15" s="21"/>
      <c r="BV15" s="22"/>
      <c r="BW15" s="21"/>
      <c r="BX15" s="21"/>
      <c r="BY15" s="22"/>
      <c r="BZ15" s="20"/>
      <c r="CA15" s="21"/>
      <c r="CB15" s="22"/>
      <c r="CC15" s="21"/>
      <c r="CD15" s="21"/>
      <c r="CE15" s="22"/>
      <c r="CF15" s="21"/>
      <c r="CG15" s="21"/>
      <c r="CH15" s="22"/>
      <c r="CI15" s="20"/>
      <c r="CJ15" s="21"/>
      <c r="CK15" s="22"/>
      <c r="CL15" s="20"/>
      <c r="CM15" s="21"/>
      <c r="CN15" s="22"/>
      <c r="CO15" s="20"/>
      <c r="CP15" s="21"/>
      <c r="CQ15" s="22"/>
      <c r="CR15" s="20"/>
      <c r="CS15" s="21"/>
      <c r="CT15" s="22"/>
      <c r="CU15" s="21"/>
      <c r="CV15" s="21"/>
      <c r="CW15" s="22"/>
      <c r="CX15" s="21"/>
      <c r="CY15" s="21"/>
      <c r="CZ15" s="22"/>
      <c r="DA15" s="21"/>
      <c r="DB15" s="21"/>
      <c r="DC15" s="158"/>
      <c r="DD15" s="21"/>
      <c r="DE15" s="21"/>
      <c r="DF15" s="158"/>
      <c r="DG15" s="158"/>
      <c r="DH15" s="158"/>
      <c r="DI15" s="158"/>
      <c r="DJ15" s="158"/>
      <c r="DK15" s="158"/>
      <c r="DL15" s="158"/>
      <c r="DM15" s="20"/>
      <c r="DN15" s="21"/>
      <c r="DO15" s="158"/>
      <c r="DP15" s="21"/>
      <c r="DQ15" s="21"/>
      <c r="DR15" s="22"/>
      <c r="DS15" s="21"/>
      <c r="DT15" s="21"/>
      <c r="DU15" s="22"/>
      <c r="DV15" s="21"/>
      <c r="DW15" s="21"/>
      <c r="DX15" s="22"/>
      <c r="DY15" s="20"/>
      <c r="DZ15" s="21"/>
      <c r="EA15" s="22"/>
      <c r="EB15" s="159"/>
      <c r="EC15" s="159"/>
      <c r="ED15" s="159"/>
      <c r="EE15" s="17">
        <f t="shared" si="4"/>
        <v>0</v>
      </c>
      <c r="EF15" s="18">
        <f t="shared" si="4"/>
        <v>0</v>
      </c>
      <c r="EG15" s="18">
        <f t="shared" si="3"/>
        <v>0</v>
      </c>
    </row>
    <row r="16" spans="1:137" ht="77.25" thickBot="1">
      <c r="A16" s="153" t="s">
        <v>23</v>
      </c>
      <c r="B16" s="160" t="s">
        <v>24</v>
      </c>
      <c r="C16" s="18"/>
      <c r="D16" s="18"/>
      <c r="E16" s="19"/>
      <c r="F16" s="17"/>
      <c r="G16" s="18"/>
      <c r="H16" s="19"/>
      <c r="I16" s="136">
        <f t="shared" si="5"/>
        <v>0</v>
      </c>
      <c r="J16" s="137">
        <f t="shared" si="6"/>
        <v>0</v>
      </c>
      <c r="K16" s="138">
        <f t="shared" si="7"/>
        <v>0</v>
      </c>
      <c r="L16" s="20"/>
      <c r="M16" s="21"/>
      <c r="N16" s="22"/>
      <c r="O16" s="21"/>
      <c r="P16" s="21"/>
      <c r="Q16" s="22"/>
      <c r="R16" s="21"/>
      <c r="S16" s="21"/>
      <c r="T16" s="22"/>
      <c r="U16" s="20"/>
      <c r="V16" s="21"/>
      <c r="W16" s="22"/>
      <c r="X16" s="21"/>
      <c r="Y16" s="21"/>
      <c r="Z16" s="22"/>
      <c r="AA16" s="20"/>
      <c r="AB16" s="21"/>
      <c r="AC16" s="22"/>
      <c r="AD16" s="20"/>
      <c r="AE16" s="21"/>
      <c r="AF16" s="22"/>
      <c r="AG16" s="20"/>
      <c r="AH16" s="21"/>
      <c r="AI16" s="22"/>
      <c r="AJ16" s="21"/>
      <c r="AK16" s="21"/>
      <c r="AL16" s="22"/>
      <c r="AM16" s="20"/>
      <c r="AN16" s="21"/>
      <c r="AO16" s="22"/>
      <c r="AP16" s="21"/>
      <c r="AQ16" s="21"/>
      <c r="AR16" s="22"/>
      <c r="AS16" s="21"/>
      <c r="AT16" s="21"/>
      <c r="AU16" s="22"/>
      <c r="AV16" s="21"/>
      <c r="AW16" s="21"/>
      <c r="AX16" s="158"/>
      <c r="AY16" s="21"/>
      <c r="AZ16" s="21"/>
      <c r="BA16" s="22"/>
      <c r="BB16" s="20"/>
      <c r="BC16" s="21"/>
      <c r="BD16" s="22"/>
      <c r="BE16" s="21"/>
      <c r="BF16" s="21"/>
      <c r="BG16" s="22"/>
      <c r="BH16" s="21"/>
      <c r="BI16" s="21"/>
      <c r="BJ16" s="22"/>
      <c r="BK16" s="21"/>
      <c r="BL16" s="21"/>
      <c r="BM16" s="22"/>
      <c r="BN16" s="21"/>
      <c r="BO16" s="21"/>
      <c r="BP16" s="22"/>
      <c r="BQ16" s="20"/>
      <c r="BR16" s="21"/>
      <c r="BS16" s="22"/>
      <c r="BT16" s="20"/>
      <c r="BU16" s="21"/>
      <c r="BV16" s="22"/>
      <c r="BW16" s="21"/>
      <c r="BX16" s="21"/>
      <c r="BY16" s="22"/>
      <c r="BZ16" s="20"/>
      <c r="CA16" s="21"/>
      <c r="CB16" s="22"/>
      <c r="CC16" s="21"/>
      <c r="CD16" s="21"/>
      <c r="CE16" s="22"/>
      <c r="CF16" s="21"/>
      <c r="CG16" s="21"/>
      <c r="CH16" s="22"/>
      <c r="CI16" s="20"/>
      <c r="CJ16" s="21"/>
      <c r="CK16" s="22"/>
      <c r="CL16" s="20"/>
      <c r="CM16" s="21"/>
      <c r="CN16" s="22"/>
      <c r="CO16" s="20"/>
      <c r="CP16" s="21"/>
      <c r="CQ16" s="22"/>
      <c r="CR16" s="20"/>
      <c r="CS16" s="21"/>
      <c r="CT16" s="22"/>
      <c r="CU16" s="21"/>
      <c r="CV16" s="21"/>
      <c r="CW16" s="22"/>
      <c r="CX16" s="21"/>
      <c r="CY16" s="21"/>
      <c r="CZ16" s="22"/>
      <c r="DA16" s="21"/>
      <c r="DB16" s="21"/>
      <c r="DC16" s="158"/>
      <c r="DD16" s="21"/>
      <c r="DE16" s="21"/>
      <c r="DF16" s="158"/>
      <c r="DG16" s="158"/>
      <c r="DH16" s="158"/>
      <c r="DI16" s="158"/>
      <c r="DJ16" s="158"/>
      <c r="DK16" s="158"/>
      <c r="DL16" s="158"/>
      <c r="DM16" s="20"/>
      <c r="DN16" s="21"/>
      <c r="DO16" s="158"/>
      <c r="DP16" s="21"/>
      <c r="DQ16" s="21"/>
      <c r="DR16" s="22"/>
      <c r="DS16" s="21"/>
      <c r="DT16" s="21"/>
      <c r="DU16" s="22"/>
      <c r="DV16" s="21"/>
      <c r="DW16" s="21"/>
      <c r="DX16" s="22"/>
      <c r="DY16" s="20"/>
      <c r="DZ16" s="21"/>
      <c r="EA16" s="22"/>
      <c r="EB16" s="159"/>
      <c r="EC16" s="159"/>
      <c r="ED16" s="159"/>
      <c r="EE16" s="17">
        <f t="shared" si="4"/>
        <v>0</v>
      </c>
      <c r="EF16" s="18">
        <f t="shared" si="4"/>
        <v>0</v>
      </c>
      <c r="EG16" s="18">
        <f t="shared" si="3"/>
        <v>0</v>
      </c>
    </row>
    <row r="17" spans="1:137" ht="64.5" thickBot="1">
      <c r="A17" s="153" t="s">
        <v>25</v>
      </c>
      <c r="B17" s="160" t="s">
        <v>26</v>
      </c>
      <c r="C17" s="18"/>
      <c r="D17" s="18"/>
      <c r="E17" s="19"/>
      <c r="F17" s="17"/>
      <c r="G17" s="18"/>
      <c r="H17" s="19"/>
      <c r="I17" s="136">
        <f t="shared" si="5"/>
        <v>0</v>
      </c>
      <c r="J17" s="137">
        <f t="shared" si="6"/>
        <v>0</v>
      </c>
      <c r="K17" s="138">
        <f t="shared" si="7"/>
        <v>0</v>
      </c>
      <c r="L17" s="20"/>
      <c r="M17" s="21"/>
      <c r="N17" s="22"/>
      <c r="O17" s="21"/>
      <c r="P17" s="21"/>
      <c r="Q17" s="22"/>
      <c r="R17" s="21"/>
      <c r="S17" s="21"/>
      <c r="T17" s="22"/>
      <c r="U17" s="20"/>
      <c r="V17" s="21"/>
      <c r="W17" s="22"/>
      <c r="X17" s="21"/>
      <c r="Y17" s="21"/>
      <c r="Z17" s="22"/>
      <c r="AA17" s="20"/>
      <c r="AB17" s="21"/>
      <c r="AC17" s="22"/>
      <c r="AD17" s="20"/>
      <c r="AE17" s="21"/>
      <c r="AF17" s="22"/>
      <c r="AG17" s="20"/>
      <c r="AH17" s="21"/>
      <c r="AI17" s="22"/>
      <c r="AJ17" s="21">
        <v>2400</v>
      </c>
      <c r="AK17" s="140">
        <f>AL17-AJ17</f>
        <v>0</v>
      </c>
      <c r="AL17" s="22">
        <v>2400</v>
      </c>
      <c r="AM17" s="20"/>
      <c r="AN17" s="21"/>
      <c r="AO17" s="22"/>
      <c r="AP17" s="21"/>
      <c r="AQ17" s="21"/>
      <c r="AR17" s="22"/>
      <c r="AS17" s="21"/>
      <c r="AT17" s="21"/>
      <c r="AU17" s="22"/>
      <c r="AV17" s="21"/>
      <c r="AW17" s="21"/>
      <c r="AX17" s="158"/>
      <c r="AY17" s="21"/>
      <c r="AZ17" s="21"/>
      <c r="BA17" s="22"/>
      <c r="BB17" s="20"/>
      <c r="BC17" s="21"/>
      <c r="BD17" s="22"/>
      <c r="BE17" s="21"/>
      <c r="BF17" s="21"/>
      <c r="BG17" s="22"/>
      <c r="BH17" s="21"/>
      <c r="BI17" s="21"/>
      <c r="BJ17" s="22"/>
      <c r="BK17" s="21"/>
      <c r="BL17" s="21"/>
      <c r="BM17" s="22"/>
      <c r="BN17" s="21"/>
      <c r="BO17" s="21"/>
      <c r="BP17" s="22"/>
      <c r="BQ17" s="20"/>
      <c r="BR17" s="21"/>
      <c r="BS17" s="22"/>
      <c r="BT17" s="20"/>
      <c r="BU17" s="21"/>
      <c r="BV17" s="22"/>
      <c r="BW17" s="21"/>
      <c r="BX17" s="21"/>
      <c r="BY17" s="22"/>
      <c r="BZ17" s="20"/>
      <c r="CA17" s="21"/>
      <c r="CB17" s="22"/>
      <c r="CC17" s="21"/>
      <c r="CD17" s="21"/>
      <c r="CE17" s="22"/>
      <c r="CF17" s="21"/>
      <c r="CG17" s="21"/>
      <c r="CH17" s="22"/>
      <c r="CI17" s="20"/>
      <c r="CJ17" s="21"/>
      <c r="CK17" s="22"/>
      <c r="CL17" s="20"/>
      <c r="CM17" s="21"/>
      <c r="CN17" s="22"/>
      <c r="CO17" s="20"/>
      <c r="CP17" s="21"/>
      <c r="CQ17" s="22"/>
      <c r="CR17" s="20"/>
      <c r="CS17" s="21"/>
      <c r="CT17" s="22"/>
      <c r="CU17" s="21"/>
      <c r="CV17" s="21"/>
      <c r="CW17" s="22"/>
      <c r="CX17" s="21"/>
      <c r="CY17" s="21"/>
      <c r="CZ17" s="22"/>
      <c r="DA17" s="21"/>
      <c r="DB17" s="21"/>
      <c r="DC17" s="158"/>
      <c r="DD17" s="21"/>
      <c r="DE17" s="21"/>
      <c r="DF17" s="158"/>
      <c r="DG17" s="158"/>
      <c r="DH17" s="158"/>
      <c r="DI17" s="158"/>
      <c r="DJ17" s="158"/>
      <c r="DK17" s="158"/>
      <c r="DL17" s="158"/>
      <c r="DM17" s="20"/>
      <c r="DN17" s="21"/>
      <c r="DO17" s="158"/>
      <c r="DP17" s="21"/>
      <c r="DQ17" s="21"/>
      <c r="DR17" s="22"/>
      <c r="DS17" s="21"/>
      <c r="DT17" s="21"/>
      <c r="DU17" s="22"/>
      <c r="DV17" s="21"/>
      <c r="DW17" s="21"/>
      <c r="DX17" s="22"/>
      <c r="DY17" s="23"/>
      <c r="DZ17" s="25"/>
      <c r="EA17" s="24"/>
      <c r="EB17" s="159">
        <f>1300+50+40048+100</f>
        <v>41498</v>
      </c>
      <c r="EC17" s="140">
        <f>ED17-EB17</f>
        <v>0</v>
      </c>
      <c r="ED17" s="159">
        <f>1300+50+40048+100</f>
        <v>41498</v>
      </c>
      <c r="EE17" s="17">
        <f t="shared" si="4"/>
        <v>43898</v>
      </c>
      <c r="EF17" s="18">
        <f t="shared" si="4"/>
        <v>0</v>
      </c>
      <c r="EG17" s="18">
        <f t="shared" si="3"/>
        <v>43898</v>
      </c>
    </row>
    <row r="18" spans="1:137" ht="39" thickBot="1">
      <c r="A18" s="153" t="s">
        <v>27</v>
      </c>
      <c r="B18" s="160" t="s">
        <v>28</v>
      </c>
      <c r="C18" s="18"/>
      <c r="D18" s="18"/>
      <c r="E18" s="19"/>
      <c r="F18" s="17"/>
      <c r="G18" s="18"/>
      <c r="H18" s="19"/>
      <c r="I18" s="136">
        <f t="shared" si="5"/>
        <v>0</v>
      </c>
      <c r="J18" s="137">
        <f t="shared" si="6"/>
        <v>0</v>
      </c>
      <c r="K18" s="138">
        <f t="shared" si="7"/>
        <v>0</v>
      </c>
      <c r="L18" s="20"/>
      <c r="M18" s="21"/>
      <c r="N18" s="22"/>
      <c r="O18" s="21"/>
      <c r="P18" s="21"/>
      <c r="Q18" s="22"/>
      <c r="R18" s="21"/>
      <c r="S18" s="21"/>
      <c r="T18" s="22"/>
      <c r="U18" s="20"/>
      <c r="V18" s="21"/>
      <c r="W18" s="22"/>
      <c r="X18" s="21"/>
      <c r="Y18" s="21"/>
      <c r="Z18" s="22"/>
      <c r="AA18" s="20"/>
      <c r="AB18" s="21"/>
      <c r="AC18" s="22"/>
      <c r="AD18" s="20"/>
      <c r="AE18" s="21"/>
      <c r="AF18" s="22"/>
      <c r="AG18" s="20"/>
      <c r="AH18" s="21"/>
      <c r="AI18" s="22"/>
      <c r="AJ18" s="21"/>
      <c r="AK18" s="21"/>
      <c r="AL18" s="22"/>
      <c r="AM18" s="20"/>
      <c r="AN18" s="21"/>
      <c r="AO18" s="22"/>
      <c r="AP18" s="21"/>
      <c r="AQ18" s="21"/>
      <c r="AR18" s="22"/>
      <c r="AS18" s="21"/>
      <c r="AT18" s="21"/>
      <c r="AU18" s="22"/>
      <c r="AV18" s="21"/>
      <c r="AW18" s="21"/>
      <c r="AX18" s="158"/>
      <c r="AY18" s="21"/>
      <c r="AZ18" s="21"/>
      <c r="BA18" s="22"/>
      <c r="BB18" s="20"/>
      <c r="BC18" s="21"/>
      <c r="BD18" s="22"/>
      <c r="BE18" s="21"/>
      <c r="BF18" s="21"/>
      <c r="BG18" s="22"/>
      <c r="BH18" s="21"/>
      <c r="BI18" s="21"/>
      <c r="BJ18" s="22"/>
      <c r="BK18" s="21"/>
      <c r="BL18" s="21"/>
      <c r="BM18" s="22"/>
      <c r="BN18" s="21"/>
      <c r="BO18" s="21"/>
      <c r="BP18" s="22"/>
      <c r="BQ18" s="20"/>
      <c r="BR18" s="21"/>
      <c r="BS18" s="22"/>
      <c r="BT18" s="20"/>
      <c r="BU18" s="21"/>
      <c r="BV18" s="22"/>
      <c r="BW18" s="21"/>
      <c r="BX18" s="21"/>
      <c r="BY18" s="22"/>
      <c r="BZ18" s="20"/>
      <c r="CA18" s="21"/>
      <c r="CB18" s="22"/>
      <c r="CC18" s="21">
        <v>7240</v>
      </c>
      <c r="CD18" s="140">
        <f>CE18-CC18</f>
        <v>7158</v>
      </c>
      <c r="CE18" s="22">
        <f>7240+7158</f>
        <v>14398</v>
      </c>
      <c r="CF18" s="21">
        <v>3500</v>
      </c>
      <c r="CG18" s="140">
        <f>CH18-CF18</f>
        <v>0</v>
      </c>
      <c r="CH18" s="22">
        <v>3500</v>
      </c>
      <c r="CI18" s="20"/>
      <c r="CJ18" s="21"/>
      <c r="CK18" s="22"/>
      <c r="CL18" s="20"/>
      <c r="CM18" s="21"/>
      <c r="CN18" s="22"/>
      <c r="CO18" s="20"/>
      <c r="CP18" s="21"/>
      <c r="CQ18" s="22"/>
      <c r="CR18" s="20"/>
      <c r="CS18" s="21"/>
      <c r="CT18" s="22"/>
      <c r="CU18" s="21"/>
      <c r="CV18" s="21"/>
      <c r="CW18" s="22"/>
      <c r="CX18" s="21"/>
      <c r="CY18" s="21"/>
      <c r="CZ18" s="22"/>
      <c r="DA18" s="21"/>
      <c r="DB18" s="21"/>
      <c r="DC18" s="158"/>
      <c r="DD18" s="21"/>
      <c r="DE18" s="21"/>
      <c r="DF18" s="158"/>
      <c r="DG18" s="158"/>
      <c r="DH18" s="158"/>
      <c r="DI18" s="158"/>
      <c r="DJ18" s="158"/>
      <c r="DK18" s="158"/>
      <c r="DL18" s="158"/>
      <c r="DM18" s="20"/>
      <c r="DN18" s="21"/>
      <c r="DO18" s="158"/>
      <c r="DP18" s="21"/>
      <c r="DQ18" s="21"/>
      <c r="DR18" s="22"/>
      <c r="DS18" s="21"/>
      <c r="DT18" s="21"/>
      <c r="DU18" s="22"/>
      <c r="DV18" s="21"/>
      <c r="DW18" s="21"/>
      <c r="DX18" s="22"/>
      <c r="DY18" s="20"/>
      <c r="DZ18" s="21"/>
      <c r="EA18" s="22"/>
      <c r="EB18" s="159"/>
      <c r="EC18" s="159"/>
      <c r="ED18" s="159"/>
      <c r="EE18" s="17">
        <f t="shared" si="4"/>
        <v>10740</v>
      </c>
      <c r="EF18" s="18">
        <f t="shared" si="4"/>
        <v>7158</v>
      </c>
      <c r="EG18" s="18">
        <f t="shared" si="3"/>
        <v>17898</v>
      </c>
    </row>
    <row r="19" spans="1:137" ht="64.5" thickBot="1">
      <c r="A19" s="153" t="s">
        <v>29</v>
      </c>
      <c r="B19" s="161" t="s">
        <v>30</v>
      </c>
      <c r="C19" s="27"/>
      <c r="D19" s="27"/>
      <c r="E19" s="28"/>
      <c r="F19" s="26"/>
      <c r="G19" s="27"/>
      <c r="H19" s="28"/>
      <c r="I19" s="162">
        <f t="shared" si="5"/>
        <v>0</v>
      </c>
      <c r="J19" s="163">
        <f t="shared" si="6"/>
        <v>0</v>
      </c>
      <c r="K19" s="164">
        <f t="shared" si="7"/>
        <v>0</v>
      </c>
      <c r="L19" s="29"/>
      <c r="M19" s="30"/>
      <c r="N19" s="31"/>
      <c r="O19" s="30"/>
      <c r="P19" s="30"/>
      <c r="Q19" s="31"/>
      <c r="R19" s="30"/>
      <c r="S19" s="30"/>
      <c r="T19" s="31"/>
      <c r="U19" s="29"/>
      <c r="V19" s="30"/>
      <c r="W19" s="31"/>
      <c r="X19" s="30"/>
      <c r="Y19" s="30"/>
      <c r="Z19" s="31"/>
      <c r="AA19" s="29"/>
      <c r="AB19" s="30"/>
      <c r="AC19" s="31"/>
      <c r="AD19" s="29"/>
      <c r="AE19" s="30"/>
      <c r="AF19" s="31"/>
      <c r="AG19" s="29"/>
      <c r="AH19" s="30"/>
      <c r="AI19" s="31"/>
      <c r="AJ19" s="30"/>
      <c r="AK19" s="30"/>
      <c r="AL19" s="31"/>
      <c r="AM19" s="29"/>
      <c r="AN19" s="30"/>
      <c r="AO19" s="31"/>
      <c r="AP19" s="30"/>
      <c r="AQ19" s="30"/>
      <c r="AR19" s="31"/>
      <c r="AS19" s="30"/>
      <c r="AT19" s="30"/>
      <c r="AU19" s="31"/>
      <c r="AV19" s="30"/>
      <c r="AW19" s="30"/>
      <c r="AX19" s="165"/>
      <c r="AY19" s="30"/>
      <c r="AZ19" s="30"/>
      <c r="BA19" s="31"/>
      <c r="BB19" s="29"/>
      <c r="BC19" s="30"/>
      <c r="BD19" s="31"/>
      <c r="BE19" s="30"/>
      <c r="BF19" s="30"/>
      <c r="BG19" s="31"/>
      <c r="BH19" s="30"/>
      <c r="BI19" s="30"/>
      <c r="BJ19" s="31"/>
      <c r="BK19" s="30"/>
      <c r="BL19" s="30"/>
      <c r="BM19" s="31"/>
      <c r="BN19" s="30"/>
      <c r="BO19" s="30"/>
      <c r="BP19" s="31"/>
      <c r="BQ19" s="29"/>
      <c r="BR19" s="30"/>
      <c r="BS19" s="31"/>
      <c r="BT19" s="29"/>
      <c r="BU19" s="30"/>
      <c r="BV19" s="31"/>
      <c r="BW19" s="30"/>
      <c r="BX19" s="30"/>
      <c r="BY19" s="31"/>
      <c r="BZ19" s="29"/>
      <c r="CA19" s="30"/>
      <c r="CB19" s="31"/>
      <c r="CC19" s="30"/>
      <c r="CD19" s="30"/>
      <c r="CE19" s="31"/>
      <c r="CF19" s="30"/>
      <c r="CG19" s="30"/>
      <c r="CH19" s="31"/>
      <c r="CI19" s="29"/>
      <c r="CJ19" s="30"/>
      <c r="CK19" s="31"/>
      <c r="CL19" s="29"/>
      <c r="CM19" s="30"/>
      <c r="CN19" s="31"/>
      <c r="CO19" s="29"/>
      <c r="CP19" s="30"/>
      <c r="CQ19" s="31"/>
      <c r="CR19" s="29"/>
      <c r="CS19" s="30"/>
      <c r="CT19" s="31"/>
      <c r="CU19" s="30"/>
      <c r="CV19" s="30"/>
      <c r="CW19" s="31"/>
      <c r="CX19" s="30"/>
      <c r="CY19" s="30"/>
      <c r="CZ19" s="31"/>
      <c r="DA19" s="30"/>
      <c r="DB19" s="30"/>
      <c r="DC19" s="165"/>
      <c r="DD19" s="30"/>
      <c r="DE19" s="30"/>
      <c r="DF19" s="165"/>
      <c r="DG19" s="165"/>
      <c r="DH19" s="165"/>
      <c r="DI19" s="165"/>
      <c r="DJ19" s="165"/>
      <c r="DK19" s="165"/>
      <c r="DL19" s="165"/>
      <c r="DM19" s="29"/>
      <c r="DN19" s="30"/>
      <c r="DO19" s="165"/>
      <c r="DP19" s="30"/>
      <c r="DQ19" s="30"/>
      <c r="DR19" s="31"/>
      <c r="DS19" s="30"/>
      <c r="DT19" s="30"/>
      <c r="DU19" s="31"/>
      <c r="DV19" s="30"/>
      <c r="DW19" s="30"/>
      <c r="DX19" s="31"/>
      <c r="DY19" s="29">
        <v>73888</v>
      </c>
      <c r="DZ19" s="140">
        <f>EA19-DY19</f>
        <v>-8000</v>
      </c>
      <c r="EA19" s="31">
        <f>73888-8000</f>
        <v>65888</v>
      </c>
      <c r="EB19" s="166"/>
      <c r="EC19" s="166"/>
      <c r="ED19" s="166"/>
      <c r="EE19" s="26">
        <f t="shared" si="4"/>
        <v>73888</v>
      </c>
      <c r="EF19" s="27">
        <f t="shared" si="4"/>
        <v>-8000</v>
      </c>
      <c r="EG19" s="27">
        <f t="shared" si="3"/>
        <v>65888</v>
      </c>
    </row>
    <row r="20" spans="1:137" ht="72.75" thickBot="1">
      <c r="A20" s="153" t="s">
        <v>31</v>
      </c>
      <c r="B20" s="167" t="s">
        <v>32</v>
      </c>
      <c r="C20" s="33">
        <f t="shared" ref="C20:H20" si="8">SUM(C9:C19)-C14</f>
        <v>0</v>
      </c>
      <c r="D20" s="33">
        <f t="shared" si="8"/>
        <v>0</v>
      </c>
      <c r="E20" s="34">
        <f t="shared" si="8"/>
        <v>0</v>
      </c>
      <c r="F20" s="32">
        <f t="shared" si="8"/>
        <v>0</v>
      </c>
      <c r="G20" s="33">
        <f t="shared" si="8"/>
        <v>0</v>
      </c>
      <c r="H20" s="34">
        <f t="shared" si="8"/>
        <v>0</v>
      </c>
      <c r="I20" s="168">
        <f t="shared" si="5"/>
        <v>36690</v>
      </c>
      <c r="J20" s="169">
        <f t="shared" si="6"/>
        <v>71</v>
      </c>
      <c r="K20" s="170">
        <f t="shared" si="7"/>
        <v>36761</v>
      </c>
      <c r="L20" s="35">
        <f t="shared" ref="L20:BW20" si="9">SUM(L9:L19)-L14</f>
        <v>1825</v>
      </c>
      <c r="M20" s="36">
        <f t="shared" si="9"/>
        <v>0</v>
      </c>
      <c r="N20" s="36">
        <f t="shared" si="9"/>
        <v>1825</v>
      </c>
      <c r="O20" s="36">
        <f t="shared" si="9"/>
        <v>1825</v>
      </c>
      <c r="P20" s="36">
        <f t="shared" si="9"/>
        <v>0</v>
      </c>
      <c r="Q20" s="36">
        <f t="shared" si="9"/>
        <v>1825</v>
      </c>
      <c r="R20" s="36">
        <f t="shared" si="9"/>
        <v>22661</v>
      </c>
      <c r="S20" s="36">
        <f t="shared" si="9"/>
        <v>0</v>
      </c>
      <c r="T20" s="36">
        <f t="shared" si="9"/>
        <v>22661</v>
      </c>
      <c r="U20" s="36">
        <f t="shared" si="9"/>
        <v>0</v>
      </c>
      <c r="V20" s="36">
        <f t="shared" si="9"/>
        <v>0</v>
      </c>
      <c r="W20" s="36">
        <f t="shared" si="9"/>
        <v>0</v>
      </c>
      <c r="X20" s="36">
        <f>SUM(X9:X19)-X14</f>
        <v>8076</v>
      </c>
      <c r="Y20" s="36">
        <f>SUM(Y9:Y19)-Y14</f>
        <v>71</v>
      </c>
      <c r="Z20" s="37">
        <f>SUM(Z9:Z19)-Z14</f>
        <v>8147</v>
      </c>
      <c r="AA20" s="35">
        <f t="shared" si="9"/>
        <v>480</v>
      </c>
      <c r="AB20" s="36">
        <f t="shared" si="9"/>
        <v>0</v>
      </c>
      <c r="AC20" s="37">
        <f t="shared" si="9"/>
        <v>480</v>
      </c>
      <c r="AD20" s="35">
        <f t="shared" si="9"/>
        <v>1823</v>
      </c>
      <c r="AE20" s="36">
        <f t="shared" si="9"/>
        <v>0</v>
      </c>
      <c r="AF20" s="37">
        <f t="shared" si="9"/>
        <v>1823</v>
      </c>
      <c r="AG20" s="35">
        <f t="shared" si="9"/>
        <v>0</v>
      </c>
      <c r="AH20" s="36">
        <f t="shared" si="9"/>
        <v>0</v>
      </c>
      <c r="AI20" s="37">
        <f t="shared" si="9"/>
        <v>0</v>
      </c>
      <c r="AJ20" s="36">
        <f t="shared" si="9"/>
        <v>2400</v>
      </c>
      <c r="AK20" s="36">
        <f t="shared" si="9"/>
        <v>0</v>
      </c>
      <c r="AL20" s="37">
        <f t="shared" si="9"/>
        <v>2400</v>
      </c>
      <c r="AM20" s="35">
        <f t="shared" si="9"/>
        <v>1815</v>
      </c>
      <c r="AN20" s="36">
        <f t="shared" si="9"/>
        <v>0</v>
      </c>
      <c r="AO20" s="36">
        <f t="shared" si="9"/>
        <v>1815</v>
      </c>
      <c r="AP20" s="36">
        <f t="shared" si="9"/>
        <v>5073</v>
      </c>
      <c r="AQ20" s="36">
        <f t="shared" si="9"/>
        <v>0</v>
      </c>
      <c r="AR20" s="36">
        <f t="shared" si="9"/>
        <v>5073</v>
      </c>
      <c r="AS20" s="36">
        <f t="shared" si="9"/>
        <v>0</v>
      </c>
      <c r="AT20" s="36">
        <f t="shared" si="9"/>
        <v>0</v>
      </c>
      <c r="AU20" s="36">
        <f t="shared" si="9"/>
        <v>0</v>
      </c>
      <c r="AV20" s="36">
        <f t="shared" si="9"/>
        <v>0</v>
      </c>
      <c r="AW20" s="36">
        <f t="shared" si="9"/>
        <v>0</v>
      </c>
      <c r="AX20" s="171">
        <f t="shared" si="9"/>
        <v>0</v>
      </c>
      <c r="AY20" s="36">
        <f t="shared" si="9"/>
        <v>0</v>
      </c>
      <c r="AZ20" s="36">
        <f t="shared" si="9"/>
        <v>0</v>
      </c>
      <c r="BA20" s="37">
        <f t="shared" si="9"/>
        <v>0</v>
      </c>
      <c r="BB20" s="35">
        <f t="shared" si="9"/>
        <v>4554</v>
      </c>
      <c r="BC20" s="36">
        <f t="shared" si="9"/>
        <v>0</v>
      </c>
      <c r="BD20" s="36">
        <f t="shared" si="9"/>
        <v>4554</v>
      </c>
      <c r="BE20" s="36">
        <f t="shared" si="9"/>
        <v>0</v>
      </c>
      <c r="BF20" s="36">
        <f t="shared" si="9"/>
        <v>0</v>
      </c>
      <c r="BG20" s="37">
        <f t="shared" si="9"/>
        <v>0</v>
      </c>
      <c r="BH20" s="36">
        <f t="shared" si="9"/>
        <v>2621</v>
      </c>
      <c r="BI20" s="36">
        <f t="shared" si="9"/>
        <v>0</v>
      </c>
      <c r="BJ20" s="37">
        <f t="shared" si="9"/>
        <v>2621</v>
      </c>
      <c r="BK20" s="36">
        <f t="shared" si="9"/>
        <v>6960</v>
      </c>
      <c r="BL20" s="36">
        <f t="shared" si="9"/>
        <v>278</v>
      </c>
      <c r="BM20" s="37">
        <f t="shared" si="9"/>
        <v>7238</v>
      </c>
      <c r="BN20" s="36">
        <f t="shared" si="9"/>
        <v>131946</v>
      </c>
      <c r="BO20" s="36">
        <f t="shared" si="9"/>
        <v>3177</v>
      </c>
      <c r="BP20" s="37">
        <f t="shared" si="9"/>
        <v>135123</v>
      </c>
      <c r="BQ20" s="35">
        <f t="shared" si="9"/>
        <v>26014</v>
      </c>
      <c r="BR20" s="36">
        <f t="shared" si="9"/>
        <v>80</v>
      </c>
      <c r="BS20" s="37">
        <f t="shared" si="9"/>
        <v>26094</v>
      </c>
      <c r="BT20" s="35">
        <f t="shared" si="9"/>
        <v>1376</v>
      </c>
      <c r="BU20" s="36">
        <f t="shared" si="9"/>
        <v>0</v>
      </c>
      <c r="BV20" s="36">
        <f t="shared" si="9"/>
        <v>1376</v>
      </c>
      <c r="BW20" s="36">
        <f t="shared" si="9"/>
        <v>25376</v>
      </c>
      <c r="BX20" s="36">
        <f t="shared" ref="BX20:DU20" si="10">SUM(BX9:BX19)-BX14</f>
        <v>0</v>
      </c>
      <c r="BY20" s="37">
        <f t="shared" si="10"/>
        <v>25376</v>
      </c>
      <c r="BZ20" s="35">
        <f t="shared" si="10"/>
        <v>5536</v>
      </c>
      <c r="CA20" s="36">
        <f t="shared" si="10"/>
        <v>0</v>
      </c>
      <c r="CB20" s="37">
        <f t="shared" si="10"/>
        <v>5536</v>
      </c>
      <c r="CC20" s="36">
        <f t="shared" si="10"/>
        <v>7240</v>
      </c>
      <c r="CD20" s="36">
        <f t="shared" si="10"/>
        <v>7158</v>
      </c>
      <c r="CE20" s="37">
        <f t="shared" si="10"/>
        <v>14398</v>
      </c>
      <c r="CF20" s="36">
        <f t="shared" si="10"/>
        <v>3500</v>
      </c>
      <c r="CG20" s="36">
        <f t="shared" si="10"/>
        <v>0</v>
      </c>
      <c r="CH20" s="37">
        <f t="shared" si="10"/>
        <v>3500</v>
      </c>
      <c r="CI20" s="35">
        <f t="shared" si="10"/>
        <v>10764</v>
      </c>
      <c r="CJ20" s="36">
        <f t="shared" si="10"/>
        <v>0</v>
      </c>
      <c r="CK20" s="37">
        <f t="shared" si="10"/>
        <v>10764</v>
      </c>
      <c r="CL20" s="35">
        <f t="shared" si="10"/>
        <v>0</v>
      </c>
      <c r="CM20" s="36">
        <f t="shared" si="10"/>
        <v>0</v>
      </c>
      <c r="CN20" s="37">
        <f t="shared" si="10"/>
        <v>0</v>
      </c>
      <c r="CO20" s="35">
        <f t="shared" si="10"/>
        <v>0</v>
      </c>
      <c r="CP20" s="36">
        <f t="shared" si="10"/>
        <v>0</v>
      </c>
      <c r="CQ20" s="37">
        <f t="shared" si="10"/>
        <v>0</v>
      </c>
      <c r="CR20" s="35">
        <f t="shared" si="10"/>
        <v>0</v>
      </c>
      <c r="CS20" s="36">
        <f t="shared" si="10"/>
        <v>0</v>
      </c>
      <c r="CT20" s="37">
        <f t="shared" si="10"/>
        <v>0</v>
      </c>
      <c r="CU20" s="36">
        <f t="shared" si="10"/>
        <v>5916</v>
      </c>
      <c r="CV20" s="36">
        <f t="shared" si="10"/>
        <v>0</v>
      </c>
      <c r="CW20" s="36">
        <f t="shared" si="10"/>
        <v>5916</v>
      </c>
      <c r="CX20" s="36">
        <f t="shared" si="10"/>
        <v>0</v>
      </c>
      <c r="CY20" s="36">
        <f t="shared" si="10"/>
        <v>0</v>
      </c>
      <c r="CZ20" s="36">
        <f t="shared" si="10"/>
        <v>0</v>
      </c>
      <c r="DA20" s="36">
        <f t="shared" si="10"/>
        <v>34502</v>
      </c>
      <c r="DB20" s="36">
        <f t="shared" si="10"/>
        <v>124</v>
      </c>
      <c r="DC20" s="171">
        <f t="shared" si="10"/>
        <v>34626</v>
      </c>
      <c r="DD20" s="36">
        <f t="shared" si="10"/>
        <v>33190</v>
      </c>
      <c r="DE20" s="36">
        <f t="shared" si="10"/>
        <v>141</v>
      </c>
      <c r="DF20" s="171">
        <f t="shared" si="10"/>
        <v>33331</v>
      </c>
      <c r="DG20" s="171">
        <f t="shared" si="10"/>
        <v>947</v>
      </c>
      <c r="DH20" s="171">
        <f t="shared" si="10"/>
        <v>0</v>
      </c>
      <c r="DI20" s="171">
        <f t="shared" si="10"/>
        <v>947</v>
      </c>
      <c r="DJ20" s="171">
        <f t="shared" si="10"/>
        <v>316</v>
      </c>
      <c r="DK20" s="171">
        <f t="shared" si="10"/>
        <v>0</v>
      </c>
      <c r="DL20" s="171">
        <f t="shared" si="10"/>
        <v>316</v>
      </c>
      <c r="DM20" s="36">
        <f t="shared" si="10"/>
        <v>0</v>
      </c>
      <c r="DN20" s="36">
        <f t="shared" si="10"/>
        <v>0</v>
      </c>
      <c r="DO20" s="171">
        <f t="shared" si="10"/>
        <v>0</v>
      </c>
      <c r="DP20" s="36">
        <f t="shared" si="10"/>
        <v>0</v>
      </c>
      <c r="DQ20" s="36">
        <f t="shared" si="10"/>
        <v>0</v>
      </c>
      <c r="DR20" s="37">
        <f t="shared" si="10"/>
        <v>0</v>
      </c>
      <c r="DS20" s="36">
        <f t="shared" si="10"/>
        <v>0</v>
      </c>
      <c r="DT20" s="36">
        <f t="shared" si="10"/>
        <v>0</v>
      </c>
      <c r="DU20" s="37">
        <f t="shared" si="10"/>
        <v>0</v>
      </c>
      <c r="DV20" s="36">
        <f>SUM(DV9:DV18)-DV14</f>
        <v>0</v>
      </c>
      <c r="DW20" s="36">
        <f>SUM(DW9:DW18)-DW14</f>
        <v>0</v>
      </c>
      <c r="DX20" s="37">
        <f>SUM(DX9:DX18)-DX14</f>
        <v>0</v>
      </c>
      <c r="DY20" s="35">
        <f t="shared" ref="DY20:ED20" si="11">SUM(DY9:DY19)-DY14</f>
        <v>73888</v>
      </c>
      <c r="DZ20" s="36">
        <f t="shared" si="11"/>
        <v>-8000</v>
      </c>
      <c r="EA20" s="37">
        <f t="shared" si="11"/>
        <v>65888</v>
      </c>
      <c r="EB20" s="171">
        <f t="shared" si="11"/>
        <v>369441</v>
      </c>
      <c r="EC20" s="171">
        <f t="shared" si="11"/>
        <v>12899</v>
      </c>
      <c r="ED20" s="171">
        <f t="shared" si="11"/>
        <v>382340</v>
      </c>
      <c r="EE20" s="32">
        <f>C20+I20+AJ20+AM20+AP20+AS20+AV20+AY20+BB20+BE20+BH20+BK20+BN20+BQ20+BT20+BW20+BZ20+CC20+CF20+CI20+CL20+CO20+CR20+CU20+CX20+DM20+DP20+DS20+DV20+DY20+EB20+F20+DJ20+DG20+DD20+DA20</f>
        <v>790065</v>
      </c>
      <c r="EF20" s="33">
        <f>D20+J20+AK20+AN20+AQ20+AT20+AW20+AZ20+BC20+BF20+BI20+BL20+BO20+BR20+BU20+BX20+CA20+CD20+CG20+CJ20+CM20+CP20+CS20+CV20+CY20+DN20+DQ20+DT20+DW20+DZ20+EC20+G20+DK20+DH20+DE20+DB20</f>
        <v>15928</v>
      </c>
      <c r="EG20" s="33">
        <f t="shared" si="3"/>
        <v>805993</v>
      </c>
    </row>
    <row r="21" spans="1:137" ht="25.5">
      <c r="A21" s="153" t="s">
        <v>33</v>
      </c>
      <c r="B21" s="133" t="s">
        <v>34</v>
      </c>
      <c r="C21" s="11"/>
      <c r="D21" s="11"/>
      <c r="E21" s="12"/>
      <c r="F21" s="10"/>
      <c r="G21" s="11"/>
      <c r="H21" s="12"/>
      <c r="I21" s="136">
        <f t="shared" si="5"/>
        <v>0</v>
      </c>
      <c r="J21" s="137">
        <f t="shared" si="6"/>
        <v>0</v>
      </c>
      <c r="K21" s="138">
        <f t="shared" si="7"/>
        <v>0</v>
      </c>
      <c r="L21" s="13"/>
      <c r="M21" s="14"/>
      <c r="N21" s="15"/>
      <c r="O21" s="14"/>
      <c r="P21" s="14"/>
      <c r="Q21" s="15"/>
      <c r="R21" s="14"/>
      <c r="S21" s="14"/>
      <c r="T21" s="15"/>
      <c r="U21" s="13"/>
      <c r="V21" s="14"/>
      <c r="W21" s="15"/>
      <c r="X21" s="14"/>
      <c r="Y21" s="14"/>
      <c r="Z21" s="15"/>
      <c r="AA21" s="13"/>
      <c r="AB21" s="14"/>
      <c r="AC21" s="15"/>
      <c r="AD21" s="13"/>
      <c r="AE21" s="14"/>
      <c r="AF21" s="15"/>
      <c r="AG21" s="13"/>
      <c r="AH21" s="14"/>
      <c r="AI21" s="15"/>
      <c r="AJ21" s="14"/>
      <c r="AK21" s="14"/>
      <c r="AL21" s="15"/>
      <c r="AM21" s="13"/>
      <c r="AN21" s="14"/>
      <c r="AO21" s="15"/>
      <c r="AP21" s="14"/>
      <c r="AQ21" s="14"/>
      <c r="AR21" s="15"/>
      <c r="AS21" s="14"/>
      <c r="AT21" s="14"/>
      <c r="AU21" s="15"/>
      <c r="AV21" s="14"/>
      <c r="AW21" s="14"/>
      <c r="AX21" s="151"/>
      <c r="AY21" s="14"/>
      <c r="AZ21" s="14"/>
      <c r="BA21" s="15"/>
      <c r="BB21" s="13"/>
      <c r="BC21" s="14"/>
      <c r="BD21" s="15"/>
      <c r="BE21" s="14"/>
      <c r="BF21" s="14"/>
      <c r="BG21" s="15"/>
      <c r="BH21" s="14"/>
      <c r="BI21" s="14"/>
      <c r="BJ21" s="15"/>
      <c r="BK21" s="14"/>
      <c r="BL21" s="14"/>
      <c r="BM21" s="15"/>
      <c r="BN21" s="14"/>
      <c r="BO21" s="14"/>
      <c r="BP21" s="15"/>
      <c r="BQ21" s="13"/>
      <c r="BR21" s="14"/>
      <c r="BS21" s="15"/>
      <c r="BT21" s="13"/>
      <c r="BU21" s="14"/>
      <c r="BV21" s="15"/>
      <c r="BW21" s="14"/>
      <c r="BX21" s="14"/>
      <c r="BY21" s="15"/>
      <c r="BZ21" s="13"/>
      <c r="CA21" s="14"/>
      <c r="CB21" s="15"/>
      <c r="CC21" s="14"/>
      <c r="CD21" s="14"/>
      <c r="CE21" s="15"/>
      <c r="CF21" s="14"/>
      <c r="CG21" s="14"/>
      <c r="CH21" s="15"/>
      <c r="CI21" s="13"/>
      <c r="CJ21" s="14"/>
      <c r="CK21" s="15"/>
      <c r="CL21" s="13"/>
      <c r="CM21" s="14"/>
      <c r="CN21" s="15"/>
      <c r="CO21" s="13"/>
      <c r="CP21" s="14"/>
      <c r="CQ21" s="15"/>
      <c r="CR21" s="13"/>
      <c r="CS21" s="14"/>
      <c r="CT21" s="15"/>
      <c r="CU21" s="14"/>
      <c r="CV21" s="14"/>
      <c r="CW21" s="15"/>
      <c r="CX21" s="14"/>
      <c r="CY21" s="14"/>
      <c r="CZ21" s="15"/>
      <c r="DA21" s="14"/>
      <c r="DB21" s="14"/>
      <c r="DC21" s="151"/>
      <c r="DD21" s="14"/>
      <c r="DE21" s="14"/>
      <c r="DF21" s="151"/>
      <c r="DG21" s="151"/>
      <c r="DH21" s="151"/>
      <c r="DI21" s="151"/>
      <c r="DJ21" s="151"/>
      <c r="DK21" s="151"/>
      <c r="DL21" s="151"/>
      <c r="DM21" s="13"/>
      <c r="DN21" s="14"/>
      <c r="DO21" s="151"/>
      <c r="DP21" s="14"/>
      <c r="DQ21" s="14"/>
      <c r="DR21" s="15"/>
      <c r="DS21" s="14"/>
      <c r="DT21" s="14"/>
      <c r="DU21" s="15"/>
      <c r="DV21" s="14"/>
      <c r="DW21" s="14"/>
      <c r="DX21" s="15"/>
      <c r="DY21" s="13"/>
      <c r="DZ21" s="14"/>
      <c r="EA21" s="15"/>
      <c r="EB21" s="150">
        <v>500</v>
      </c>
      <c r="EC21" s="140">
        <f>ED21-EB21</f>
        <v>0</v>
      </c>
      <c r="ED21" s="150">
        <v>500</v>
      </c>
      <c r="EE21" s="10">
        <f t="shared" si="4"/>
        <v>500</v>
      </c>
      <c r="EF21" s="11">
        <f t="shared" si="4"/>
        <v>0</v>
      </c>
      <c r="EG21" s="11">
        <f t="shared" si="3"/>
        <v>500</v>
      </c>
    </row>
    <row r="22" spans="1:137" ht="77.25" thickBot="1">
      <c r="A22" s="153" t="s">
        <v>35</v>
      </c>
      <c r="B22" s="161" t="s">
        <v>36</v>
      </c>
      <c r="C22" s="27">
        <f t="shared" ref="C22:H22" si="12">+C21</f>
        <v>0</v>
      </c>
      <c r="D22" s="27">
        <f t="shared" si="12"/>
        <v>0</v>
      </c>
      <c r="E22" s="28">
        <f t="shared" si="12"/>
        <v>0</v>
      </c>
      <c r="F22" s="26">
        <f t="shared" si="12"/>
        <v>0</v>
      </c>
      <c r="G22" s="27">
        <f t="shared" si="12"/>
        <v>0</v>
      </c>
      <c r="H22" s="28">
        <f t="shared" si="12"/>
        <v>0</v>
      </c>
      <c r="I22" s="162">
        <f t="shared" si="5"/>
        <v>0</v>
      </c>
      <c r="J22" s="163">
        <f t="shared" si="6"/>
        <v>0</v>
      </c>
      <c r="K22" s="164">
        <f t="shared" si="7"/>
        <v>0</v>
      </c>
      <c r="L22" s="29">
        <f t="shared" ref="L22:BW22" si="13">+L21</f>
        <v>0</v>
      </c>
      <c r="M22" s="30">
        <f t="shared" si="13"/>
        <v>0</v>
      </c>
      <c r="N22" s="31">
        <f t="shared" si="13"/>
        <v>0</v>
      </c>
      <c r="O22" s="30">
        <f t="shared" si="13"/>
        <v>0</v>
      </c>
      <c r="P22" s="30">
        <f t="shared" si="13"/>
        <v>0</v>
      </c>
      <c r="Q22" s="31">
        <f t="shared" si="13"/>
        <v>0</v>
      </c>
      <c r="R22" s="30">
        <f t="shared" si="13"/>
        <v>0</v>
      </c>
      <c r="S22" s="30">
        <f t="shared" si="13"/>
        <v>0</v>
      </c>
      <c r="T22" s="31">
        <f t="shared" si="13"/>
        <v>0</v>
      </c>
      <c r="U22" s="29">
        <f t="shared" si="13"/>
        <v>0</v>
      </c>
      <c r="V22" s="30">
        <f t="shared" si="13"/>
        <v>0</v>
      </c>
      <c r="W22" s="31">
        <f t="shared" si="13"/>
        <v>0</v>
      </c>
      <c r="X22" s="30">
        <f>+X21</f>
        <v>0</v>
      </c>
      <c r="Y22" s="30">
        <f>+Y21</f>
        <v>0</v>
      </c>
      <c r="Z22" s="31">
        <f>+Z21</f>
        <v>0</v>
      </c>
      <c r="AA22" s="29">
        <f t="shared" si="13"/>
        <v>0</v>
      </c>
      <c r="AB22" s="30">
        <f t="shared" si="13"/>
        <v>0</v>
      </c>
      <c r="AC22" s="31">
        <f t="shared" si="13"/>
        <v>0</v>
      </c>
      <c r="AD22" s="29">
        <f t="shared" si="13"/>
        <v>0</v>
      </c>
      <c r="AE22" s="30">
        <f t="shared" si="13"/>
        <v>0</v>
      </c>
      <c r="AF22" s="31">
        <f t="shared" si="13"/>
        <v>0</v>
      </c>
      <c r="AG22" s="29">
        <f t="shared" si="13"/>
        <v>0</v>
      </c>
      <c r="AH22" s="30">
        <f t="shared" si="13"/>
        <v>0</v>
      </c>
      <c r="AI22" s="31">
        <f t="shared" si="13"/>
        <v>0</v>
      </c>
      <c r="AJ22" s="30">
        <f t="shared" si="13"/>
        <v>0</v>
      </c>
      <c r="AK22" s="30">
        <f t="shared" si="13"/>
        <v>0</v>
      </c>
      <c r="AL22" s="31">
        <f t="shared" si="13"/>
        <v>0</v>
      </c>
      <c r="AM22" s="29">
        <f t="shared" si="13"/>
        <v>0</v>
      </c>
      <c r="AN22" s="30">
        <f t="shared" si="13"/>
        <v>0</v>
      </c>
      <c r="AO22" s="31">
        <f t="shared" si="13"/>
        <v>0</v>
      </c>
      <c r="AP22" s="30">
        <f t="shared" si="13"/>
        <v>0</v>
      </c>
      <c r="AQ22" s="30">
        <f t="shared" si="13"/>
        <v>0</v>
      </c>
      <c r="AR22" s="31">
        <f t="shared" si="13"/>
        <v>0</v>
      </c>
      <c r="AS22" s="30">
        <f t="shared" si="13"/>
        <v>0</v>
      </c>
      <c r="AT22" s="30">
        <f t="shared" si="13"/>
        <v>0</v>
      </c>
      <c r="AU22" s="31">
        <f t="shared" si="13"/>
        <v>0</v>
      </c>
      <c r="AV22" s="30">
        <f t="shared" si="13"/>
        <v>0</v>
      </c>
      <c r="AW22" s="30">
        <f t="shared" si="13"/>
        <v>0</v>
      </c>
      <c r="AX22" s="165">
        <f t="shared" si="13"/>
        <v>0</v>
      </c>
      <c r="AY22" s="30">
        <f t="shared" si="13"/>
        <v>0</v>
      </c>
      <c r="AZ22" s="30">
        <f t="shared" si="13"/>
        <v>0</v>
      </c>
      <c r="BA22" s="31">
        <f t="shared" si="13"/>
        <v>0</v>
      </c>
      <c r="BB22" s="29">
        <f t="shared" si="13"/>
        <v>0</v>
      </c>
      <c r="BC22" s="30">
        <f t="shared" si="13"/>
        <v>0</v>
      </c>
      <c r="BD22" s="31">
        <f t="shared" si="13"/>
        <v>0</v>
      </c>
      <c r="BE22" s="30">
        <f t="shared" si="13"/>
        <v>0</v>
      </c>
      <c r="BF22" s="30">
        <f t="shared" si="13"/>
        <v>0</v>
      </c>
      <c r="BG22" s="31">
        <f t="shared" si="13"/>
        <v>0</v>
      </c>
      <c r="BH22" s="30">
        <f t="shared" si="13"/>
        <v>0</v>
      </c>
      <c r="BI22" s="30">
        <f t="shared" si="13"/>
        <v>0</v>
      </c>
      <c r="BJ22" s="31">
        <f t="shared" si="13"/>
        <v>0</v>
      </c>
      <c r="BK22" s="30">
        <f t="shared" si="13"/>
        <v>0</v>
      </c>
      <c r="BL22" s="30">
        <f t="shared" si="13"/>
        <v>0</v>
      </c>
      <c r="BM22" s="31">
        <f t="shared" si="13"/>
        <v>0</v>
      </c>
      <c r="BN22" s="30">
        <f t="shared" si="13"/>
        <v>0</v>
      </c>
      <c r="BO22" s="30">
        <f t="shared" si="13"/>
        <v>0</v>
      </c>
      <c r="BP22" s="31">
        <f t="shared" si="13"/>
        <v>0</v>
      </c>
      <c r="BQ22" s="29">
        <f t="shared" si="13"/>
        <v>0</v>
      </c>
      <c r="BR22" s="30">
        <f t="shared" si="13"/>
        <v>0</v>
      </c>
      <c r="BS22" s="31">
        <f t="shared" si="13"/>
        <v>0</v>
      </c>
      <c r="BT22" s="29">
        <f t="shared" si="13"/>
        <v>0</v>
      </c>
      <c r="BU22" s="30">
        <f t="shared" si="13"/>
        <v>0</v>
      </c>
      <c r="BV22" s="31">
        <f t="shared" si="13"/>
        <v>0</v>
      </c>
      <c r="BW22" s="30">
        <f t="shared" si="13"/>
        <v>0</v>
      </c>
      <c r="BX22" s="30">
        <f t="shared" ref="BX22:DP22" si="14">+BX21</f>
        <v>0</v>
      </c>
      <c r="BY22" s="31">
        <f t="shared" si="14"/>
        <v>0</v>
      </c>
      <c r="BZ22" s="29">
        <f t="shared" si="14"/>
        <v>0</v>
      </c>
      <c r="CA22" s="30">
        <f t="shared" si="14"/>
        <v>0</v>
      </c>
      <c r="CB22" s="31">
        <f t="shared" si="14"/>
        <v>0</v>
      </c>
      <c r="CC22" s="30">
        <f t="shared" si="14"/>
        <v>0</v>
      </c>
      <c r="CD22" s="30">
        <f t="shared" si="14"/>
        <v>0</v>
      </c>
      <c r="CE22" s="31">
        <f t="shared" si="14"/>
        <v>0</v>
      </c>
      <c r="CF22" s="30">
        <f t="shared" si="14"/>
        <v>0</v>
      </c>
      <c r="CG22" s="30">
        <f t="shared" si="14"/>
        <v>0</v>
      </c>
      <c r="CH22" s="31">
        <f t="shared" si="14"/>
        <v>0</v>
      </c>
      <c r="CI22" s="29">
        <f t="shared" si="14"/>
        <v>0</v>
      </c>
      <c r="CJ22" s="30">
        <f t="shared" si="14"/>
        <v>0</v>
      </c>
      <c r="CK22" s="31">
        <f t="shared" si="14"/>
        <v>0</v>
      </c>
      <c r="CL22" s="29">
        <f t="shared" si="14"/>
        <v>0</v>
      </c>
      <c r="CM22" s="30">
        <f t="shared" si="14"/>
        <v>0</v>
      </c>
      <c r="CN22" s="31">
        <f t="shared" si="14"/>
        <v>0</v>
      </c>
      <c r="CO22" s="29">
        <f t="shared" si="14"/>
        <v>0</v>
      </c>
      <c r="CP22" s="30">
        <f t="shared" si="14"/>
        <v>0</v>
      </c>
      <c r="CQ22" s="31">
        <f t="shared" si="14"/>
        <v>0</v>
      </c>
      <c r="CR22" s="29">
        <f t="shared" si="14"/>
        <v>0</v>
      </c>
      <c r="CS22" s="30">
        <f t="shared" si="14"/>
        <v>0</v>
      </c>
      <c r="CT22" s="31">
        <f t="shared" si="14"/>
        <v>0</v>
      </c>
      <c r="CU22" s="30">
        <f t="shared" si="14"/>
        <v>0</v>
      </c>
      <c r="CV22" s="30">
        <f t="shared" si="14"/>
        <v>0</v>
      </c>
      <c r="CW22" s="31">
        <f t="shared" si="14"/>
        <v>0</v>
      </c>
      <c r="CX22" s="30">
        <f t="shared" si="14"/>
        <v>0</v>
      </c>
      <c r="CY22" s="30">
        <f t="shared" si="14"/>
        <v>0</v>
      </c>
      <c r="CZ22" s="31">
        <f t="shared" si="14"/>
        <v>0</v>
      </c>
      <c r="DA22" s="30">
        <f t="shared" si="14"/>
        <v>0</v>
      </c>
      <c r="DB22" s="30">
        <f t="shared" si="14"/>
        <v>0</v>
      </c>
      <c r="DC22" s="165">
        <f t="shared" si="14"/>
        <v>0</v>
      </c>
      <c r="DD22" s="30">
        <f t="shared" si="14"/>
        <v>0</v>
      </c>
      <c r="DE22" s="30">
        <f t="shared" si="14"/>
        <v>0</v>
      </c>
      <c r="DF22" s="165">
        <f t="shared" si="14"/>
        <v>0</v>
      </c>
      <c r="DG22" s="165">
        <f t="shared" si="14"/>
        <v>0</v>
      </c>
      <c r="DH22" s="165">
        <f t="shared" si="14"/>
        <v>0</v>
      </c>
      <c r="DI22" s="165">
        <f t="shared" si="14"/>
        <v>0</v>
      </c>
      <c r="DJ22" s="165">
        <f t="shared" si="14"/>
        <v>0</v>
      </c>
      <c r="DK22" s="165">
        <f t="shared" si="14"/>
        <v>0</v>
      </c>
      <c r="DL22" s="165">
        <f t="shared" si="14"/>
        <v>0</v>
      </c>
      <c r="DM22" s="29">
        <f t="shared" si="14"/>
        <v>0</v>
      </c>
      <c r="DN22" s="30">
        <f t="shared" si="14"/>
        <v>0</v>
      </c>
      <c r="DO22" s="165">
        <f t="shared" si="14"/>
        <v>0</v>
      </c>
      <c r="DP22" s="30">
        <f>+DP21</f>
        <v>0</v>
      </c>
      <c r="DQ22" s="30">
        <f>+DQ21</f>
        <v>0</v>
      </c>
      <c r="DR22" s="31">
        <f>+DR21</f>
        <v>0</v>
      </c>
      <c r="DS22" s="30">
        <f t="shared" ref="DS22:ED22" si="15">+DS21</f>
        <v>0</v>
      </c>
      <c r="DT22" s="30">
        <f t="shared" si="15"/>
        <v>0</v>
      </c>
      <c r="DU22" s="31">
        <f t="shared" si="15"/>
        <v>0</v>
      </c>
      <c r="DV22" s="30">
        <f t="shared" si="15"/>
        <v>0</v>
      </c>
      <c r="DW22" s="30">
        <f t="shared" si="15"/>
        <v>0</v>
      </c>
      <c r="DX22" s="31">
        <f t="shared" si="15"/>
        <v>0</v>
      </c>
      <c r="DY22" s="29">
        <f t="shared" si="15"/>
        <v>0</v>
      </c>
      <c r="DZ22" s="30">
        <f t="shared" si="15"/>
        <v>0</v>
      </c>
      <c r="EA22" s="31">
        <f t="shared" si="15"/>
        <v>0</v>
      </c>
      <c r="EB22" s="172">
        <f t="shared" si="15"/>
        <v>500</v>
      </c>
      <c r="EC22" s="172">
        <f t="shared" si="15"/>
        <v>0</v>
      </c>
      <c r="ED22" s="172">
        <f t="shared" si="15"/>
        <v>500</v>
      </c>
      <c r="EE22" s="26">
        <f t="shared" si="4"/>
        <v>500</v>
      </c>
      <c r="EF22" s="27">
        <f t="shared" si="4"/>
        <v>0</v>
      </c>
      <c r="EG22" s="27">
        <f t="shared" si="3"/>
        <v>500</v>
      </c>
    </row>
    <row r="23" spans="1:137" ht="77.25" thickBot="1">
      <c r="A23" s="153" t="s">
        <v>37</v>
      </c>
      <c r="B23" s="173" t="s">
        <v>38</v>
      </c>
      <c r="C23" s="43">
        <f t="shared" ref="C23:BN23" si="16">+C20+C22</f>
        <v>0</v>
      </c>
      <c r="D23" s="43">
        <f t="shared" si="16"/>
        <v>0</v>
      </c>
      <c r="E23" s="44">
        <f t="shared" si="16"/>
        <v>0</v>
      </c>
      <c r="F23" s="42">
        <f t="shared" si="16"/>
        <v>0</v>
      </c>
      <c r="G23" s="43">
        <f t="shared" si="16"/>
        <v>0</v>
      </c>
      <c r="H23" s="44">
        <f t="shared" si="16"/>
        <v>0</v>
      </c>
      <c r="I23" s="174">
        <f t="shared" si="16"/>
        <v>36690</v>
      </c>
      <c r="J23" s="175">
        <f t="shared" si="16"/>
        <v>71</v>
      </c>
      <c r="K23" s="176">
        <f t="shared" si="16"/>
        <v>36761</v>
      </c>
      <c r="L23" s="45">
        <f t="shared" si="16"/>
        <v>1825</v>
      </c>
      <c r="M23" s="46">
        <f t="shared" si="16"/>
        <v>0</v>
      </c>
      <c r="N23" s="47">
        <f t="shared" si="16"/>
        <v>1825</v>
      </c>
      <c r="O23" s="46">
        <f t="shared" si="16"/>
        <v>1825</v>
      </c>
      <c r="P23" s="46">
        <f t="shared" si="16"/>
        <v>0</v>
      </c>
      <c r="Q23" s="47">
        <f t="shared" si="16"/>
        <v>1825</v>
      </c>
      <c r="R23" s="46">
        <f t="shared" si="16"/>
        <v>22661</v>
      </c>
      <c r="S23" s="46">
        <f t="shared" si="16"/>
        <v>0</v>
      </c>
      <c r="T23" s="47">
        <f t="shared" si="16"/>
        <v>22661</v>
      </c>
      <c r="U23" s="45">
        <f t="shared" si="16"/>
        <v>0</v>
      </c>
      <c r="V23" s="46">
        <f t="shared" si="16"/>
        <v>0</v>
      </c>
      <c r="W23" s="47">
        <f t="shared" si="16"/>
        <v>0</v>
      </c>
      <c r="X23" s="46">
        <f>+X20+X22</f>
        <v>8076</v>
      </c>
      <c r="Y23" s="46">
        <f>+Y20+Y22</f>
        <v>71</v>
      </c>
      <c r="Z23" s="47">
        <f>+Z20+Z22</f>
        <v>8147</v>
      </c>
      <c r="AA23" s="45">
        <f t="shared" si="16"/>
        <v>480</v>
      </c>
      <c r="AB23" s="46">
        <f t="shared" si="16"/>
        <v>0</v>
      </c>
      <c r="AC23" s="47">
        <f t="shared" si="16"/>
        <v>480</v>
      </c>
      <c r="AD23" s="45">
        <f t="shared" si="16"/>
        <v>1823</v>
      </c>
      <c r="AE23" s="46">
        <f t="shared" si="16"/>
        <v>0</v>
      </c>
      <c r="AF23" s="47">
        <f t="shared" si="16"/>
        <v>1823</v>
      </c>
      <c r="AG23" s="45">
        <f t="shared" si="16"/>
        <v>0</v>
      </c>
      <c r="AH23" s="46">
        <f t="shared" si="16"/>
        <v>0</v>
      </c>
      <c r="AI23" s="47">
        <f t="shared" si="16"/>
        <v>0</v>
      </c>
      <c r="AJ23" s="46">
        <f t="shared" si="16"/>
        <v>2400</v>
      </c>
      <c r="AK23" s="46">
        <f t="shared" si="16"/>
        <v>0</v>
      </c>
      <c r="AL23" s="47">
        <f t="shared" si="16"/>
        <v>2400</v>
      </c>
      <c r="AM23" s="45">
        <f t="shared" si="16"/>
        <v>1815</v>
      </c>
      <c r="AN23" s="46">
        <f t="shared" si="16"/>
        <v>0</v>
      </c>
      <c r="AO23" s="47">
        <f t="shared" si="16"/>
        <v>1815</v>
      </c>
      <c r="AP23" s="46">
        <f t="shared" si="16"/>
        <v>5073</v>
      </c>
      <c r="AQ23" s="46">
        <f t="shared" si="16"/>
        <v>0</v>
      </c>
      <c r="AR23" s="47">
        <f t="shared" si="16"/>
        <v>5073</v>
      </c>
      <c r="AS23" s="46">
        <f t="shared" si="16"/>
        <v>0</v>
      </c>
      <c r="AT23" s="46">
        <f t="shared" si="16"/>
        <v>0</v>
      </c>
      <c r="AU23" s="47">
        <f t="shared" si="16"/>
        <v>0</v>
      </c>
      <c r="AV23" s="46">
        <f t="shared" si="16"/>
        <v>0</v>
      </c>
      <c r="AW23" s="46">
        <f t="shared" si="16"/>
        <v>0</v>
      </c>
      <c r="AX23" s="177">
        <f t="shared" si="16"/>
        <v>0</v>
      </c>
      <c r="AY23" s="46">
        <f t="shared" si="16"/>
        <v>0</v>
      </c>
      <c r="AZ23" s="46">
        <f t="shared" si="16"/>
        <v>0</v>
      </c>
      <c r="BA23" s="47">
        <f t="shared" si="16"/>
        <v>0</v>
      </c>
      <c r="BB23" s="45">
        <f t="shared" si="16"/>
        <v>4554</v>
      </c>
      <c r="BC23" s="46">
        <f t="shared" si="16"/>
        <v>0</v>
      </c>
      <c r="BD23" s="47">
        <f t="shared" si="16"/>
        <v>4554</v>
      </c>
      <c r="BE23" s="46">
        <f t="shared" si="16"/>
        <v>0</v>
      </c>
      <c r="BF23" s="46">
        <f t="shared" si="16"/>
        <v>0</v>
      </c>
      <c r="BG23" s="47">
        <f t="shared" si="16"/>
        <v>0</v>
      </c>
      <c r="BH23" s="46">
        <f t="shared" si="16"/>
        <v>2621</v>
      </c>
      <c r="BI23" s="46">
        <f t="shared" si="16"/>
        <v>0</v>
      </c>
      <c r="BJ23" s="47">
        <f t="shared" si="16"/>
        <v>2621</v>
      </c>
      <c r="BK23" s="46">
        <f t="shared" si="16"/>
        <v>6960</v>
      </c>
      <c r="BL23" s="46">
        <f t="shared" si="16"/>
        <v>278</v>
      </c>
      <c r="BM23" s="47">
        <f t="shared" si="16"/>
        <v>7238</v>
      </c>
      <c r="BN23" s="46">
        <f t="shared" si="16"/>
        <v>131946</v>
      </c>
      <c r="BO23" s="46">
        <f t="shared" ref="BO23:DZ23" si="17">+BO20+BO22</f>
        <v>3177</v>
      </c>
      <c r="BP23" s="47">
        <f t="shared" si="17"/>
        <v>135123</v>
      </c>
      <c r="BQ23" s="45">
        <f t="shared" si="17"/>
        <v>26014</v>
      </c>
      <c r="BR23" s="46">
        <f t="shared" si="17"/>
        <v>80</v>
      </c>
      <c r="BS23" s="47">
        <f t="shared" si="17"/>
        <v>26094</v>
      </c>
      <c r="BT23" s="45">
        <f t="shared" si="17"/>
        <v>1376</v>
      </c>
      <c r="BU23" s="46">
        <f t="shared" si="17"/>
        <v>0</v>
      </c>
      <c r="BV23" s="47">
        <f t="shared" si="17"/>
        <v>1376</v>
      </c>
      <c r="BW23" s="46">
        <f t="shared" si="17"/>
        <v>25376</v>
      </c>
      <c r="BX23" s="46">
        <f t="shared" si="17"/>
        <v>0</v>
      </c>
      <c r="BY23" s="47">
        <f t="shared" si="17"/>
        <v>25376</v>
      </c>
      <c r="BZ23" s="45">
        <f t="shared" si="17"/>
        <v>5536</v>
      </c>
      <c r="CA23" s="46">
        <f t="shared" si="17"/>
        <v>0</v>
      </c>
      <c r="CB23" s="47">
        <f t="shared" si="17"/>
        <v>5536</v>
      </c>
      <c r="CC23" s="46">
        <f t="shared" si="17"/>
        <v>7240</v>
      </c>
      <c r="CD23" s="46">
        <f t="shared" si="17"/>
        <v>7158</v>
      </c>
      <c r="CE23" s="47">
        <f t="shared" si="17"/>
        <v>14398</v>
      </c>
      <c r="CF23" s="46">
        <f t="shared" si="17"/>
        <v>3500</v>
      </c>
      <c r="CG23" s="46">
        <f t="shared" si="17"/>
        <v>0</v>
      </c>
      <c r="CH23" s="47">
        <f t="shared" si="17"/>
        <v>3500</v>
      </c>
      <c r="CI23" s="45">
        <f t="shared" si="17"/>
        <v>10764</v>
      </c>
      <c r="CJ23" s="46">
        <f t="shared" si="17"/>
        <v>0</v>
      </c>
      <c r="CK23" s="47">
        <f t="shared" si="17"/>
        <v>10764</v>
      </c>
      <c r="CL23" s="45">
        <f t="shared" si="17"/>
        <v>0</v>
      </c>
      <c r="CM23" s="46">
        <f t="shared" si="17"/>
        <v>0</v>
      </c>
      <c r="CN23" s="47">
        <f t="shared" si="17"/>
        <v>0</v>
      </c>
      <c r="CO23" s="45">
        <f t="shared" si="17"/>
        <v>0</v>
      </c>
      <c r="CP23" s="46">
        <f t="shared" si="17"/>
        <v>0</v>
      </c>
      <c r="CQ23" s="47">
        <f t="shared" si="17"/>
        <v>0</v>
      </c>
      <c r="CR23" s="45">
        <f t="shared" si="17"/>
        <v>0</v>
      </c>
      <c r="CS23" s="46">
        <f t="shared" si="17"/>
        <v>0</v>
      </c>
      <c r="CT23" s="47">
        <f t="shared" si="17"/>
        <v>0</v>
      </c>
      <c r="CU23" s="46">
        <f t="shared" si="17"/>
        <v>5916</v>
      </c>
      <c r="CV23" s="46">
        <f t="shared" si="17"/>
        <v>0</v>
      </c>
      <c r="CW23" s="47">
        <f t="shared" si="17"/>
        <v>5916</v>
      </c>
      <c r="CX23" s="46">
        <f t="shared" si="17"/>
        <v>0</v>
      </c>
      <c r="CY23" s="46">
        <f t="shared" si="17"/>
        <v>0</v>
      </c>
      <c r="CZ23" s="47">
        <f t="shared" si="17"/>
        <v>0</v>
      </c>
      <c r="DA23" s="46">
        <f t="shared" si="17"/>
        <v>34502</v>
      </c>
      <c r="DB23" s="46">
        <f t="shared" si="17"/>
        <v>124</v>
      </c>
      <c r="DC23" s="177">
        <f t="shared" si="17"/>
        <v>34626</v>
      </c>
      <c r="DD23" s="46">
        <f t="shared" si="17"/>
        <v>33190</v>
      </c>
      <c r="DE23" s="46">
        <f t="shared" si="17"/>
        <v>141</v>
      </c>
      <c r="DF23" s="177">
        <f t="shared" si="17"/>
        <v>33331</v>
      </c>
      <c r="DG23" s="177">
        <f t="shared" si="17"/>
        <v>947</v>
      </c>
      <c r="DH23" s="177">
        <f t="shared" si="17"/>
        <v>0</v>
      </c>
      <c r="DI23" s="177">
        <f t="shared" si="17"/>
        <v>947</v>
      </c>
      <c r="DJ23" s="177">
        <f t="shared" si="17"/>
        <v>316</v>
      </c>
      <c r="DK23" s="177">
        <f t="shared" si="17"/>
        <v>0</v>
      </c>
      <c r="DL23" s="177">
        <f t="shared" si="17"/>
        <v>316</v>
      </c>
      <c r="DM23" s="45">
        <f t="shared" si="17"/>
        <v>0</v>
      </c>
      <c r="DN23" s="46">
        <f t="shared" si="17"/>
        <v>0</v>
      </c>
      <c r="DO23" s="177">
        <f t="shared" si="17"/>
        <v>0</v>
      </c>
      <c r="DP23" s="46">
        <f t="shared" si="17"/>
        <v>0</v>
      </c>
      <c r="DQ23" s="46">
        <f t="shared" si="17"/>
        <v>0</v>
      </c>
      <c r="DR23" s="47">
        <f t="shared" si="17"/>
        <v>0</v>
      </c>
      <c r="DS23" s="46">
        <f t="shared" si="17"/>
        <v>0</v>
      </c>
      <c r="DT23" s="46">
        <f t="shared" si="17"/>
        <v>0</v>
      </c>
      <c r="DU23" s="47">
        <f t="shared" si="17"/>
        <v>0</v>
      </c>
      <c r="DV23" s="46">
        <f t="shared" si="17"/>
        <v>0</v>
      </c>
      <c r="DW23" s="46">
        <f t="shared" si="17"/>
        <v>0</v>
      </c>
      <c r="DX23" s="47">
        <f t="shared" si="17"/>
        <v>0</v>
      </c>
      <c r="DY23" s="45">
        <f t="shared" si="17"/>
        <v>73888</v>
      </c>
      <c r="DZ23" s="46">
        <f t="shared" si="17"/>
        <v>-8000</v>
      </c>
      <c r="EA23" s="47">
        <f t="shared" ref="EA23:EG23" si="18">+EA20+EA22</f>
        <v>65888</v>
      </c>
      <c r="EB23" s="178">
        <f t="shared" si="18"/>
        <v>369941</v>
      </c>
      <c r="EC23" s="178">
        <f t="shared" si="18"/>
        <v>12899</v>
      </c>
      <c r="ED23" s="178">
        <f t="shared" si="18"/>
        <v>382840</v>
      </c>
      <c r="EE23" s="32">
        <f>C23+I23+AJ23+AM23+AP23+AS23+AV23+AY23+BB23+BE23+BH23+BK23+BN23+BQ23+BT23+BW23+BZ23+CC23+CF23+CI23+CL23+CO23+CR23+CU23+CX23+DM23+DP23+DS23+DV23+DY23+EB23+F23+DJ23+DG23+DD23+DA23</f>
        <v>790565</v>
      </c>
      <c r="EF23" s="33">
        <f>D23+J23+AK23+AN23+AQ23+AT23+AW23+AZ23+BC23+BF23+BI23+BL23+BO23+BR23+BU23+BX23+CA23+CD23+CG23+CJ23+CM23+CP23+CS23+CV23+CY23+DN23+DQ23+DT23+DW23+DZ23+EC23+G23+DK23+DH23+DE23+DB23</f>
        <v>15928</v>
      </c>
      <c r="EG23" s="33">
        <f t="shared" si="3"/>
        <v>806493</v>
      </c>
    </row>
    <row r="24" spans="1:137" ht="89.25">
      <c r="A24" s="153" t="s">
        <v>39</v>
      </c>
      <c r="B24" s="133" t="s">
        <v>40</v>
      </c>
      <c r="C24" s="11"/>
      <c r="D24" s="11"/>
      <c r="E24" s="12"/>
      <c r="F24" s="10"/>
      <c r="G24" s="11"/>
      <c r="H24" s="12"/>
      <c r="I24" s="136">
        <f>L24+O24+R24+U24+X24+AA24+AD24+AG24</f>
        <v>0</v>
      </c>
      <c r="J24" s="137">
        <f>M24+S24+V24+Y24+AB24+AE24+AH24+P24</f>
        <v>0</v>
      </c>
      <c r="K24" s="138">
        <f>N24+Q24+T24+W24+Z24+AC24+AF24+AI24</f>
        <v>0</v>
      </c>
      <c r="L24" s="13"/>
      <c r="M24" s="14"/>
      <c r="N24" s="15"/>
      <c r="O24" s="14"/>
      <c r="P24" s="14"/>
      <c r="Q24" s="15"/>
      <c r="R24" s="14"/>
      <c r="S24" s="14"/>
      <c r="T24" s="15"/>
      <c r="U24" s="13"/>
      <c r="V24" s="14"/>
      <c r="W24" s="15"/>
      <c r="X24" s="14"/>
      <c r="Y24" s="14"/>
      <c r="Z24" s="15"/>
      <c r="AA24" s="13"/>
      <c r="AB24" s="14"/>
      <c r="AC24" s="15"/>
      <c r="AD24" s="13"/>
      <c r="AE24" s="14"/>
      <c r="AF24" s="15"/>
      <c r="AG24" s="13"/>
      <c r="AH24" s="14"/>
      <c r="AI24" s="15"/>
      <c r="AJ24" s="14"/>
      <c r="AK24" s="14"/>
      <c r="AL24" s="15"/>
      <c r="AM24" s="13"/>
      <c r="AN24" s="14"/>
      <c r="AO24" s="15"/>
      <c r="AP24" s="14"/>
      <c r="AQ24" s="14"/>
      <c r="AR24" s="15"/>
      <c r="AS24" s="14"/>
      <c r="AT24" s="14"/>
      <c r="AU24" s="15"/>
      <c r="AV24" s="14"/>
      <c r="AW24" s="14"/>
      <c r="AX24" s="151"/>
      <c r="AY24" s="14"/>
      <c r="AZ24" s="14"/>
      <c r="BA24" s="15"/>
      <c r="BB24" s="13"/>
      <c r="BC24" s="14"/>
      <c r="BD24" s="15"/>
      <c r="BE24" s="14"/>
      <c r="BF24" s="14"/>
      <c r="BG24" s="15"/>
      <c r="BH24" s="14"/>
      <c r="BI24" s="14"/>
      <c r="BJ24" s="15"/>
      <c r="BK24" s="14"/>
      <c r="BL24" s="14"/>
      <c r="BM24" s="15"/>
      <c r="BN24" s="14"/>
      <c r="BO24" s="14"/>
      <c r="BP24" s="15"/>
      <c r="BQ24" s="13"/>
      <c r="BR24" s="14"/>
      <c r="BS24" s="15"/>
      <c r="BT24" s="13"/>
      <c r="BU24" s="14"/>
      <c r="BV24" s="15"/>
      <c r="BW24" s="14"/>
      <c r="BX24" s="14"/>
      <c r="BY24" s="15"/>
      <c r="BZ24" s="13"/>
      <c r="CA24" s="14"/>
      <c r="CB24" s="15"/>
      <c r="CC24" s="14"/>
      <c r="CD24" s="14"/>
      <c r="CE24" s="15"/>
      <c r="CF24" s="14"/>
      <c r="CG24" s="14"/>
      <c r="CH24" s="15"/>
      <c r="CI24" s="13"/>
      <c r="CJ24" s="14"/>
      <c r="CK24" s="15"/>
      <c r="CL24" s="13"/>
      <c r="CM24" s="14"/>
      <c r="CN24" s="15"/>
      <c r="CO24" s="13"/>
      <c r="CP24" s="14"/>
      <c r="CQ24" s="15"/>
      <c r="CR24" s="13"/>
      <c r="CS24" s="14"/>
      <c r="CT24" s="15"/>
      <c r="CU24" s="14"/>
      <c r="CV24" s="14"/>
      <c r="CW24" s="15"/>
      <c r="CX24" s="14"/>
      <c r="CY24" s="14"/>
      <c r="CZ24" s="15"/>
      <c r="DA24" s="14"/>
      <c r="DB24" s="14"/>
      <c r="DC24" s="151"/>
      <c r="DD24" s="14"/>
      <c r="DE24" s="14"/>
      <c r="DF24" s="151"/>
      <c r="DG24" s="151"/>
      <c r="DH24" s="151"/>
      <c r="DI24" s="151"/>
      <c r="DJ24" s="151"/>
      <c r="DK24" s="151"/>
      <c r="DL24" s="151"/>
      <c r="DM24" s="13"/>
      <c r="DN24" s="14"/>
      <c r="DO24" s="151"/>
      <c r="DP24" s="14"/>
      <c r="DQ24" s="14"/>
      <c r="DR24" s="15"/>
      <c r="DS24" s="14">
        <v>524994</v>
      </c>
      <c r="DT24" s="140">
        <f>DU24-DS24</f>
        <v>-49000</v>
      </c>
      <c r="DU24" s="15">
        <f>524994-49000</f>
        <v>475994</v>
      </c>
      <c r="DV24" s="14"/>
      <c r="DW24" s="14"/>
      <c r="DX24" s="15"/>
      <c r="DY24" s="13"/>
      <c r="DZ24" s="14"/>
      <c r="EA24" s="15"/>
      <c r="EB24" s="150"/>
      <c r="EC24" s="150"/>
      <c r="ED24" s="150"/>
      <c r="EE24" s="10">
        <f t="shared" si="4"/>
        <v>524994</v>
      </c>
      <c r="EF24" s="11">
        <f t="shared" si="4"/>
        <v>-49000</v>
      </c>
      <c r="EG24" s="11">
        <f t="shared" si="3"/>
        <v>475994</v>
      </c>
    </row>
    <row r="25" spans="1:137" ht="64.5" thickBot="1">
      <c r="A25" s="153" t="s">
        <v>41</v>
      </c>
      <c r="B25" s="179" t="s">
        <v>42</v>
      </c>
      <c r="C25" s="52">
        <f t="shared" ref="C25:BN25" si="19">+C24</f>
        <v>0</v>
      </c>
      <c r="D25" s="52">
        <f t="shared" si="19"/>
        <v>0</v>
      </c>
      <c r="E25" s="53">
        <f t="shared" si="19"/>
        <v>0</v>
      </c>
      <c r="F25" s="51">
        <f t="shared" si="19"/>
        <v>0</v>
      </c>
      <c r="G25" s="52">
        <f t="shared" si="19"/>
        <v>0</v>
      </c>
      <c r="H25" s="53">
        <f t="shared" si="19"/>
        <v>0</v>
      </c>
      <c r="I25" s="180">
        <f t="shared" si="19"/>
        <v>0</v>
      </c>
      <c r="J25" s="181">
        <f t="shared" si="19"/>
        <v>0</v>
      </c>
      <c r="K25" s="182">
        <f t="shared" si="19"/>
        <v>0</v>
      </c>
      <c r="L25" s="48">
        <f t="shared" si="19"/>
        <v>0</v>
      </c>
      <c r="M25" s="49">
        <f t="shared" si="19"/>
        <v>0</v>
      </c>
      <c r="N25" s="50">
        <f t="shared" si="19"/>
        <v>0</v>
      </c>
      <c r="O25" s="49">
        <f t="shared" si="19"/>
        <v>0</v>
      </c>
      <c r="P25" s="49">
        <f t="shared" si="19"/>
        <v>0</v>
      </c>
      <c r="Q25" s="50">
        <f t="shared" si="19"/>
        <v>0</v>
      </c>
      <c r="R25" s="49">
        <f t="shared" si="19"/>
        <v>0</v>
      </c>
      <c r="S25" s="49">
        <f t="shared" si="19"/>
        <v>0</v>
      </c>
      <c r="T25" s="50">
        <f t="shared" si="19"/>
        <v>0</v>
      </c>
      <c r="U25" s="48">
        <f t="shared" si="19"/>
        <v>0</v>
      </c>
      <c r="V25" s="49">
        <f t="shared" si="19"/>
        <v>0</v>
      </c>
      <c r="W25" s="50">
        <f t="shared" si="19"/>
        <v>0</v>
      </c>
      <c r="X25" s="49">
        <f>+X24</f>
        <v>0</v>
      </c>
      <c r="Y25" s="49">
        <f>+Y24</f>
        <v>0</v>
      </c>
      <c r="Z25" s="50">
        <f>+Z24</f>
        <v>0</v>
      </c>
      <c r="AA25" s="48">
        <f t="shared" si="19"/>
        <v>0</v>
      </c>
      <c r="AB25" s="49">
        <f t="shared" si="19"/>
        <v>0</v>
      </c>
      <c r="AC25" s="50">
        <f t="shared" si="19"/>
        <v>0</v>
      </c>
      <c r="AD25" s="48">
        <f t="shared" si="19"/>
        <v>0</v>
      </c>
      <c r="AE25" s="49">
        <f t="shared" si="19"/>
        <v>0</v>
      </c>
      <c r="AF25" s="50">
        <f t="shared" si="19"/>
        <v>0</v>
      </c>
      <c r="AG25" s="48">
        <f t="shared" si="19"/>
        <v>0</v>
      </c>
      <c r="AH25" s="49">
        <f t="shared" si="19"/>
        <v>0</v>
      </c>
      <c r="AI25" s="50">
        <f t="shared" si="19"/>
        <v>0</v>
      </c>
      <c r="AJ25" s="49">
        <f t="shared" si="19"/>
        <v>0</v>
      </c>
      <c r="AK25" s="49">
        <f t="shared" si="19"/>
        <v>0</v>
      </c>
      <c r="AL25" s="50">
        <f t="shared" si="19"/>
        <v>0</v>
      </c>
      <c r="AM25" s="48">
        <f t="shared" si="19"/>
        <v>0</v>
      </c>
      <c r="AN25" s="49">
        <f t="shared" si="19"/>
        <v>0</v>
      </c>
      <c r="AO25" s="50">
        <f t="shared" si="19"/>
        <v>0</v>
      </c>
      <c r="AP25" s="49">
        <f t="shared" si="19"/>
        <v>0</v>
      </c>
      <c r="AQ25" s="49">
        <f t="shared" si="19"/>
        <v>0</v>
      </c>
      <c r="AR25" s="50">
        <f t="shared" si="19"/>
        <v>0</v>
      </c>
      <c r="AS25" s="49">
        <f t="shared" si="19"/>
        <v>0</v>
      </c>
      <c r="AT25" s="49">
        <f t="shared" si="19"/>
        <v>0</v>
      </c>
      <c r="AU25" s="50">
        <f t="shared" si="19"/>
        <v>0</v>
      </c>
      <c r="AV25" s="49">
        <f t="shared" si="19"/>
        <v>0</v>
      </c>
      <c r="AW25" s="49">
        <f t="shared" si="19"/>
        <v>0</v>
      </c>
      <c r="AX25" s="183">
        <f t="shared" si="19"/>
        <v>0</v>
      </c>
      <c r="AY25" s="49">
        <f t="shared" si="19"/>
        <v>0</v>
      </c>
      <c r="AZ25" s="49">
        <f t="shared" si="19"/>
        <v>0</v>
      </c>
      <c r="BA25" s="50">
        <f t="shared" si="19"/>
        <v>0</v>
      </c>
      <c r="BB25" s="48">
        <f t="shared" si="19"/>
        <v>0</v>
      </c>
      <c r="BC25" s="49">
        <f t="shared" si="19"/>
        <v>0</v>
      </c>
      <c r="BD25" s="50">
        <f t="shared" si="19"/>
        <v>0</v>
      </c>
      <c r="BE25" s="49">
        <f t="shared" si="19"/>
        <v>0</v>
      </c>
      <c r="BF25" s="49">
        <f t="shared" si="19"/>
        <v>0</v>
      </c>
      <c r="BG25" s="50">
        <f t="shared" si="19"/>
        <v>0</v>
      </c>
      <c r="BH25" s="49">
        <f t="shared" si="19"/>
        <v>0</v>
      </c>
      <c r="BI25" s="49">
        <f t="shared" si="19"/>
        <v>0</v>
      </c>
      <c r="BJ25" s="50">
        <f t="shared" si="19"/>
        <v>0</v>
      </c>
      <c r="BK25" s="49">
        <f t="shared" si="19"/>
        <v>0</v>
      </c>
      <c r="BL25" s="49">
        <f t="shared" si="19"/>
        <v>0</v>
      </c>
      <c r="BM25" s="50">
        <f t="shared" si="19"/>
        <v>0</v>
      </c>
      <c r="BN25" s="49">
        <f t="shared" si="19"/>
        <v>0</v>
      </c>
      <c r="BO25" s="49">
        <f t="shared" ref="BO25:DZ25" si="20">+BO24</f>
        <v>0</v>
      </c>
      <c r="BP25" s="50">
        <f t="shared" si="20"/>
        <v>0</v>
      </c>
      <c r="BQ25" s="48">
        <f t="shared" si="20"/>
        <v>0</v>
      </c>
      <c r="BR25" s="49">
        <f t="shared" si="20"/>
        <v>0</v>
      </c>
      <c r="BS25" s="50">
        <f t="shared" si="20"/>
        <v>0</v>
      </c>
      <c r="BT25" s="48">
        <f t="shared" si="20"/>
        <v>0</v>
      </c>
      <c r="BU25" s="49">
        <f t="shared" si="20"/>
        <v>0</v>
      </c>
      <c r="BV25" s="50">
        <f t="shared" si="20"/>
        <v>0</v>
      </c>
      <c r="BW25" s="49">
        <f t="shared" si="20"/>
        <v>0</v>
      </c>
      <c r="BX25" s="49">
        <f t="shared" si="20"/>
        <v>0</v>
      </c>
      <c r="BY25" s="50">
        <f t="shared" si="20"/>
        <v>0</v>
      </c>
      <c r="BZ25" s="48">
        <f t="shared" si="20"/>
        <v>0</v>
      </c>
      <c r="CA25" s="49">
        <f t="shared" si="20"/>
        <v>0</v>
      </c>
      <c r="CB25" s="50">
        <f t="shared" si="20"/>
        <v>0</v>
      </c>
      <c r="CC25" s="49">
        <f t="shared" si="20"/>
        <v>0</v>
      </c>
      <c r="CD25" s="49">
        <f t="shared" si="20"/>
        <v>0</v>
      </c>
      <c r="CE25" s="50">
        <f t="shared" si="20"/>
        <v>0</v>
      </c>
      <c r="CF25" s="49">
        <f t="shared" si="20"/>
        <v>0</v>
      </c>
      <c r="CG25" s="49">
        <f t="shared" si="20"/>
        <v>0</v>
      </c>
      <c r="CH25" s="50">
        <f t="shared" si="20"/>
        <v>0</v>
      </c>
      <c r="CI25" s="48">
        <f t="shared" si="20"/>
        <v>0</v>
      </c>
      <c r="CJ25" s="49">
        <f t="shared" si="20"/>
        <v>0</v>
      </c>
      <c r="CK25" s="50">
        <f t="shared" si="20"/>
        <v>0</v>
      </c>
      <c r="CL25" s="48">
        <f t="shared" si="20"/>
        <v>0</v>
      </c>
      <c r="CM25" s="49">
        <f t="shared" si="20"/>
        <v>0</v>
      </c>
      <c r="CN25" s="50">
        <f t="shared" si="20"/>
        <v>0</v>
      </c>
      <c r="CO25" s="48">
        <f t="shared" si="20"/>
        <v>0</v>
      </c>
      <c r="CP25" s="49">
        <f t="shared" si="20"/>
        <v>0</v>
      </c>
      <c r="CQ25" s="50">
        <f t="shared" si="20"/>
        <v>0</v>
      </c>
      <c r="CR25" s="48">
        <f t="shared" si="20"/>
        <v>0</v>
      </c>
      <c r="CS25" s="49">
        <f t="shared" si="20"/>
        <v>0</v>
      </c>
      <c r="CT25" s="50">
        <f t="shared" si="20"/>
        <v>0</v>
      </c>
      <c r="CU25" s="49">
        <f t="shared" si="20"/>
        <v>0</v>
      </c>
      <c r="CV25" s="49">
        <f t="shared" si="20"/>
        <v>0</v>
      </c>
      <c r="CW25" s="50">
        <f t="shared" si="20"/>
        <v>0</v>
      </c>
      <c r="CX25" s="49">
        <f t="shared" si="20"/>
        <v>0</v>
      </c>
      <c r="CY25" s="49">
        <f t="shared" si="20"/>
        <v>0</v>
      </c>
      <c r="CZ25" s="50">
        <f t="shared" si="20"/>
        <v>0</v>
      </c>
      <c r="DA25" s="49">
        <f t="shared" si="20"/>
        <v>0</v>
      </c>
      <c r="DB25" s="49">
        <f t="shared" si="20"/>
        <v>0</v>
      </c>
      <c r="DC25" s="183">
        <f t="shared" si="20"/>
        <v>0</v>
      </c>
      <c r="DD25" s="49">
        <f t="shared" si="20"/>
        <v>0</v>
      </c>
      <c r="DE25" s="49">
        <f t="shared" si="20"/>
        <v>0</v>
      </c>
      <c r="DF25" s="183">
        <f t="shared" si="20"/>
        <v>0</v>
      </c>
      <c r="DG25" s="183">
        <f t="shared" si="20"/>
        <v>0</v>
      </c>
      <c r="DH25" s="183">
        <f t="shared" si="20"/>
        <v>0</v>
      </c>
      <c r="DI25" s="183">
        <f t="shared" si="20"/>
        <v>0</v>
      </c>
      <c r="DJ25" s="183">
        <f t="shared" si="20"/>
        <v>0</v>
      </c>
      <c r="DK25" s="183">
        <f t="shared" si="20"/>
        <v>0</v>
      </c>
      <c r="DL25" s="183">
        <f t="shared" si="20"/>
        <v>0</v>
      </c>
      <c r="DM25" s="48">
        <f t="shared" si="20"/>
        <v>0</v>
      </c>
      <c r="DN25" s="49">
        <f t="shared" si="20"/>
        <v>0</v>
      </c>
      <c r="DO25" s="183">
        <f t="shared" si="20"/>
        <v>0</v>
      </c>
      <c r="DP25" s="49">
        <f t="shared" si="20"/>
        <v>0</v>
      </c>
      <c r="DQ25" s="49">
        <f t="shared" si="20"/>
        <v>0</v>
      </c>
      <c r="DR25" s="50">
        <f t="shared" si="20"/>
        <v>0</v>
      </c>
      <c r="DS25" s="49">
        <f t="shared" si="20"/>
        <v>524994</v>
      </c>
      <c r="DT25" s="49">
        <f t="shared" si="20"/>
        <v>-49000</v>
      </c>
      <c r="DU25" s="50">
        <f t="shared" si="20"/>
        <v>475994</v>
      </c>
      <c r="DV25" s="49">
        <f t="shared" si="20"/>
        <v>0</v>
      </c>
      <c r="DW25" s="49">
        <f t="shared" si="20"/>
        <v>0</v>
      </c>
      <c r="DX25" s="50">
        <f t="shared" si="20"/>
        <v>0</v>
      </c>
      <c r="DY25" s="48">
        <f t="shared" si="20"/>
        <v>0</v>
      </c>
      <c r="DZ25" s="49">
        <f t="shared" si="20"/>
        <v>0</v>
      </c>
      <c r="EA25" s="50">
        <f t="shared" ref="EA25:EG25" si="21">+EA24</f>
        <v>0</v>
      </c>
      <c r="EB25" s="184">
        <f t="shared" si="21"/>
        <v>0</v>
      </c>
      <c r="EC25" s="184">
        <f t="shared" si="21"/>
        <v>0</v>
      </c>
      <c r="ED25" s="184">
        <f t="shared" si="21"/>
        <v>0</v>
      </c>
      <c r="EE25" s="26">
        <f t="shared" si="4"/>
        <v>524994</v>
      </c>
      <c r="EF25" s="27">
        <f t="shared" si="4"/>
        <v>-49000</v>
      </c>
      <c r="EG25" s="27">
        <f t="shared" ref="EG25:EG79" si="22">E25+K25+AL25+AO25+AR25+AU25+AX25+BA25+BD25+BG25+BJ25+BM25+BP25+BS25+BV25+BY25+CB25+CE25+CH25+CK25+CN25+CQ25+CT25+CW25+CZ25+DO25+DR25+DU25+DX25+EA25+ED25+H25+DL25+DI25+DF25+DC25</f>
        <v>475994</v>
      </c>
    </row>
    <row r="26" spans="1:137" ht="64.5" thickBot="1">
      <c r="A26" s="185" t="s">
        <v>43</v>
      </c>
      <c r="B26" s="186" t="s">
        <v>44</v>
      </c>
      <c r="C26" s="59">
        <f t="shared" ref="C26:BN26" si="23">C23+C25</f>
        <v>0</v>
      </c>
      <c r="D26" s="59">
        <f t="shared" si="23"/>
        <v>0</v>
      </c>
      <c r="E26" s="60">
        <f t="shared" si="23"/>
        <v>0</v>
      </c>
      <c r="F26" s="58">
        <f t="shared" si="23"/>
        <v>0</v>
      </c>
      <c r="G26" s="59">
        <f t="shared" si="23"/>
        <v>0</v>
      </c>
      <c r="H26" s="60">
        <f t="shared" si="23"/>
        <v>0</v>
      </c>
      <c r="I26" s="58">
        <f t="shared" si="23"/>
        <v>36690</v>
      </c>
      <c r="J26" s="59">
        <f t="shared" si="23"/>
        <v>71</v>
      </c>
      <c r="K26" s="60">
        <f t="shared" si="23"/>
        <v>36761</v>
      </c>
      <c r="L26" s="58">
        <f t="shared" si="23"/>
        <v>1825</v>
      </c>
      <c r="M26" s="59">
        <f t="shared" si="23"/>
        <v>0</v>
      </c>
      <c r="N26" s="60">
        <f t="shared" si="23"/>
        <v>1825</v>
      </c>
      <c r="O26" s="59">
        <f t="shared" si="23"/>
        <v>1825</v>
      </c>
      <c r="P26" s="59">
        <f t="shared" si="23"/>
        <v>0</v>
      </c>
      <c r="Q26" s="60">
        <f t="shared" si="23"/>
        <v>1825</v>
      </c>
      <c r="R26" s="59">
        <f t="shared" si="23"/>
        <v>22661</v>
      </c>
      <c r="S26" s="59">
        <f t="shared" si="23"/>
        <v>0</v>
      </c>
      <c r="T26" s="60">
        <f t="shared" si="23"/>
        <v>22661</v>
      </c>
      <c r="U26" s="58">
        <f t="shared" si="23"/>
        <v>0</v>
      </c>
      <c r="V26" s="59">
        <f t="shared" si="23"/>
        <v>0</v>
      </c>
      <c r="W26" s="60">
        <f t="shared" si="23"/>
        <v>0</v>
      </c>
      <c r="X26" s="59">
        <f>X23+X25</f>
        <v>8076</v>
      </c>
      <c r="Y26" s="59">
        <f>Y23+Y25</f>
        <v>71</v>
      </c>
      <c r="Z26" s="60">
        <f>Z23+Z25</f>
        <v>8147</v>
      </c>
      <c r="AA26" s="58">
        <f t="shared" si="23"/>
        <v>480</v>
      </c>
      <c r="AB26" s="59">
        <f t="shared" si="23"/>
        <v>0</v>
      </c>
      <c r="AC26" s="60">
        <f t="shared" si="23"/>
        <v>480</v>
      </c>
      <c r="AD26" s="58">
        <f t="shared" si="23"/>
        <v>1823</v>
      </c>
      <c r="AE26" s="59">
        <f t="shared" si="23"/>
        <v>0</v>
      </c>
      <c r="AF26" s="60">
        <f t="shared" si="23"/>
        <v>1823</v>
      </c>
      <c r="AG26" s="58">
        <f t="shared" si="23"/>
        <v>0</v>
      </c>
      <c r="AH26" s="59">
        <f t="shared" si="23"/>
        <v>0</v>
      </c>
      <c r="AI26" s="60">
        <f t="shared" si="23"/>
        <v>0</v>
      </c>
      <c r="AJ26" s="59">
        <f t="shared" si="23"/>
        <v>2400</v>
      </c>
      <c r="AK26" s="59">
        <f t="shared" si="23"/>
        <v>0</v>
      </c>
      <c r="AL26" s="60">
        <f t="shared" si="23"/>
        <v>2400</v>
      </c>
      <c r="AM26" s="58">
        <f t="shared" si="23"/>
        <v>1815</v>
      </c>
      <c r="AN26" s="59">
        <f t="shared" si="23"/>
        <v>0</v>
      </c>
      <c r="AO26" s="60">
        <f t="shared" si="23"/>
        <v>1815</v>
      </c>
      <c r="AP26" s="59">
        <f t="shared" si="23"/>
        <v>5073</v>
      </c>
      <c r="AQ26" s="59">
        <f t="shared" si="23"/>
        <v>0</v>
      </c>
      <c r="AR26" s="60">
        <f t="shared" si="23"/>
        <v>5073</v>
      </c>
      <c r="AS26" s="59">
        <f t="shared" si="23"/>
        <v>0</v>
      </c>
      <c r="AT26" s="59">
        <f t="shared" si="23"/>
        <v>0</v>
      </c>
      <c r="AU26" s="60">
        <f t="shared" si="23"/>
        <v>0</v>
      </c>
      <c r="AV26" s="59">
        <f t="shared" si="23"/>
        <v>0</v>
      </c>
      <c r="AW26" s="59">
        <f t="shared" si="23"/>
        <v>0</v>
      </c>
      <c r="AX26" s="187">
        <f t="shared" si="23"/>
        <v>0</v>
      </c>
      <c r="AY26" s="59">
        <f t="shared" si="23"/>
        <v>0</v>
      </c>
      <c r="AZ26" s="59">
        <f t="shared" si="23"/>
        <v>0</v>
      </c>
      <c r="BA26" s="60">
        <f t="shared" si="23"/>
        <v>0</v>
      </c>
      <c r="BB26" s="58">
        <f t="shared" si="23"/>
        <v>4554</v>
      </c>
      <c r="BC26" s="59">
        <f t="shared" si="23"/>
        <v>0</v>
      </c>
      <c r="BD26" s="60">
        <f t="shared" si="23"/>
        <v>4554</v>
      </c>
      <c r="BE26" s="59">
        <f t="shared" si="23"/>
        <v>0</v>
      </c>
      <c r="BF26" s="59">
        <f t="shared" si="23"/>
        <v>0</v>
      </c>
      <c r="BG26" s="60">
        <f t="shared" si="23"/>
        <v>0</v>
      </c>
      <c r="BH26" s="59">
        <f t="shared" si="23"/>
        <v>2621</v>
      </c>
      <c r="BI26" s="59">
        <f t="shared" si="23"/>
        <v>0</v>
      </c>
      <c r="BJ26" s="60">
        <f t="shared" si="23"/>
        <v>2621</v>
      </c>
      <c r="BK26" s="59">
        <f t="shared" si="23"/>
        <v>6960</v>
      </c>
      <c r="BL26" s="59">
        <f t="shared" si="23"/>
        <v>278</v>
      </c>
      <c r="BM26" s="60">
        <f t="shared" si="23"/>
        <v>7238</v>
      </c>
      <c r="BN26" s="59">
        <f t="shared" si="23"/>
        <v>131946</v>
      </c>
      <c r="BO26" s="59">
        <f t="shared" ref="BO26:DZ26" si="24">BO23+BO25</f>
        <v>3177</v>
      </c>
      <c r="BP26" s="60">
        <f t="shared" si="24"/>
        <v>135123</v>
      </c>
      <c r="BQ26" s="58">
        <f t="shared" si="24"/>
        <v>26014</v>
      </c>
      <c r="BR26" s="59">
        <f t="shared" si="24"/>
        <v>80</v>
      </c>
      <c r="BS26" s="60">
        <f t="shared" si="24"/>
        <v>26094</v>
      </c>
      <c r="BT26" s="58">
        <f t="shared" si="24"/>
        <v>1376</v>
      </c>
      <c r="BU26" s="59">
        <f t="shared" si="24"/>
        <v>0</v>
      </c>
      <c r="BV26" s="60">
        <f t="shared" si="24"/>
        <v>1376</v>
      </c>
      <c r="BW26" s="59">
        <f t="shared" si="24"/>
        <v>25376</v>
      </c>
      <c r="BX26" s="59">
        <f t="shared" si="24"/>
        <v>0</v>
      </c>
      <c r="BY26" s="60">
        <f t="shared" si="24"/>
        <v>25376</v>
      </c>
      <c r="BZ26" s="58">
        <f t="shared" si="24"/>
        <v>5536</v>
      </c>
      <c r="CA26" s="59">
        <f t="shared" si="24"/>
        <v>0</v>
      </c>
      <c r="CB26" s="60">
        <f t="shared" si="24"/>
        <v>5536</v>
      </c>
      <c r="CC26" s="59">
        <f t="shared" si="24"/>
        <v>7240</v>
      </c>
      <c r="CD26" s="59">
        <f t="shared" si="24"/>
        <v>7158</v>
      </c>
      <c r="CE26" s="60">
        <f t="shared" si="24"/>
        <v>14398</v>
      </c>
      <c r="CF26" s="59">
        <f t="shared" si="24"/>
        <v>3500</v>
      </c>
      <c r="CG26" s="59">
        <f t="shared" si="24"/>
        <v>0</v>
      </c>
      <c r="CH26" s="60">
        <f t="shared" si="24"/>
        <v>3500</v>
      </c>
      <c r="CI26" s="58">
        <f t="shared" si="24"/>
        <v>10764</v>
      </c>
      <c r="CJ26" s="59">
        <f t="shared" si="24"/>
        <v>0</v>
      </c>
      <c r="CK26" s="60">
        <f t="shared" si="24"/>
        <v>10764</v>
      </c>
      <c r="CL26" s="58">
        <f t="shared" si="24"/>
        <v>0</v>
      </c>
      <c r="CM26" s="59">
        <f t="shared" si="24"/>
        <v>0</v>
      </c>
      <c r="CN26" s="60">
        <f t="shared" si="24"/>
        <v>0</v>
      </c>
      <c r="CO26" s="58">
        <f t="shared" si="24"/>
        <v>0</v>
      </c>
      <c r="CP26" s="59">
        <f t="shared" si="24"/>
        <v>0</v>
      </c>
      <c r="CQ26" s="60">
        <f t="shared" si="24"/>
        <v>0</v>
      </c>
      <c r="CR26" s="58">
        <f t="shared" si="24"/>
        <v>0</v>
      </c>
      <c r="CS26" s="59">
        <f t="shared" si="24"/>
        <v>0</v>
      </c>
      <c r="CT26" s="60">
        <f t="shared" si="24"/>
        <v>0</v>
      </c>
      <c r="CU26" s="59">
        <f t="shared" si="24"/>
        <v>5916</v>
      </c>
      <c r="CV26" s="59">
        <f t="shared" si="24"/>
        <v>0</v>
      </c>
      <c r="CW26" s="60">
        <f t="shared" si="24"/>
        <v>5916</v>
      </c>
      <c r="CX26" s="59">
        <f t="shared" si="24"/>
        <v>0</v>
      </c>
      <c r="CY26" s="59">
        <f t="shared" si="24"/>
        <v>0</v>
      </c>
      <c r="CZ26" s="60">
        <f t="shared" si="24"/>
        <v>0</v>
      </c>
      <c r="DA26" s="59">
        <f t="shared" si="24"/>
        <v>34502</v>
      </c>
      <c r="DB26" s="59">
        <f t="shared" si="24"/>
        <v>124</v>
      </c>
      <c r="DC26" s="187">
        <f t="shared" si="24"/>
        <v>34626</v>
      </c>
      <c r="DD26" s="59">
        <f t="shared" si="24"/>
        <v>33190</v>
      </c>
      <c r="DE26" s="59">
        <f t="shared" si="24"/>
        <v>141</v>
      </c>
      <c r="DF26" s="187">
        <f t="shared" si="24"/>
        <v>33331</v>
      </c>
      <c r="DG26" s="187">
        <f t="shared" si="24"/>
        <v>947</v>
      </c>
      <c r="DH26" s="187">
        <f t="shared" si="24"/>
        <v>0</v>
      </c>
      <c r="DI26" s="187">
        <f t="shared" si="24"/>
        <v>947</v>
      </c>
      <c r="DJ26" s="187">
        <f t="shared" si="24"/>
        <v>316</v>
      </c>
      <c r="DK26" s="187">
        <f t="shared" si="24"/>
        <v>0</v>
      </c>
      <c r="DL26" s="187">
        <f t="shared" si="24"/>
        <v>316</v>
      </c>
      <c r="DM26" s="58">
        <f t="shared" si="24"/>
        <v>0</v>
      </c>
      <c r="DN26" s="59">
        <f t="shared" si="24"/>
        <v>0</v>
      </c>
      <c r="DO26" s="187">
        <f t="shared" si="24"/>
        <v>0</v>
      </c>
      <c r="DP26" s="59">
        <f t="shared" si="24"/>
        <v>0</v>
      </c>
      <c r="DQ26" s="59">
        <f t="shared" si="24"/>
        <v>0</v>
      </c>
      <c r="DR26" s="60">
        <f t="shared" si="24"/>
        <v>0</v>
      </c>
      <c r="DS26" s="59">
        <f t="shared" si="24"/>
        <v>524994</v>
      </c>
      <c r="DT26" s="59">
        <f t="shared" si="24"/>
        <v>-49000</v>
      </c>
      <c r="DU26" s="60">
        <f t="shared" si="24"/>
        <v>475994</v>
      </c>
      <c r="DV26" s="59">
        <f t="shared" si="24"/>
        <v>0</v>
      </c>
      <c r="DW26" s="59">
        <f t="shared" si="24"/>
        <v>0</v>
      </c>
      <c r="DX26" s="60">
        <f t="shared" si="24"/>
        <v>0</v>
      </c>
      <c r="DY26" s="58">
        <f t="shared" si="24"/>
        <v>73888</v>
      </c>
      <c r="DZ26" s="59">
        <f t="shared" si="24"/>
        <v>-8000</v>
      </c>
      <c r="EA26" s="60">
        <f t="shared" ref="EA26:EG26" si="25">EA23+EA25</f>
        <v>65888</v>
      </c>
      <c r="EB26" s="187">
        <f t="shared" si="25"/>
        <v>369941</v>
      </c>
      <c r="EC26" s="187">
        <f t="shared" si="25"/>
        <v>12899</v>
      </c>
      <c r="ED26" s="187">
        <f t="shared" si="25"/>
        <v>382840</v>
      </c>
      <c r="EE26" s="33">
        <f>C26+I26+AJ26+AM26+AP26+AS26+AV26+AY26+BB26+BE26+BH26+BK26+BN26+BQ26+BT26+BW26+BZ26+CC26+CF26+CI26+CL26+CO26+CR26+CU26+CX26+DM26+DP26+DS26+DV26+DY26+EB26+F26+DJ26+DG26+DD26+DA26</f>
        <v>1315559</v>
      </c>
      <c r="EF26" s="33">
        <f>D26+J26+AK26+AN26+AQ26+AT26+AW26+AZ26+BC26+BF26+BI26+BL26+BO26+BR26+BU26+BX26+CA26+CD26+CG26+CJ26+CM26+CP26+CS26+CV26+CY26+DN26+DQ26+DT26+DW26+DZ26+EC26+G26+DK26+DH26+DE26+DB26</f>
        <v>-33072</v>
      </c>
      <c r="EG26" s="33">
        <f t="shared" si="22"/>
        <v>1282487</v>
      </c>
    </row>
    <row r="27" spans="1:137" ht="26.25" thickBot="1">
      <c r="A27" s="153" t="s">
        <v>45</v>
      </c>
      <c r="B27" s="133" t="s">
        <v>46</v>
      </c>
      <c r="C27" s="11"/>
      <c r="D27" s="11"/>
      <c r="E27" s="12"/>
      <c r="F27" s="10"/>
      <c r="G27" s="11"/>
      <c r="H27" s="12"/>
      <c r="I27" s="136">
        <f t="shared" ref="I27:I36" si="26">L27+O27+R27+U27+X27+AA27+AD27+AG27</f>
        <v>0</v>
      </c>
      <c r="J27" s="137">
        <f t="shared" ref="J27:J36" si="27">M27+S27+V27+Y27+AB27+AE27+AH27+P27</f>
        <v>0</v>
      </c>
      <c r="K27" s="138">
        <f t="shared" ref="K27:K36" si="28">N27+Q27+T27+W27+Z27+AC27+AF27+AI27</f>
        <v>0</v>
      </c>
      <c r="L27" s="13"/>
      <c r="M27" s="14"/>
      <c r="N27" s="15"/>
      <c r="O27" s="14"/>
      <c r="P27" s="14"/>
      <c r="Q27" s="15"/>
      <c r="R27" s="14"/>
      <c r="S27" s="14"/>
      <c r="T27" s="15"/>
      <c r="U27" s="13"/>
      <c r="V27" s="14"/>
      <c r="W27" s="15"/>
      <c r="X27" s="14"/>
      <c r="Y27" s="14"/>
      <c r="Z27" s="15"/>
      <c r="AA27" s="13"/>
      <c r="AB27" s="14"/>
      <c r="AC27" s="15"/>
      <c r="AD27" s="13"/>
      <c r="AE27" s="14"/>
      <c r="AF27" s="15"/>
      <c r="AG27" s="13"/>
      <c r="AH27" s="14"/>
      <c r="AI27" s="15"/>
      <c r="AJ27" s="14"/>
      <c r="AK27" s="14"/>
      <c r="AL27" s="15"/>
      <c r="AM27" s="13"/>
      <c r="AN27" s="14"/>
      <c r="AO27" s="15"/>
      <c r="AP27" s="14"/>
      <c r="AQ27" s="14"/>
      <c r="AR27" s="15"/>
      <c r="AS27" s="14"/>
      <c r="AT27" s="14"/>
      <c r="AU27" s="15"/>
      <c r="AV27" s="14"/>
      <c r="AW27" s="14"/>
      <c r="AX27" s="151"/>
      <c r="AY27" s="14"/>
      <c r="AZ27" s="14"/>
      <c r="BA27" s="15"/>
      <c r="BB27" s="13"/>
      <c r="BC27" s="14"/>
      <c r="BD27" s="15"/>
      <c r="BE27" s="14">
        <v>30000</v>
      </c>
      <c r="BF27" s="140">
        <f>BG27-BE27</f>
        <v>196</v>
      </c>
      <c r="BG27" s="15">
        <f>30000+196</f>
        <v>30196</v>
      </c>
      <c r="BH27" s="14">
        <v>4000</v>
      </c>
      <c r="BI27" s="140">
        <f>BJ27-BH27</f>
        <v>0</v>
      </c>
      <c r="BJ27" s="15">
        <v>4000</v>
      </c>
      <c r="BK27" s="14"/>
      <c r="BL27" s="14"/>
      <c r="BM27" s="15"/>
      <c r="BN27" s="14"/>
      <c r="BO27" s="14"/>
      <c r="BP27" s="15"/>
      <c r="BQ27" s="13"/>
      <c r="BR27" s="14"/>
      <c r="BS27" s="15"/>
      <c r="BT27" s="13"/>
      <c r="BU27" s="14"/>
      <c r="BV27" s="15"/>
      <c r="BW27" s="14"/>
      <c r="BX27" s="14"/>
      <c r="BY27" s="15"/>
      <c r="BZ27" s="13"/>
      <c r="CA27" s="14"/>
      <c r="CB27" s="15"/>
      <c r="CC27" s="14"/>
      <c r="CD27" s="14"/>
      <c r="CE27" s="15"/>
      <c r="CF27" s="14"/>
      <c r="CG27" s="14"/>
      <c r="CH27" s="15"/>
      <c r="CI27" s="13">
        <v>5915</v>
      </c>
      <c r="CJ27" s="140">
        <f>CK27-CI27</f>
        <v>0</v>
      </c>
      <c r="CK27" s="15">
        <v>5915</v>
      </c>
      <c r="CL27" s="13"/>
      <c r="CM27" s="14"/>
      <c r="CN27" s="15"/>
      <c r="CO27" s="13"/>
      <c r="CP27" s="14"/>
      <c r="CQ27" s="15"/>
      <c r="CR27" s="13">
        <v>24910</v>
      </c>
      <c r="CS27" s="140">
        <f>CT27-CR27</f>
        <v>0</v>
      </c>
      <c r="CT27" s="15">
        <v>24910</v>
      </c>
      <c r="CU27" s="14"/>
      <c r="CV27" s="14"/>
      <c r="CW27" s="15"/>
      <c r="CX27" s="14">
        <v>19653</v>
      </c>
      <c r="CY27" s="140">
        <f>CZ27-CX27</f>
        <v>0</v>
      </c>
      <c r="CZ27" s="15">
        <v>19653</v>
      </c>
      <c r="DA27" s="14"/>
      <c r="DB27" s="14"/>
      <c r="DC27" s="151"/>
      <c r="DD27" s="14"/>
      <c r="DE27" s="14"/>
      <c r="DF27" s="151"/>
      <c r="DG27" s="151"/>
      <c r="DH27" s="151"/>
      <c r="DI27" s="151"/>
      <c r="DJ27" s="151"/>
      <c r="DK27" s="151"/>
      <c r="DL27" s="151"/>
      <c r="DM27" s="13"/>
      <c r="DN27" s="14"/>
      <c r="DO27" s="151"/>
      <c r="DP27" s="14"/>
      <c r="DQ27" s="14"/>
      <c r="DR27" s="15"/>
      <c r="DS27" s="14"/>
      <c r="DT27" s="14"/>
      <c r="DU27" s="15"/>
      <c r="DV27" s="14"/>
      <c r="DW27" s="14"/>
      <c r="DX27" s="15"/>
      <c r="DY27" s="13"/>
      <c r="DZ27" s="14"/>
      <c r="EA27" s="15"/>
      <c r="EB27" s="150">
        <f>27232+2430</f>
        <v>29662</v>
      </c>
      <c r="EC27" s="140">
        <f>ED27-EB27</f>
        <v>0</v>
      </c>
      <c r="ED27" s="150">
        <f>27232+2430</f>
        <v>29662</v>
      </c>
      <c r="EE27" s="10">
        <f t="shared" si="4"/>
        <v>114140</v>
      </c>
      <c r="EF27" s="11">
        <f t="shared" si="4"/>
        <v>196</v>
      </c>
      <c r="EG27" s="11">
        <f t="shared" si="22"/>
        <v>114336</v>
      </c>
    </row>
    <row r="28" spans="1:137" ht="25.5">
      <c r="A28" s="153" t="s">
        <v>47</v>
      </c>
      <c r="B28" s="160" t="s">
        <v>48</v>
      </c>
      <c r="C28" s="18"/>
      <c r="D28" s="18"/>
      <c r="E28" s="19"/>
      <c r="F28" s="17"/>
      <c r="G28" s="18"/>
      <c r="H28" s="19"/>
      <c r="I28" s="136">
        <f t="shared" si="26"/>
        <v>0</v>
      </c>
      <c r="J28" s="137">
        <f t="shared" si="27"/>
        <v>0</v>
      </c>
      <c r="K28" s="138">
        <f t="shared" si="28"/>
        <v>0</v>
      </c>
      <c r="L28" s="20"/>
      <c r="M28" s="21"/>
      <c r="N28" s="22"/>
      <c r="O28" s="21"/>
      <c r="P28" s="21"/>
      <c r="Q28" s="22"/>
      <c r="R28" s="21"/>
      <c r="S28" s="21"/>
      <c r="T28" s="22"/>
      <c r="U28" s="20"/>
      <c r="V28" s="21"/>
      <c r="W28" s="22"/>
      <c r="X28" s="21"/>
      <c r="Y28" s="21"/>
      <c r="Z28" s="22"/>
      <c r="AA28" s="20"/>
      <c r="AB28" s="21"/>
      <c r="AC28" s="22"/>
      <c r="AD28" s="20"/>
      <c r="AE28" s="21"/>
      <c r="AF28" s="22"/>
      <c r="AG28" s="20"/>
      <c r="AH28" s="21"/>
      <c r="AI28" s="22"/>
      <c r="AJ28" s="21"/>
      <c r="AK28" s="21"/>
      <c r="AL28" s="22"/>
      <c r="AM28" s="20"/>
      <c r="AN28" s="21"/>
      <c r="AO28" s="22"/>
      <c r="AP28" s="21"/>
      <c r="AQ28" s="21"/>
      <c r="AR28" s="22"/>
      <c r="AS28" s="21"/>
      <c r="AT28" s="21"/>
      <c r="AU28" s="22"/>
      <c r="AV28" s="21"/>
      <c r="AW28" s="21"/>
      <c r="AX28" s="158"/>
      <c r="AY28" s="21"/>
      <c r="AZ28" s="21"/>
      <c r="BA28" s="22"/>
      <c r="BB28" s="20"/>
      <c r="BC28" s="21"/>
      <c r="BD28" s="22"/>
      <c r="BE28" s="21"/>
      <c r="BF28" s="21"/>
      <c r="BG28" s="22"/>
      <c r="BH28" s="21"/>
      <c r="BI28" s="21"/>
      <c r="BJ28" s="22"/>
      <c r="BK28" s="21"/>
      <c r="BL28" s="21"/>
      <c r="BM28" s="22"/>
      <c r="BN28" s="21"/>
      <c r="BO28" s="21"/>
      <c r="BP28" s="22"/>
      <c r="BQ28" s="20"/>
      <c r="BR28" s="21"/>
      <c r="BS28" s="22"/>
      <c r="BT28" s="20"/>
      <c r="BU28" s="21"/>
      <c r="BV28" s="22"/>
      <c r="BW28" s="21"/>
      <c r="BX28" s="21"/>
      <c r="BY28" s="22"/>
      <c r="BZ28" s="20"/>
      <c r="CA28" s="21"/>
      <c r="CB28" s="22"/>
      <c r="CC28" s="21"/>
      <c r="CD28" s="21"/>
      <c r="CE28" s="22"/>
      <c r="CF28" s="21"/>
      <c r="CG28" s="21"/>
      <c r="CH28" s="22"/>
      <c r="CI28" s="20"/>
      <c r="CJ28" s="21"/>
      <c r="CK28" s="22"/>
      <c r="CL28" s="20"/>
      <c r="CM28" s="21"/>
      <c r="CN28" s="22"/>
      <c r="CO28" s="20"/>
      <c r="CP28" s="21"/>
      <c r="CQ28" s="22"/>
      <c r="CR28" s="20"/>
      <c r="CS28" s="21"/>
      <c r="CT28" s="22"/>
      <c r="CU28" s="21"/>
      <c r="CV28" s="21"/>
      <c r="CW28" s="22"/>
      <c r="CX28" s="21"/>
      <c r="CY28" s="21"/>
      <c r="CZ28" s="22"/>
      <c r="DA28" s="21"/>
      <c r="DB28" s="21"/>
      <c r="DC28" s="158"/>
      <c r="DD28" s="21"/>
      <c r="DE28" s="21"/>
      <c r="DF28" s="158"/>
      <c r="DG28" s="158"/>
      <c r="DH28" s="158"/>
      <c r="DI28" s="158"/>
      <c r="DJ28" s="158"/>
      <c r="DK28" s="158"/>
      <c r="DL28" s="158"/>
      <c r="DM28" s="20"/>
      <c r="DN28" s="21"/>
      <c r="DO28" s="158"/>
      <c r="DP28" s="21"/>
      <c r="DQ28" s="21"/>
      <c r="DR28" s="22"/>
      <c r="DS28" s="21"/>
      <c r="DT28" s="21"/>
      <c r="DU28" s="22"/>
      <c r="DV28" s="21"/>
      <c r="DW28" s="21"/>
      <c r="DX28" s="22"/>
      <c r="DY28" s="20"/>
      <c r="DZ28" s="21"/>
      <c r="EA28" s="22"/>
      <c r="EB28" s="159">
        <f>69906+1000</f>
        <v>70906</v>
      </c>
      <c r="EC28" s="140">
        <f>ED28-EB28</f>
        <v>0</v>
      </c>
      <c r="ED28" s="159">
        <f>69906+1000</f>
        <v>70906</v>
      </c>
      <c r="EE28" s="17">
        <f t="shared" si="4"/>
        <v>70906</v>
      </c>
      <c r="EF28" s="18">
        <f t="shared" si="4"/>
        <v>0</v>
      </c>
      <c r="EG28" s="18">
        <f t="shared" si="22"/>
        <v>70906</v>
      </c>
    </row>
    <row r="29" spans="1:137" ht="63.75">
      <c r="A29" s="153" t="s">
        <v>49</v>
      </c>
      <c r="B29" s="160" t="s">
        <v>50</v>
      </c>
      <c r="C29" s="18"/>
      <c r="D29" s="18"/>
      <c r="E29" s="19"/>
      <c r="F29" s="17"/>
      <c r="G29" s="18"/>
      <c r="H29" s="19"/>
      <c r="I29" s="136">
        <f t="shared" si="26"/>
        <v>0</v>
      </c>
      <c r="J29" s="137">
        <f t="shared" si="27"/>
        <v>0</v>
      </c>
      <c r="K29" s="138">
        <f t="shared" si="28"/>
        <v>0</v>
      </c>
      <c r="L29" s="20"/>
      <c r="M29" s="21"/>
      <c r="N29" s="22"/>
      <c r="O29" s="21"/>
      <c r="P29" s="21"/>
      <c r="Q29" s="22"/>
      <c r="R29" s="21"/>
      <c r="S29" s="21"/>
      <c r="T29" s="22"/>
      <c r="U29" s="20"/>
      <c r="V29" s="21"/>
      <c r="W29" s="22"/>
      <c r="X29" s="21"/>
      <c r="Y29" s="21"/>
      <c r="Z29" s="22"/>
      <c r="AA29" s="20"/>
      <c r="AB29" s="21"/>
      <c r="AC29" s="22"/>
      <c r="AD29" s="20"/>
      <c r="AE29" s="21"/>
      <c r="AF29" s="22"/>
      <c r="AG29" s="20"/>
      <c r="AH29" s="21"/>
      <c r="AI29" s="22"/>
      <c r="AJ29" s="21"/>
      <c r="AK29" s="21"/>
      <c r="AL29" s="22"/>
      <c r="AM29" s="20"/>
      <c r="AN29" s="21"/>
      <c r="AO29" s="22"/>
      <c r="AP29" s="21"/>
      <c r="AQ29" s="21"/>
      <c r="AR29" s="22"/>
      <c r="AS29" s="21"/>
      <c r="AT29" s="21"/>
      <c r="AU29" s="22"/>
      <c r="AV29" s="21"/>
      <c r="AW29" s="21"/>
      <c r="AX29" s="158"/>
      <c r="AY29" s="21"/>
      <c r="AZ29" s="21"/>
      <c r="BA29" s="22"/>
      <c r="BB29" s="20"/>
      <c r="BC29" s="21"/>
      <c r="BD29" s="22"/>
      <c r="BE29" s="21"/>
      <c r="BF29" s="21"/>
      <c r="BG29" s="22"/>
      <c r="BH29" s="21"/>
      <c r="BI29" s="21"/>
      <c r="BJ29" s="22"/>
      <c r="BK29" s="21"/>
      <c r="BL29" s="21"/>
      <c r="BM29" s="22"/>
      <c r="BN29" s="21"/>
      <c r="BO29" s="21"/>
      <c r="BP29" s="22"/>
      <c r="BQ29" s="20"/>
      <c r="BR29" s="21"/>
      <c r="BS29" s="22"/>
      <c r="BT29" s="20"/>
      <c r="BU29" s="21"/>
      <c r="BV29" s="22"/>
      <c r="BW29" s="21"/>
      <c r="BX29" s="21"/>
      <c r="BY29" s="22"/>
      <c r="BZ29" s="20"/>
      <c r="CA29" s="21"/>
      <c r="CB29" s="22"/>
      <c r="CC29" s="21"/>
      <c r="CD29" s="21"/>
      <c r="CE29" s="22"/>
      <c r="CF29" s="21"/>
      <c r="CG29" s="21"/>
      <c r="CH29" s="22"/>
      <c r="CI29" s="20"/>
      <c r="CJ29" s="21"/>
      <c r="CK29" s="22"/>
      <c r="CL29" s="20"/>
      <c r="CM29" s="21"/>
      <c r="CN29" s="22"/>
      <c r="CO29" s="20"/>
      <c r="CP29" s="21"/>
      <c r="CQ29" s="22"/>
      <c r="CR29" s="20"/>
      <c r="CS29" s="21"/>
      <c r="CT29" s="22"/>
      <c r="CU29" s="21"/>
      <c r="CV29" s="21"/>
      <c r="CW29" s="22"/>
      <c r="CX29" s="21"/>
      <c r="CY29" s="21"/>
      <c r="CZ29" s="22"/>
      <c r="DA29" s="21"/>
      <c r="DB29" s="21"/>
      <c r="DC29" s="158"/>
      <c r="DD29" s="21"/>
      <c r="DE29" s="21"/>
      <c r="DF29" s="158"/>
      <c r="DG29" s="158"/>
      <c r="DH29" s="158"/>
      <c r="DI29" s="158"/>
      <c r="DJ29" s="158"/>
      <c r="DK29" s="158"/>
      <c r="DL29" s="158"/>
      <c r="DM29" s="20"/>
      <c r="DN29" s="21"/>
      <c r="DO29" s="158"/>
      <c r="DP29" s="21"/>
      <c r="DQ29" s="21"/>
      <c r="DR29" s="22"/>
      <c r="DS29" s="21"/>
      <c r="DT29" s="21"/>
      <c r="DU29" s="22"/>
      <c r="DV29" s="21"/>
      <c r="DW29" s="21"/>
      <c r="DX29" s="22"/>
      <c r="DY29" s="20"/>
      <c r="DZ29" s="21"/>
      <c r="EA29" s="22"/>
      <c r="EB29" s="159"/>
      <c r="EC29" s="159"/>
      <c r="ED29" s="159"/>
      <c r="EE29" s="17">
        <f t="shared" si="4"/>
        <v>0</v>
      </c>
      <c r="EF29" s="18">
        <f t="shared" si="4"/>
        <v>0</v>
      </c>
      <c r="EG29" s="18">
        <f t="shared" si="22"/>
        <v>0</v>
      </c>
    </row>
    <row r="30" spans="1:137" ht="51">
      <c r="A30" s="153" t="s">
        <v>51</v>
      </c>
      <c r="B30" s="160" t="s">
        <v>52</v>
      </c>
      <c r="C30" s="18"/>
      <c r="D30" s="18"/>
      <c r="E30" s="19"/>
      <c r="F30" s="17"/>
      <c r="G30" s="18"/>
      <c r="H30" s="19"/>
      <c r="I30" s="136">
        <f t="shared" si="26"/>
        <v>0</v>
      </c>
      <c r="J30" s="137">
        <f t="shared" si="27"/>
        <v>0</v>
      </c>
      <c r="K30" s="138">
        <f t="shared" si="28"/>
        <v>0</v>
      </c>
      <c r="L30" s="20"/>
      <c r="M30" s="21"/>
      <c r="N30" s="22"/>
      <c r="O30" s="21"/>
      <c r="P30" s="21"/>
      <c r="Q30" s="22"/>
      <c r="R30" s="21"/>
      <c r="S30" s="21"/>
      <c r="T30" s="22"/>
      <c r="U30" s="20"/>
      <c r="V30" s="21"/>
      <c r="W30" s="22"/>
      <c r="X30" s="21"/>
      <c r="Y30" s="21"/>
      <c r="Z30" s="22"/>
      <c r="AA30" s="20"/>
      <c r="AB30" s="21"/>
      <c r="AC30" s="22"/>
      <c r="AD30" s="20"/>
      <c r="AE30" s="21"/>
      <c r="AF30" s="22"/>
      <c r="AG30" s="20"/>
      <c r="AH30" s="21"/>
      <c r="AI30" s="22"/>
      <c r="AJ30" s="21"/>
      <c r="AK30" s="21"/>
      <c r="AL30" s="22"/>
      <c r="AM30" s="20"/>
      <c r="AN30" s="21"/>
      <c r="AO30" s="22"/>
      <c r="AP30" s="21"/>
      <c r="AQ30" s="21"/>
      <c r="AR30" s="22"/>
      <c r="AS30" s="21"/>
      <c r="AT30" s="21"/>
      <c r="AU30" s="22"/>
      <c r="AV30" s="21"/>
      <c r="AW30" s="21"/>
      <c r="AX30" s="158"/>
      <c r="AY30" s="21"/>
      <c r="AZ30" s="21"/>
      <c r="BA30" s="22"/>
      <c r="BB30" s="20"/>
      <c r="BC30" s="21"/>
      <c r="BD30" s="22"/>
      <c r="BE30" s="21"/>
      <c r="BF30" s="21"/>
      <c r="BG30" s="22"/>
      <c r="BH30" s="21"/>
      <c r="BI30" s="21"/>
      <c r="BJ30" s="22"/>
      <c r="BK30" s="21"/>
      <c r="BL30" s="21"/>
      <c r="BM30" s="22"/>
      <c r="BN30" s="21"/>
      <c r="BO30" s="21"/>
      <c r="BP30" s="22"/>
      <c r="BQ30" s="20"/>
      <c r="BR30" s="21"/>
      <c r="BS30" s="22"/>
      <c r="BT30" s="20"/>
      <c r="BU30" s="21"/>
      <c r="BV30" s="22"/>
      <c r="BW30" s="21"/>
      <c r="BX30" s="21"/>
      <c r="BY30" s="22"/>
      <c r="BZ30" s="20"/>
      <c r="CA30" s="21"/>
      <c r="CB30" s="22"/>
      <c r="CC30" s="21"/>
      <c r="CD30" s="21"/>
      <c r="CE30" s="22"/>
      <c r="CF30" s="21"/>
      <c r="CG30" s="21"/>
      <c r="CH30" s="22"/>
      <c r="CI30" s="20"/>
      <c r="CJ30" s="21"/>
      <c r="CK30" s="22"/>
      <c r="CL30" s="20"/>
      <c r="CM30" s="21"/>
      <c r="CN30" s="22"/>
      <c r="CO30" s="20"/>
      <c r="CP30" s="21"/>
      <c r="CQ30" s="22"/>
      <c r="CR30" s="20"/>
      <c r="CS30" s="21"/>
      <c r="CT30" s="22"/>
      <c r="CU30" s="21"/>
      <c r="CV30" s="21"/>
      <c r="CW30" s="22"/>
      <c r="CX30" s="21"/>
      <c r="CY30" s="21"/>
      <c r="CZ30" s="22"/>
      <c r="DA30" s="21"/>
      <c r="DB30" s="21"/>
      <c r="DC30" s="158"/>
      <c r="DD30" s="21"/>
      <c r="DE30" s="21"/>
      <c r="DF30" s="158"/>
      <c r="DG30" s="158"/>
      <c r="DH30" s="158"/>
      <c r="DI30" s="158"/>
      <c r="DJ30" s="158"/>
      <c r="DK30" s="158"/>
      <c r="DL30" s="158"/>
      <c r="DM30" s="20"/>
      <c r="DN30" s="21"/>
      <c r="DO30" s="158"/>
      <c r="DP30" s="21"/>
      <c r="DQ30" s="21"/>
      <c r="DR30" s="22"/>
      <c r="DS30" s="21"/>
      <c r="DT30" s="21"/>
      <c r="DU30" s="22"/>
      <c r="DV30" s="21"/>
      <c r="DW30" s="21"/>
      <c r="DX30" s="22"/>
      <c r="DY30" s="20"/>
      <c r="DZ30" s="21"/>
      <c r="EA30" s="22"/>
      <c r="EB30" s="159"/>
      <c r="EC30" s="159"/>
      <c r="ED30" s="159"/>
      <c r="EE30" s="17">
        <f t="shared" si="4"/>
        <v>0</v>
      </c>
      <c r="EF30" s="18">
        <f t="shared" si="4"/>
        <v>0</v>
      </c>
      <c r="EG30" s="18">
        <f t="shared" si="22"/>
        <v>0</v>
      </c>
    </row>
    <row r="31" spans="1:137" ht="38.25">
      <c r="A31" s="153" t="s">
        <v>53</v>
      </c>
      <c r="B31" s="160" t="s">
        <v>22</v>
      </c>
      <c r="C31" s="18"/>
      <c r="D31" s="18"/>
      <c r="E31" s="19"/>
      <c r="F31" s="17"/>
      <c r="G31" s="18"/>
      <c r="H31" s="19"/>
      <c r="I31" s="136">
        <f t="shared" si="26"/>
        <v>0</v>
      </c>
      <c r="J31" s="137">
        <f t="shared" si="27"/>
        <v>0</v>
      </c>
      <c r="K31" s="138">
        <f t="shared" si="28"/>
        <v>0</v>
      </c>
      <c r="L31" s="20"/>
      <c r="M31" s="21"/>
      <c r="N31" s="22"/>
      <c r="O31" s="21"/>
      <c r="P31" s="21"/>
      <c r="Q31" s="22"/>
      <c r="R31" s="21"/>
      <c r="S31" s="21"/>
      <c r="T31" s="22"/>
      <c r="U31" s="20"/>
      <c r="V31" s="21"/>
      <c r="W31" s="22"/>
      <c r="X31" s="21"/>
      <c r="Y31" s="21"/>
      <c r="Z31" s="22"/>
      <c r="AA31" s="20"/>
      <c r="AB31" s="21"/>
      <c r="AC31" s="22"/>
      <c r="AD31" s="20"/>
      <c r="AE31" s="21"/>
      <c r="AF31" s="22"/>
      <c r="AG31" s="20"/>
      <c r="AH31" s="21"/>
      <c r="AI31" s="22"/>
      <c r="AJ31" s="21"/>
      <c r="AK31" s="21"/>
      <c r="AL31" s="22"/>
      <c r="AM31" s="20"/>
      <c r="AN31" s="21"/>
      <c r="AO31" s="22"/>
      <c r="AP31" s="21"/>
      <c r="AQ31" s="21"/>
      <c r="AR31" s="22"/>
      <c r="AS31" s="21"/>
      <c r="AT31" s="21"/>
      <c r="AU31" s="22"/>
      <c r="AV31" s="21"/>
      <c r="AW31" s="21"/>
      <c r="AX31" s="158"/>
      <c r="AY31" s="21"/>
      <c r="AZ31" s="21"/>
      <c r="BA31" s="22"/>
      <c r="BB31" s="20"/>
      <c r="BC31" s="21"/>
      <c r="BD31" s="22"/>
      <c r="BE31" s="21"/>
      <c r="BF31" s="21"/>
      <c r="BG31" s="22"/>
      <c r="BH31" s="21"/>
      <c r="BI31" s="21"/>
      <c r="BJ31" s="22"/>
      <c r="BK31" s="21"/>
      <c r="BL31" s="21"/>
      <c r="BM31" s="22"/>
      <c r="BN31" s="21"/>
      <c r="BO31" s="21"/>
      <c r="BP31" s="22"/>
      <c r="BQ31" s="20"/>
      <c r="BR31" s="21"/>
      <c r="BS31" s="22"/>
      <c r="BT31" s="20"/>
      <c r="BU31" s="21"/>
      <c r="BV31" s="22"/>
      <c r="BW31" s="21"/>
      <c r="BX31" s="21"/>
      <c r="BY31" s="22"/>
      <c r="BZ31" s="20"/>
      <c r="CA31" s="21"/>
      <c r="CB31" s="22"/>
      <c r="CC31" s="21"/>
      <c r="CD31" s="21"/>
      <c r="CE31" s="22"/>
      <c r="CF31" s="21"/>
      <c r="CG31" s="21"/>
      <c r="CH31" s="22"/>
      <c r="CI31" s="20"/>
      <c r="CJ31" s="21"/>
      <c r="CK31" s="22"/>
      <c r="CL31" s="20"/>
      <c r="CM31" s="21"/>
      <c r="CN31" s="22"/>
      <c r="CO31" s="20"/>
      <c r="CP31" s="21"/>
      <c r="CQ31" s="22"/>
      <c r="CR31" s="20"/>
      <c r="CS31" s="21"/>
      <c r="CT31" s="22"/>
      <c r="CU31" s="21"/>
      <c r="CV31" s="21"/>
      <c r="CW31" s="22"/>
      <c r="CX31" s="21"/>
      <c r="CY31" s="21"/>
      <c r="CZ31" s="22"/>
      <c r="DA31" s="21"/>
      <c r="DB31" s="21"/>
      <c r="DC31" s="158"/>
      <c r="DD31" s="21"/>
      <c r="DE31" s="21"/>
      <c r="DF31" s="158"/>
      <c r="DG31" s="158"/>
      <c r="DH31" s="158"/>
      <c r="DI31" s="158"/>
      <c r="DJ31" s="158"/>
      <c r="DK31" s="158"/>
      <c r="DL31" s="158"/>
      <c r="DM31" s="20"/>
      <c r="DN31" s="21"/>
      <c r="DO31" s="158"/>
      <c r="DP31" s="21"/>
      <c r="DQ31" s="21"/>
      <c r="DR31" s="22"/>
      <c r="DS31" s="21"/>
      <c r="DT31" s="21"/>
      <c r="DU31" s="22"/>
      <c r="DV31" s="21"/>
      <c r="DW31" s="21"/>
      <c r="DX31" s="22"/>
      <c r="DY31" s="20"/>
      <c r="DZ31" s="21"/>
      <c r="EA31" s="22"/>
      <c r="EB31" s="159"/>
      <c r="EC31" s="159"/>
      <c r="ED31" s="159"/>
      <c r="EE31" s="17">
        <f t="shared" si="4"/>
        <v>0</v>
      </c>
      <c r="EF31" s="18">
        <f t="shared" si="4"/>
        <v>0</v>
      </c>
      <c r="EG31" s="18">
        <f t="shared" si="22"/>
        <v>0</v>
      </c>
    </row>
    <row r="32" spans="1:137" ht="63.75">
      <c r="A32" s="153" t="s">
        <v>54</v>
      </c>
      <c r="B32" s="160" t="s">
        <v>26</v>
      </c>
      <c r="C32" s="18"/>
      <c r="D32" s="18"/>
      <c r="E32" s="19"/>
      <c r="F32" s="17"/>
      <c r="G32" s="18"/>
      <c r="H32" s="19"/>
      <c r="I32" s="136">
        <f t="shared" si="26"/>
        <v>0</v>
      </c>
      <c r="J32" s="137">
        <f t="shared" si="27"/>
        <v>0</v>
      </c>
      <c r="K32" s="138">
        <f t="shared" si="28"/>
        <v>0</v>
      </c>
      <c r="L32" s="20"/>
      <c r="M32" s="21"/>
      <c r="N32" s="22"/>
      <c r="O32" s="21"/>
      <c r="P32" s="21"/>
      <c r="Q32" s="22"/>
      <c r="R32" s="21"/>
      <c r="S32" s="21"/>
      <c r="T32" s="22"/>
      <c r="U32" s="20"/>
      <c r="V32" s="21"/>
      <c r="W32" s="22"/>
      <c r="X32" s="21"/>
      <c r="Y32" s="21"/>
      <c r="Z32" s="22"/>
      <c r="AA32" s="20"/>
      <c r="AB32" s="21"/>
      <c r="AC32" s="22"/>
      <c r="AD32" s="20"/>
      <c r="AE32" s="21"/>
      <c r="AF32" s="22"/>
      <c r="AG32" s="20"/>
      <c r="AH32" s="21"/>
      <c r="AI32" s="22"/>
      <c r="AJ32" s="21"/>
      <c r="AK32" s="21"/>
      <c r="AL32" s="22"/>
      <c r="AM32" s="20"/>
      <c r="AN32" s="21"/>
      <c r="AO32" s="22"/>
      <c r="AP32" s="21"/>
      <c r="AQ32" s="21"/>
      <c r="AR32" s="22"/>
      <c r="AS32" s="21"/>
      <c r="AT32" s="21"/>
      <c r="AU32" s="22"/>
      <c r="AV32" s="21"/>
      <c r="AW32" s="21"/>
      <c r="AX32" s="158"/>
      <c r="AY32" s="21"/>
      <c r="AZ32" s="21"/>
      <c r="BA32" s="22"/>
      <c r="BB32" s="20"/>
      <c r="BC32" s="21"/>
      <c r="BD32" s="22"/>
      <c r="BE32" s="21"/>
      <c r="BF32" s="21"/>
      <c r="BG32" s="22"/>
      <c r="BH32" s="21"/>
      <c r="BI32" s="21"/>
      <c r="BJ32" s="22"/>
      <c r="BK32" s="21"/>
      <c r="BL32" s="21"/>
      <c r="BM32" s="22"/>
      <c r="BN32" s="21"/>
      <c r="BO32" s="21"/>
      <c r="BP32" s="22"/>
      <c r="BQ32" s="20"/>
      <c r="BR32" s="21"/>
      <c r="BS32" s="22"/>
      <c r="BT32" s="20"/>
      <c r="BU32" s="21"/>
      <c r="BV32" s="22"/>
      <c r="BW32" s="21"/>
      <c r="BX32" s="21"/>
      <c r="BY32" s="22"/>
      <c r="BZ32" s="20"/>
      <c r="CA32" s="21"/>
      <c r="CB32" s="22"/>
      <c r="CC32" s="21"/>
      <c r="CD32" s="21"/>
      <c r="CE32" s="22"/>
      <c r="CF32" s="21"/>
      <c r="CG32" s="21"/>
      <c r="CH32" s="22"/>
      <c r="CI32" s="20"/>
      <c r="CJ32" s="21"/>
      <c r="CK32" s="22"/>
      <c r="CL32" s="20"/>
      <c r="CM32" s="21"/>
      <c r="CN32" s="22"/>
      <c r="CO32" s="20"/>
      <c r="CP32" s="21"/>
      <c r="CQ32" s="22"/>
      <c r="CR32" s="20"/>
      <c r="CS32" s="21"/>
      <c r="CT32" s="22"/>
      <c r="CU32" s="21"/>
      <c r="CV32" s="21"/>
      <c r="CW32" s="22"/>
      <c r="CX32" s="21"/>
      <c r="CY32" s="21"/>
      <c r="CZ32" s="22"/>
      <c r="DA32" s="21"/>
      <c r="DB32" s="21"/>
      <c r="DC32" s="158"/>
      <c r="DD32" s="21"/>
      <c r="DE32" s="21"/>
      <c r="DF32" s="158"/>
      <c r="DG32" s="158"/>
      <c r="DH32" s="158"/>
      <c r="DI32" s="158"/>
      <c r="DJ32" s="158"/>
      <c r="DK32" s="158"/>
      <c r="DL32" s="158"/>
      <c r="DM32" s="20"/>
      <c r="DN32" s="21"/>
      <c r="DO32" s="158"/>
      <c r="DP32" s="21"/>
      <c r="DQ32" s="21"/>
      <c r="DR32" s="22"/>
      <c r="DS32" s="21"/>
      <c r="DT32" s="21"/>
      <c r="DU32" s="22"/>
      <c r="DV32" s="21"/>
      <c r="DW32" s="21"/>
      <c r="DX32" s="22"/>
      <c r="DY32" s="20"/>
      <c r="DZ32" s="21"/>
      <c r="EA32" s="22"/>
      <c r="EB32" s="159"/>
      <c r="EC32" s="159"/>
      <c r="ED32" s="159"/>
      <c r="EE32" s="17">
        <f t="shared" si="4"/>
        <v>0</v>
      </c>
      <c r="EF32" s="18">
        <f t="shared" si="4"/>
        <v>0</v>
      </c>
      <c r="EG32" s="18">
        <f t="shared" si="22"/>
        <v>0</v>
      </c>
    </row>
    <row r="33" spans="1:137" ht="26.25" thickBot="1">
      <c r="A33" s="153" t="s">
        <v>55</v>
      </c>
      <c r="B33" s="161" t="s">
        <v>56</v>
      </c>
      <c r="C33" s="27"/>
      <c r="D33" s="27"/>
      <c r="E33" s="28"/>
      <c r="F33" s="26"/>
      <c r="G33" s="27"/>
      <c r="H33" s="28"/>
      <c r="I33" s="162">
        <f t="shared" si="26"/>
        <v>0</v>
      </c>
      <c r="J33" s="163">
        <f t="shared" si="27"/>
        <v>0</v>
      </c>
      <c r="K33" s="164">
        <f t="shared" si="28"/>
        <v>0</v>
      </c>
      <c r="L33" s="29"/>
      <c r="M33" s="30"/>
      <c r="N33" s="31"/>
      <c r="O33" s="30"/>
      <c r="P33" s="30"/>
      <c r="Q33" s="31"/>
      <c r="R33" s="30"/>
      <c r="S33" s="30"/>
      <c r="T33" s="31"/>
      <c r="U33" s="29"/>
      <c r="V33" s="30"/>
      <c r="W33" s="31"/>
      <c r="X33" s="30"/>
      <c r="Y33" s="30"/>
      <c r="Z33" s="31"/>
      <c r="AA33" s="29"/>
      <c r="AB33" s="30"/>
      <c r="AC33" s="31"/>
      <c r="AD33" s="29"/>
      <c r="AE33" s="30"/>
      <c r="AF33" s="31"/>
      <c r="AG33" s="29"/>
      <c r="AH33" s="30"/>
      <c r="AI33" s="31"/>
      <c r="AJ33" s="30"/>
      <c r="AK33" s="30"/>
      <c r="AL33" s="31"/>
      <c r="AM33" s="29"/>
      <c r="AN33" s="30"/>
      <c r="AO33" s="31"/>
      <c r="AP33" s="30"/>
      <c r="AQ33" s="30"/>
      <c r="AR33" s="31"/>
      <c r="AS33" s="30"/>
      <c r="AT33" s="30"/>
      <c r="AU33" s="31"/>
      <c r="AV33" s="30"/>
      <c r="AW33" s="30"/>
      <c r="AX33" s="165"/>
      <c r="AY33" s="30"/>
      <c r="AZ33" s="30"/>
      <c r="BA33" s="31"/>
      <c r="BB33" s="29"/>
      <c r="BC33" s="30"/>
      <c r="BD33" s="31"/>
      <c r="BE33" s="30"/>
      <c r="BF33" s="30"/>
      <c r="BG33" s="31"/>
      <c r="BH33" s="30"/>
      <c r="BI33" s="30"/>
      <c r="BJ33" s="31"/>
      <c r="BK33" s="30"/>
      <c r="BL33" s="30"/>
      <c r="BM33" s="31"/>
      <c r="BN33" s="30"/>
      <c r="BO33" s="30"/>
      <c r="BP33" s="31"/>
      <c r="BQ33" s="29"/>
      <c r="BR33" s="30"/>
      <c r="BS33" s="31"/>
      <c r="BT33" s="29"/>
      <c r="BU33" s="30"/>
      <c r="BV33" s="31"/>
      <c r="BW33" s="30"/>
      <c r="BX33" s="30"/>
      <c r="BY33" s="31"/>
      <c r="BZ33" s="29"/>
      <c r="CA33" s="30"/>
      <c r="CB33" s="31"/>
      <c r="CC33" s="30"/>
      <c r="CD33" s="30"/>
      <c r="CE33" s="31"/>
      <c r="CF33" s="30"/>
      <c r="CG33" s="30"/>
      <c r="CH33" s="31"/>
      <c r="CI33" s="29"/>
      <c r="CJ33" s="30"/>
      <c r="CK33" s="31"/>
      <c r="CL33" s="29"/>
      <c r="CM33" s="30"/>
      <c r="CN33" s="31"/>
      <c r="CO33" s="29"/>
      <c r="CP33" s="30"/>
      <c r="CQ33" s="31"/>
      <c r="CR33" s="29"/>
      <c r="CS33" s="30"/>
      <c r="CT33" s="31"/>
      <c r="CU33" s="30"/>
      <c r="CV33" s="30"/>
      <c r="CW33" s="31"/>
      <c r="CX33" s="30"/>
      <c r="CY33" s="30"/>
      <c r="CZ33" s="31"/>
      <c r="DA33" s="30"/>
      <c r="DB33" s="30"/>
      <c r="DC33" s="165"/>
      <c r="DD33" s="30"/>
      <c r="DE33" s="30"/>
      <c r="DF33" s="165"/>
      <c r="DG33" s="165"/>
      <c r="DH33" s="165"/>
      <c r="DI33" s="165"/>
      <c r="DJ33" s="165"/>
      <c r="DK33" s="165"/>
      <c r="DL33" s="165"/>
      <c r="DM33" s="29"/>
      <c r="DN33" s="30"/>
      <c r="DO33" s="165"/>
      <c r="DP33" s="30"/>
      <c r="DQ33" s="30"/>
      <c r="DR33" s="31"/>
      <c r="DS33" s="30"/>
      <c r="DT33" s="30"/>
      <c r="DU33" s="31"/>
      <c r="DV33" s="30"/>
      <c r="DW33" s="30"/>
      <c r="DX33" s="31"/>
      <c r="DY33" s="29"/>
      <c r="DZ33" s="30"/>
      <c r="EA33" s="31"/>
      <c r="EB33" s="165"/>
      <c r="EC33" s="165"/>
      <c r="ED33" s="165"/>
      <c r="EE33" s="26">
        <f t="shared" si="4"/>
        <v>0</v>
      </c>
      <c r="EF33" s="27">
        <f t="shared" si="4"/>
        <v>0</v>
      </c>
      <c r="EG33" s="27">
        <f t="shared" si="22"/>
        <v>0</v>
      </c>
    </row>
    <row r="34" spans="1:137" ht="84.75" thickBot="1">
      <c r="A34" s="153" t="s">
        <v>57</v>
      </c>
      <c r="B34" s="188" t="s">
        <v>58</v>
      </c>
      <c r="C34" s="33">
        <f t="shared" ref="C34:H34" si="29">SUM(C27:C33)</f>
        <v>0</v>
      </c>
      <c r="D34" s="33">
        <f t="shared" si="29"/>
        <v>0</v>
      </c>
      <c r="E34" s="34">
        <f t="shared" si="29"/>
        <v>0</v>
      </c>
      <c r="F34" s="32">
        <f t="shared" si="29"/>
        <v>0</v>
      </c>
      <c r="G34" s="33">
        <f t="shared" si="29"/>
        <v>0</v>
      </c>
      <c r="H34" s="34">
        <f t="shared" si="29"/>
        <v>0</v>
      </c>
      <c r="I34" s="168">
        <f t="shared" si="26"/>
        <v>0</v>
      </c>
      <c r="J34" s="169">
        <f t="shared" si="27"/>
        <v>0</v>
      </c>
      <c r="K34" s="170">
        <f t="shared" si="28"/>
        <v>0</v>
      </c>
      <c r="L34" s="38">
        <f t="shared" ref="L34:BW34" si="30">SUM(L27:L33)</f>
        <v>0</v>
      </c>
      <c r="M34" s="39">
        <f t="shared" si="30"/>
        <v>0</v>
      </c>
      <c r="N34" s="40">
        <f t="shared" si="30"/>
        <v>0</v>
      </c>
      <c r="O34" s="39">
        <f t="shared" si="30"/>
        <v>0</v>
      </c>
      <c r="P34" s="39">
        <f t="shared" si="30"/>
        <v>0</v>
      </c>
      <c r="Q34" s="40">
        <f t="shared" si="30"/>
        <v>0</v>
      </c>
      <c r="R34" s="39">
        <f t="shared" si="30"/>
        <v>0</v>
      </c>
      <c r="S34" s="39">
        <f t="shared" si="30"/>
        <v>0</v>
      </c>
      <c r="T34" s="40">
        <f t="shared" si="30"/>
        <v>0</v>
      </c>
      <c r="U34" s="38">
        <f t="shared" si="30"/>
        <v>0</v>
      </c>
      <c r="V34" s="39">
        <f t="shared" si="30"/>
        <v>0</v>
      </c>
      <c r="W34" s="40">
        <f t="shared" si="30"/>
        <v>0</v>
      </c>
      <c r="X34" s="39">
        <f>SUM(X27:X33)</f>
        <v>0</v>
      </c>
      <c r="Y34" s="39">
        <f>SUM(Y27:Y33)</f>
        <v>0</v>
      </c>
      <c r="Z34" s="40">
        <f>SUM(Z27:Z33)</f>
        <v>0</v>
      </c>
      <c r="AA34" s="38">
        <f t="shared" si="30"/>
        <v>0</v>
      </c>
      <c r="AB34" s="39">
        <f t="shared" si="30"/>
        <v>0</v>
      </c>
      <c r="AC34" s="40">
        <f t="shared" si="30"/>
        <v>0</v>
      </c>
      <c r="AD34" s="38">
        <f t="shared" si="30"/>
        <v>0</v>
      </c>
      <c r="AE34" s="39">
        <f t="shared" si="30"/>
        <v>0</v>
      </c>
      <c r="AF34" s="40">
        <f t="shared" si="30"/>
        <v>0</v>
      </c>
      <c r="AG34" s="38">
        <f t="shared" si="30"/>
        <v>0</v>
      </c>
      <c r="AH34" s="39">
        <f t="shared" si="30"/>
        <v>0</v>
      </c>
      <c r="AI34" s="40">
        <f t="shared" si="30"/>
        <v>0</v>
      </c>
      <c r="AJ34" s="39">
        <f t="shared" si="30"/>
        <v>0</v>
      </c>
      <c r="AK34" s="39">
        <f t="shared" si="30"/>
        <v>0</v>
      </c>
      <c r="AL34" s="40">
        <f t="shared" si="30"/>
        <v>0</v>
      </c>
      <c r="AM34" s="38">
        <f t="shared" si="30"/>
        <v>0</v>
      </c>
      <c r="AN34" s="39">
        <f t="shared" si="30"/>
        <v>0</v>
      </c>
      <c r="AO34" s="40">
        <f t="shared" si="30"/>
        <v>0</v>
      </c>
      <c r="AP34" s="39">
        <f t="shared" si="30"/>
        <v>0</v>
      </c>
      <c r="AQ34" s="39">
        <f t="shared" si="30"/>
        <v>0</v>
      </c>
      <c r="AR34" s="40">
        <f t="shared" si="30"/>
        <v>0</v>
      </c>
      <c r="AS34" s="39">
        <f t="shared" si="30"/>
        <v>0</v>
      </c>
      <c r="AT34" s="39">
        <f t="shared" si="30"/>
        <v>0</v>
      </c>
      <c r="AU34" s="40">
        <f t="shared" si="30"/>
        <v>0</v>
      </c>
      <c r="AV34" s="39">
        <f t="shared" si="30"/>
        <v>0</v>
      </c>
      <c r="AW34" s="39">
        <f t="shared" si="30"/>
        <v>0</v>
      </c>
      <c r="AX34" s="189">
        <f t="shared" si="30"/>
        <v>0</v>
      </c>
      <c r="AY34" s="39">
        <f t="shared" si="30"/>
        <v>0</v>
      </c>
      <c r="AZ34" s="39">
        <f t="shared" si="30"/>
        <v>0</v>
      </c>
      <c r="BA34" s="40">
        <f t="shared" si="30"/>
        <v>0</v>
      </c>
      <c r="BB34" s="38">
        <f t="shared" si="30"/>
        <v>0</v>
      </c>
      <c r="BC34" s="39">
        <f t="shared" si="30"/>
        <v>0</v>
      </c>
      <c r="BD34" s="40">
        <f t="shared" si="30"/>
        <v>0</v>
      </c>
      <c r="BE34" s="39">
        <f t="shared" si="30"/>
        <v>30000</v>
      </c>
      <c r="BF34" s="39">
        <f t="shared" si="30"/>
        <v>196</v>
      </c>
      <c r="BG34" s="40">
        <f t="shared" si="30"/>
        <v>30196</v>
      </c>
      <c r="BH34" s="39">
        <f t="shared" si="30"/>
        <v>4000</v>
      </c>
      <c r="BI34" s="39">
        <f t="shared" si="30"/>
        <v>0</v>
      </c>
      <c r="BJ34" s="40">
        <f t="shared" si="30"/>
        <v>4000</v>
      </c>
      <c r="BK34" s="39">
        <f t="shared" si="30"/>
        <v>0</v>
      </c>
      <c r="BL34" s="39">
        <f t="shared" si="30"/>
        <v>0</v>
      </c>
      <c r="BM34" s="40">
        <f t="shared" si="30"/>
        <v>0</v>
      </c>
      <c r="BN34" s="39">
        <f t="shared" si="30"/>
        <v>0</v>
      </c>
      <c r="BO34" s="39">
        <f t="shared" si="30"/>
        <v>0</v>
      </c>
      <c r="BP34" s="40">
        <f t="shared" si="30"/>
        <v>0</v>
      </c>
      <c r="BQ34" s="38">
        <f t="shared" si="30"/>
        <v>0</v>
      </c>
      <c r="BR34" s="39">
        <f t="shared" si="30"/>
        <v>0</v>
      </c>
      <c r="BS34" s="40">
        <f t="shared" si="30"/>
        <v>0</v>
      </c>
      <c r="BT34" s="38">
        <f t="shared" si="30"/>
        <v>0</v>
      </c>
      <c r="BU34" s="39">
        <f t="shared" si="30"/>
        <v>0</v>
      </c>
      <c r="BV34" s="40">
        <f t="shared" si="30"/>
        <v>0</v>
      </c>
      <c r="BW34" s="39">
        <f t="shared" si="30"/>
        <v>0</v>
      </c>
      <c r="BX34" s="39">
        <f t="shared" ref="BX34:ED34" si="31">SUM(BX27:BX33)</f>
        <v>0</v>
      </c>
      <c r="BY34" s="40">
        <f t="shared" si="31"/>
        <v>0</v>
      </c>
      <c r="BZ34" s="38">
        <f t="shared" si="31"/>
        <v>0</v>
      </c>
      <c r="CA34" s="39">
        <f t="shared" si="31"/>
        <v>0</v>
      </c>
      <c r="CB34" s="40">
        <f t="shared" si="31"/>
        <v>0</v>
      </c>
      <c r="CC34" s="39">
        <f t="shared" si="31"/>
        <v>0</v>
      </c>
      <c r="CD34" s="39">
        <f t="shared" si="31"/>
        <v>0</v>
      </c>
      <c r="CE34" s="40">
        <f t="shared" si="31"/>
        <v>0</v>
      </c>
      <c r="CF34" s="39">
        <f t="shared" si="31"/>
        <v>0</v>
      </c>
      <c r="CG34" s="39">
        <f t="shared" si="31"/>
        <v>0</v>
      </c>
      <c r="CH34" s="40">
        <f t="shared" si="31"/>
        <v>0</v>
      </c>
      <c r="CI34" s="38">
        <f t="shared" si="31"/>
        <v>5915</v>
      </c>
      <c r="CJ34" s="39">
        <f t="shared" si="31"/>
        <v>0</v>
      </c>
      <c r="CK34" s="40">
        <f t="shared" si="31"/>
        <v>5915</v>
      </c>
      <c r="CL34" s="38">
        <f t="shared" si="31"/>
        <v>0</v>
      </c>
      <c r="CM34" s="39">
        <f t="shared" si="31"/>
        <v>0</v>
      </c>
      <c r="CN34" s="40">
        <f t="shared" si="31"/>
        <v>0</v>
      </c>
      <c r="CO34" s="38">
        <f t="shared" si="31"/>
        <v>0</v>
      </c>
      <c r="CP34" s="39">
        <f t="shared" si="31"/>
        <v>0</v>
      </c>
      <c r="CQ34" s="40">
        <f t="shared" si="31"/>
        <v>0</v>
      </c>
      <c r="CR34" s="38">
        <f t="shared" si="31"/>
        <v>24910</v>
      </c>
      <c r="CS34" s="39">
        <f t="shared" si="31"/>
        <v>0</v>
      </c>
      <c r="CT34" s="40">
        <f t="shared" si="31"/>
        <v>24910</v>
      </c>
      <c r="CU34" s="39">
        <f t="shared" si="31"/>
        <v>0</v>
      </c>
      <c r="CV34" s="39">
        <f t="shared" si="31"/>
        <v>0</v>
      </c>
      <c r="CW34" s="40">
        <f t="shared" si="31"/>
        <v>0</v>
      </c>
      <c r="CX34" s="39">
        <f t="shared" si="31"/>
        <v>19653</v>
      </c>
      <c r="CY34" s="39">
        <f t="shared" si="31"/>
        <v>0</v>
      </c>
      <c r="CZ34" s="40">
        <f t="shared" si="31"/>
        <v>19653</v>
      </c>
      <c r="DA34" s="39">
        <f t="shared" si="31"/>
        <v>0</v>
      </c>
      <c r="DB34" s="39">
        <f t="shared" si="31"/>
        <v>0</v>
      </c>
      <c r="DC34" s="189">
        <f t="shared" si="31"/>
        <v>0</v>
      </c>
      <c r="DD34" s="39">
        <f t="shared" si="31"/>
        <v>0</v>
      </c>
      <c r="DE34" s="39">
        <f t="shared" si="31"/>
        <v>0</v>
      </c>
      <c r="DF34" s="189">
        <f t="shared" si="31"/>
        <v>0</v>
      </c>
      <c r="DG34" s="189">
        <f t="shared" si="31"/>
        <v>0</v>
      </c>
      <c r="DH34" s="189">
        <f t="shared" si="31"/>
        <v>0</v>
      </c>
      <c r="DI34" s="189">
        <f t="shared" si="31"/>
        <v>0</v>
      </c>
      <c r="DJ34" s="189">
        <f t="shared" si="31"/>
        <v>0</v>
      </c>
      <c r="DK34" s="189">
        <f t="shared" si="31"/>
        <v>0</v>
      </c>
      <c r="DL34" s="189">
        <f t="shared" si="31"/>
        <v>0</v>
      </c>
      <c r="DM34" s="38">
        <f t="shared" si="31"/>
        <v>0</v>
      </c>
      <c r="DN34" s="39">
        <f t="shared" si="31"/>
        <v>0</v>
      </c>
      <c r="DO34" s="189">
        <f t="shared" si="31"/>
        <v>0</v>
      </c>
      <c r="DP34" s="39">
        <f t="shared" si="31"/>
        <v>0</v>
      </c>
      <c r="DQ34" s="39">
        <f t="shared" si="31"/>
        <v>0</v>
      </c>
      <c r="DR34" s="40">
        <f t="shared" si="31"/>
        <v>0</v>
      </c>
      <c r="DS34" s="39">
        <f t="shared" si="31"/>
        <v>0</v>
      </c>
      <c r="DT34" s="39">
        <f t="shared" si="31"/>
        <v>0</v>
      </c>
      <c r="DU34" s="40">
        <f t="shared" si="31"/>
        <v>0</v>
      </c>
      <c r="DV34" s="39">
        <f t="shared" si="31"/>
        <v>0</v>
      </c>
      <c r="DW34" s="39">
        <f t="shared" si="31"/>
        <v>0</v>
      </c>
      <c r="DX34" s="40">
        <f t="shared" si="31"/>
        <v>0</v>
      </c>
      <c r="DY34" s="38">
        <f t="shared" si="31"/>
        <v>0</v>
      </c>
      <c r="DZ34" s="39">
        <f t="shared" si="31"/>
        <v>0</v>
      </c>
      <c r="EA34" s="40">
        <f t="shared" si="31"/>
        <v>0</v>
      </c>
      <c r="EB34" s="189">
        <f t="shared" si="31"/>
        <v>100568</v>
      </c>
      <c r="EC34" s="189">
        <f t="shared" si="31"/>
        <v>0</v>
      </c>
      <c r="ED34" s="189">
        <f t="shared" si="31"/>
        <v>100568</v>
      </c>
      <c r="EE34" s="32">
        <f t="shared" si="4"/>
        <v>185046</v>
      </c>
      <c r="EF34" s="33">
        <f t="shared" si="4"/>
        <v>196</v>
      </c>
      <c r="EG34" s="33">
        <f t="shared" si="22"/>
        <v>185242</v>
      </c>
    </row>
    <row r="35" spans="1:137" ht="38.25">
      <c r="A35" s="153" t="s">
        <v>59</v>
      </c>
      <c r="B35" s="133" t="s">
        <v>60</v>
      </c>
      <c r="C35" s="11"/>
      <c r="D35" s="11"/>
      <c r="E35" s="12"/>
      <c r="F35" s="10"/>
      <c r="G35" s="11"/>
      <c r="H35" s="12"/>
      <c r="I35" s="136">
        <f t="shared" si="26"/>
        <v>0</v>
      </c>
      <c r="J35" s="137">
        <f t="shared" si="27"/>
        <v>0</v>
      </c>
      <c r="K35" s="138">
        <f t="shared" si="28"/>
        <v>0</v>
      </c>
      <c r="L35" s="13"/>
      <c r="M35" s="14"/>
      <c r="N35" s="15"/>
      <c r="O35" s="14"/>
      <c r="P35" s="14"/>
      <c r="Q35" s="15"/>
      <c r="R35" s="14"/>
      <c r="S35" s="14"/>
      <c r="T35" s="15"/>
      <c r="U35" s="13"/>
      <c r="V35" s="57"/>
      <c r="W35" s="15"/>
      <c r="X35" s="14"/>
      <c r="Y35" s="14"/>
      <c r="Z35" s="15"/>
      <c r="AA35" s="13"/>
      <c r="AB35" s="14"/>
      <c r="AC35" s="15"/>
      <c r="AD35" s="13"/>
      <c r="AE35" s="14"/>
      <c r="AF35" s="15"/>
      <c r="AG35" s="13"/>
      <c r="AH35" s="14"/>
      <c r="AI35" s="15"/>
      <c r="AJ35" s="14"/>
      <c r="AK35" s="14"/>
      <c r="AL35" s="15"/>
      <c r="AM35" s="13"/>
      <c r="AN35" s="14"/>
      <c r="AO35" s="15"/>
      <c r="AP35" s="14"/>
      <c r="AQ35" s="14"/>
      <c r="AR35" s="15"/>
      <c r="AS35" s="14"/>
      <c r="AT35" s="14"/>
      <c r="AU35" s="15"/>
      <c r="AV35" s="14"/>
      <c r="AW35" s="14"/>
      <c r="AX35" s="151"/>
      <c r="AY35" s="14"/>
      <c r="AZ35" s="14"/>
      <c r="BA35" s="15"/>
      <c r="BB35" s="13"/>
      <c r="BC35" s="14"/>
      <c r="BD35" s="15"/>
      <c r="BE35" s="14"/>
      <c r="BF35" s="14"/>
      <c r="BG35" s="15"/>
      <c r="BH35" s="14"/>
      <c r="BI35" s="14"/>
      <c r="BJ35" s="15"/>
      <c r="BK35" s="14"/>
      <c r="BL35" s="14"/>
      <c r="BM35" s="15"/>
      <c r="BN35" s="14"/>
      <c r="BO35" s="14"/>
      <c r="BP35" s="15"/>
      <c r="BQ35" s="13"/>
      <c r="BR35" s="14"/>
      <c r="BS35" s="15"/>
      <c r="BT35" s="13"/>
      <c r="BU35" s="14"/>
      <c r="BV35" s="15"/>
      <c r="BW35" s="14"/>
      <c r="BX35" s="14"/>
      <c r="BY35" s="15"/>
      <c r="BZ35" s="13"/>
      <c r="CA35" s="14"/>
      <c r="CB35" s="15"/>
      <c r="CC35" s="14"/>
      <c r="CD35" s="14"/>
      <c r="CE35" s="15"/>
      <c r="CF35" s="14"/>
      <c r="CG35" s="14"/>
      <c r="CH35" s="15"/>
      <c r="CI35" s="13"/>
      <c r="CJ35" s="14"/>
      <c r="CK35" s="15"/>
      <c r="CL35" s="13"/>
      <c r="CM35" s="14"/>
      <c r="CN35" s="15"/>
      <c r="CO35" s="13"/>
      <c r="CP35" s="14"/>
      <c r="CQ35" s="15"/>
      <c r="CR35" s="13"/>
      <c r="CS35" s="14"/>
      <c r="CT35" s="15"/>
      <c r="CU35" s="14"/>
      <c r="CV35" s="14"/>
      <c r="CW35" s="15"/>
      <c r="CX35" s="14"/>
      <c r="CY35" s="14"/>
      <c r="CZ35" s="15"/>
      <c r="DA35" s="14"/>
      <c r="DB35" s="14"/>
      <c r="DC35" s="151"/>
      <c r="DD35" s="14"/>
      <c r="DE35" s="14"/>
      <c r="DF35" s="151"/>
      <c r="DG35" s="151"/>
      <c r="DH35" s="151"/>
      <c r="DI35" s="151"/>
      <c r="DJ35" s="151"/>
      <c r="DK35" s="151"/>
      <c r="DL35" s="151"/>
      <c r="DM35" s="13"/>
      <c r="DN35" s="57"/>
      <c r="DO35" s="151"/>
      <c r="DP35" s="14"/>
      <c r="DQ35" s="14"/>
      <c r="DR35" s="15"/>
      <c r="DS35" s="14"/>
      <c r="DT35" s="14"/>
      <c r="DU35" s="15"/>
      <c r="DV35" s="14"/>
      <c r="DW35" s="14"/>
      <c r="DX35" s="15"/>
      <c r="DY35" s="13"/>
      <c r="DZ35" s="14"/>
      <c r="EA35" s="15"/>
      <c r="EB35" s="151"/>
      <c r="EC35" s="151"/>
      <c r="ED35" s="151"/>
      <c r="EE35" s="10">
        <f t="shared" si="4"/>
        <v>0</v>
      </c>
      <c r="EF35" s="11">
        <f t="shared" si="4"/>
        <v>0</v>
      </c>
      <c r="EG35" s="11">
        <f t="shared" si="22"/>
        <v>0</v>
      </c>
    </row>
    <row r="36" spans="1:137" ht="64.5" thickBot="1">
      <c r="A36" s="153" t="s">
        <v>61</v>
      </c>
      <c r="B36" s="161" t="s">
        <v>62</v>
      </c>
      <c r="C36" s="27">
        <f t="shared" ref="C36:H36" si="32">+C35</f>
        <v>0</v>
      </c>
      <c r="D36" s="27">
        <f t="shared" si="32"/>
        <v>0</v>
      </c>
      <c r="E36" s="28">
        <f t="shared" si="32"/>
        <v>0</v>
      </c>
      <c r="F36" s="26">
        <f t="shared" si="32"/>
        <v>0</v>
      </c>
      <c r="G36" s="27">
        <f t="shared" si="32"/>
        <v>0</v>
      </c>
      <c r="H36" s="28">
        <f t="shared" si="32"/>
        <v>0</v>
      </c>
      <c r="I36" s="162">
        <f t="shared" si="26"/>
        <v>0</v>
      </c>
      <c r="J36" s="163">
        <f t="shared" si="27"/>
        <v>0</v>
      </c>
      <c r="K36" s="164">
        <f t="shared" si="28"/>
        <v>0</v>
      </c>
      <c r="L36" s="29">
        <f t="shared" ref="L36:BW36" si="33">+L35</f>
        <v>0</v>
      </c>
      <c r="M36" s="30">
        <f t="shared" si="33"/>
        <v>0</v>
      </c>
      <c r="N36" s="31">
        <f t="shared" si="33"/>
        <v>0</v>
      </c>
      <c r="O36" s="30">
        <f t="shared" si="33"/>
        <v>0</v>
      </c>
      <c r="P36" s="30">
        <f t="shared" si="33"/>
        <v>0</v>
      </c>
      <c r="Q36" s="31">
        <f t="shared" si="33"/>
        <v>0</v>
      </c>
      <c r="R36" s="30">
        <f t="shared" si="33"/>
        <v>0</v>
      </c>
      <c r="S36" s="30">
        <f t="shared" si="33"/>
        <v>0</v>
      </c>
      <c r="T36" s="31">
        <f t="shared" si="33"/>
        <v>0</v>
      </c>
      <c r="U36" s="29">
        <f t="shared" si="33"/>
        <v>0</v>
      </c>
      <c r="V36" s="30">
        <f t="shared" si="33"/>
        <v>0</v>
      </c>
      <c r="W36" s="31">
        <f t="shared" si="33"/>
        <v>0</v>
      </c>
      <c r="X36" s="30">
        <f>+X35</f>
        <v>0</v>
      </c>
      <c r="Y36" s="30">
        <f>+Y35</f>
        <v>0</v>
      </c>
      <c r="Z36" s="31">
        <f>+Z35</f>
        <v>0</v>
      </c>
      <c r="AA36" s="29">
        <f t="shared" si="33"/>
        <v>0</v>
      </c>
      <c r="AB36" s="30">
        <f t="shared" si="33"/>
        <v>0</v>
      </c>
      <c r="AC36" s="31">
        <f t="shared" si="33"/>
        <v>0</v>
      </c>
      <c r="AD36" s="29">
        <f t="shared" si="33"/>
        <v>0</v>
      </c>
      <c r="AE36" s="30">
        <f t="shared" si="33"/>
        <v>0</v>
      </c>
      <c r="AF36" s="31">
        <f t="shared" si="33"/>
        <v>0</v>
      </c>
      <c r="AG36" s="29">
        <f t="shared" si="33"/>
        <v>0</v>
      </c>
      <c r="AH36" s="30">
        <f t="shared" si="33"/>
        <v>0</v>
      </c>
      <c r="AI36" s="31">
        <f t="shared" si="33"/>
        <v>0</v>
      </c>
      <c r="AJ36" s="30">
        <f t="shared" si="33"/>
        <v>0</v>
      </c>
      <c r="AK36" s="30">
        <f t="shared" si="33"/>
        <v>0</v>
      </c>
      <c r="AL36" s="31">
        <f t="shared" si="33"/>
        <v>0</v>
      </c>
      <c r="AM36" s="29">
        <f t="shared" si="33"/>
        <v>0</v>
      </c>
      <c r="AN36" s="30">
        <f t="shared" si="33"/>
        <v>0</v>
      </c>
      <c r="AO36" s="31">
        <f t="shared" si="33"/>
        <v>0</v>
      </c>
      <c r="AP36" s="30">
        <f t="shared" si="33"/>
        <v>0</v>
      </c>
      <c r="AQ36" s="30">
        <f t="shared" si="33"/>
        <v>0</v>
      </c>
      <c r="AR36" s="31">
        <f t="shared" si="33"/>
        <v>0</v>
      </c>
      <c r="AS36" s="30">
        <f t="shared" si="33"/>
        <v>0</v>
      </c>
      <c r="AT36" s="30">
        <f t="shared" si="33"/>
        <v>0</v>
      </c>
      <c r="AU36" s="31">
        <f t="shared" si="33"/>
        <v>0</v>
      </c>
      <c r="AV36" s="30">
        <f t="shared" si="33"/>
        <v>0</v>
      </c>
      <c r="AW36" s="30">
        <f t="shared" si="33"/>
        <v>0</v>
      </c>
      <c r="AX36" s="165">
        <f t="shared" si="33"/>
        <v>0</v>
      </c>
      <c r="AY36" s="30">
        <f t="shared" si="33"/>
        <v>0</v>
      </c>
      <c r="AZ36" s="30">
        <f t="shared" si="33"/>
        <v>0</v>
      </c>
      <c r="BA36" s="31">
        <f t="shared" si="33"/>
        <v>0</v>
      </c>
      <c r="BB36" s="29">
        <f t="shared" si="33"/>
        <v>0</v>
      </c>
      <c r="BC36" s="30">
        <f t="shared" si="33"/>
        <v>0</v>
      </c>
      <c r="BD36" s="31">
        <f t="shared" si="33"/>
        <v>0</v>
      </c>
      <c r="BE36" s="30">
        <f t="shared" si="33"/>
        <v>0</v>
      </c>
      <c r="BF36" s="30">
        <f t="shared" si="33"/>
        <v>0</v>
      </c>
      <c r="BG36" s="31">
        <f t="shared" si="33"/>
        <v>0</v>
      </c>
      <c r="BH36" s="30">
        <f t="shared" si="33"/>
        <v>0</v>
      </c>
      <c r="BI36" s="30">
        <f t="shared" si="33"/>
        <v>0</v>
      </c>
      <c r="BJ36" s="31">
        <f t="shared" si="33"/>
        <v>0</v>
      </c>
      <c r="BK36" s="30">
        <f t="shared" si="33"/>
        <v>0</v>
      </c>
      <c r="BL36" s="30">
        <f t="shared" si="33"/>
        <v>0</v>
      </c>
      <c r="BM36" s="31">
        <f t="shared" si="33"/>
        <v>0</v>
      </c>
      <c r="BN36" s="30">
        <f t="shared" si="33"/>
        <v>0</v>
      </c>
      <c r="BO36" s="30">
        <f t="shared" si="33"/>
        <v>0</v>
      </c>
      <c r="BP36" s="31">
        <f t="shared" si="33"/>
        <v>0</v>
      </c>
      <c r="BQ36" s="29">
        <f t="shared" si="33"/>
        <v>0</v>
      </c>
      <c r="BR36" s="30">
        <f t="shared" si="33"/>
        <v>0</v>
      </c>
      <c r="BS36" s="31">
        <f t="shared" si="33"/>
        <v>0</v>
      </c>
      <c r="BT36" s="29">
        <f t="shared" si="33"/>
        <v>0</v>
      </c>
      <c r="BU36" s="30">
        <f t="shared" si="33"/>
        <v>0</v>
      </c>
      <c r="BV36" s="31">
        <f t="shared" si="33"/>
        <v>0</v>
      </c>
      <c r="BW36" s="30">
        <f t="shared" si="33"/>
        <v>0</v>
      </c>
      <c r="BX36" s="30">
        <f t="shared" ref="BX36:ED36" si="34">+BX35</f>
        <v>0</v>
      </c>
      <c r="BY36" s="31">
        <f t="shared" si="34"/>
        <v>0</v>
      </c>
      <c r="BZ36" s="29">
        <f t="shared" si="34"/>
        <v>0</v>
      </c>
      <c r="CA36" s="30">
        <f t="shared" si="34"/>
        <v>0</v>
      </c>
      <c r="CB36" s="31">
        <f t="shared" si="34"/>
        <v>0</v>
      </c>
      <c r="CC36" s="30">
        <f t="shared" si="34"/>
        <v>0</v>
      </c>
      <c r="CD36" s="30">
        <f t="shared" si="34"/>
        <v>0</v>
      </c>
      <c r="CE36" s="31">
        <f t="shared" si="34"/>
        <v>0</v>
      </c>
      <c r="CF36" s="30">
        <f t="shared" si="34"/>
        <v>0</v>
      </c>
      <c r="CG36" s="30">
        <f t="shared" si="34"/>
        <v>0</v>
      </c>
      <c r="CH36" s="31">
        <f t="shared" si="34"/>
        <v>0</v>
      </c>
      <c r="CI36" s="29">
        <f t="shared" si="34"/>
        <v>0</v>
      </c>
      <c r="CJ36" s="30">
        <f t="shared" si="34"/>
        <v>0</v>
      </c>
      <c r="CK36" s="31">
        <f t="shared" si="34"/>
        <v>0</v>
      </c>
      <c r="CL36" s="29">
        <f t="shared" si="34"/>
        <v>0</v>
      </c>
      <c r="CM36" s="30">
        <f t="shared" si="34"/>
        <v>0</v>
      </c>
      <c r="CN36" s="31">
        <f t="shared" si="34"/>
        <v>0</v>
      </c>
      <c r="CO36" s="29">
        <f t="shared" si="34"/>
        <v>0</v>
      </c>
      <c r="CP36" s="30">
        <f t="shared" si="34"/>
        <v>0</v>
      </c>
      <c r="CQ36" s="31">
        <f t="shared" si="34"/>
        <v>0</v>
      </c>
      <c r="CR36" s="29">
        <f t="shared" si="34"/>
        <v>0</v>
      </c>
      <c r="CS36" s="30">
        <f t="shared" si="34"/>
        <v>0</v>
      </c>
      <c r="CT36" s="31">
        <f t="shared" si="34"/>
        <v>0</v>
      </c>
      <c r="CU36" s="30">
        <f t="shared" si="34"/>
        <v>0</v>
      </c>
      <c r="CV36" s="30">
        <f t="shared" si="34"/>
        <v>0</v>
      </c>
      <c r="CW36" s="31">
        <f t="shared" si="34"/>
        <v>0</v>
      </c>
      <c r="CX36" s="30">
        <f t="shared" si="34"/>
        <v>0</v>
      </c>
      <c r="CY36" s="30">
        <f t="shared" si="34"/>
        <v>0</v>
      </c>
      <c r="CZ36" s="31">
        <f t="shared" si="34"/>
        <v>0</v>
      </c>
      <c r="DA36" s="30">
        <f t="shared" si="34"/>
        <v>0</v>
      </c>
      <c r="DB36" s="30">
        <f t="shared" si="34"/>
        <v>0</v>
      </c>
      <c r="DC36" s="165">
        <f t="shared" si="34"/>
        <v>0</v>
      </c>
      <c r="DD36" s="30">
        <f t="shared" si="34"/>
        <v>0</v>
      </c>
      <c r="DE36" s="30">
        <f t="shared" si="34"/>
        <v>0</v>
      </c>
      <c r="DF36" s="165">
        <f t="shared" si="34"/>
        <v>0</v>
      </c>
      <c r="DG36" s="165">
        <f t="shared" si="34"/>
        <v>0</v>
      </c>
      <c r="DH36" s="165">
        <f t="shared" si="34"/>
        <v>0</v>
      </c>
      <c r="DI36" s="165">
        <f t="shared" si="34"/>
        <v>0</v>
      </c>
      <c r="DJ36" s="165">
        <f t="shared" si="34"/>
        <v>0</v>
      </c>
      <c r="DK36" s="165">
        <f t="shared" si="34"/>
        <v>0</v>
      </c>
      <c r="DL36" s="165">
        <f t="shared" si="34"/>
        <v>0</v>
      </c>
      <c r="DM36" s="29">
        <f t="shared" si="34"/>
        <v>0</v>
      </c>
      <c r="DN36" s="30">
        <f t="shared" si="34"/>
        <v>0</v>
      </c>
      <c r="DO36" s="165">
        <f t="shared" si="34"/>
        <v>0</v>
      </c>
      <c r="DP36" s="30">
        <f t="shared" si="34"/>
        <v>0</v>
      </c>
      <c r="DQ36" s="30">
        <f t="shared" si="34"/>
        <v>0</v>
      </c>
      <c r="DR36" s="31">
        <f t="shared" si="34"/>
        <v>0</v>
      </c>
      <c r="DS36" s="30">
        <f t="shared" si="34"/>
        <v>0</v>
      </c>
      <c r="DT36" s="30">
        <f t="shared" si="34"/>
        <v>0</v>
      </c>
      <c r="DU36" s="31">
        <f t="shared" si="34"/>
        <v>0</v>
      </c>
      <c r="DV36" s="30">
        <f t="shared" si="34"/>
        <v>0</v>
      </c>
      <c r="DW36" s="30">
        <f t="shared" si="34"/>
        <v>0</v>
      </c>
      <c r="DX36" s="31">
        <f t="shared" si="34"/>
        <v>0</v>
      </c>
      <c r="DY36" s="29">
        <f t="shared" si="34"/>
        <v>0</v>
      </c>
      <c r="DZ36" s="30">
        <f t="shared" si="34"/>
        <v>0</v>
      </c>
      <c r="EA36" s="31">
        <f t="shared" si="34"/>
        <v>0</v>
      </c>
      <c r="EB36" s="165">
        <f t="shared" si="34"/>
        <v>0</v>
      </c>
      <c r="EC36" s="165">
        <f t="shared" si="34"/>
        <v>0</v>
      </c>
      <c r="ED36" s="165">
        <f t="shared" si="34"/>
        <v>0</v>
      </c>
      <c r="EE36" s="26">
        <f t="shared" si="4"/>
        <v>0</v>
      </c>
      <c r="EF36" s="27">
        <f t="shared" si="4"/>
        <v>0</v>
      </c>
      <c r="EG36" s="27">
        <f t="shared" si="22"/>
        <v>0</v>
      </c>
    </row>
    <row r="37" spans="1:137" ht="77.25" thickBot="1">
      <c r="A37" s="153" t="s">
        <v>63</v>
      </c>
      <c r="B37" s="173" t="s">
        <v>169</v>
      </c>
      <c r="C37" s="43">
        <f t="shared" ref="C37:BN37" si="35">+C34+C36</f>
        <v>0</v>
      </c>
      <c r="D37" s="43">
        <f t="shared" si="35"/>
        <v>0</v>
      </c>
      <c r="E37" s="44">
        <f t="shared" si="35"/>
        <v>0</v>
      </c>
      <c r="F37" s="42">
        <f t="shared" si="35"/>
        <v>0</v>
      </c>
      <c r="G37" s="43">
        <f t="shared" si="35"/>
        <v>0</v>
      </c>
      <c r="H37" s="44">
        <f t="shared" si="35"/>
        <v>0</v>
      </c>
      <c r="I37" s="174">
        <f t="shared" si="35"/>
        <v>0</v>
      </c>
      <c r="J37" s="175">
        <f t="shared" si="35"/>
        <v>0</v>
      </c>
      <c r="K37" s="176">
        <f t="shared" si="35"/>
        <v>0</v>
      </c>
      <c r="L37" s="45">
        <f t="shared" si="35"/>
        <v>0</v>
      </c>
      <c r="M37" s="46">
        <f t="shared" si="35"/>
        <v>0</v>
      </c>
      <c r="N37" s="47">
        <f t="shared" si="35"/>
        <v>0</v>
      </c>
      <c r="O37" s="46">
        <f t="shared" si="35"/>
        <v>0</v>
      </c>
      <c r="P37" s="46">
        <f t="shared" si="35"/>
        <v>0</v>
      </c>
      <c r="Q37" s="47">
        <f t="shared" si="35"/>
        <v>0</v>
      </c>
      <c r="R37" s="46">
        <f t="shared" si="35"/>
        <v>0</v>
      </c>
      <c r="S37" s="46">
        <f t="shared" si="35"/>
        <v>0</v>
      </c>
      <c r="T37" s="47">
        <f t="shared" si="35"/>
        <v>0</v>
      </c>
      <c r="U37" s="45">
        <f t="shared" si="35"/>
        <v>0</v>
      </c>
      <c r="V37" s="46">
        <f t="shared" si="35"/>
        <v>0</v>
      </c>
      <c r="W37" s="47">
        <f t="shared" si="35"/>
        <v>0</v>
      </c>
      <c r="X37" s="46">
        <f>+X34+X36</f>
        <v>0</v>
      </c>
      <c r="Y37" s="46">
        <f>+Y34+Y36</f>
        <v>0</v>
      </c>
      <c r="Z37" s="47">
        <f>+Z34+Z36</f>
        <v>0</v>
      </c>
      <c r="AA37" s="45">
        <f t="shared" si="35"/>
        <v>0</v>
      </c>
      <c r="AB37" s="46">
        <f t="shared" si="35"/>
        <v>0</v>
      </c>
      <c r="AC37" s="47">
        <f t="shared" si="35"/>
        <v>0</v>
      </c>
      <c r="AD37" s="45">
        <f t="shared" si="35"/>
        <v>0</v>
      </c>
      <c r="AE37" s="46">
        <f t="shared" si="35"/>
        <v>0</v>
      </c>
      <c r="AF37" s="47">
        <f t="shared" si="35"/>
        <v>0</v>
      </c>
      <c r="AG37" s="45">
        <f t="shared" si="35"/>
        <v>0</v>
      </c>
      <c r="AH37" s="46">
        <f t="shared" si="35"/>
        <v>0</v>
      </c>
      <c r="AI37" s="47">
        <f t="shared" si="35"/>
        <v>0</v>
      </c>
      <c r="AJ37" s="46">
        <f t="shared" si="35"/>
        <v>0</v>
      </c>
      <c r="AK37" s="46">
        <f t="shared" si="35"/>
        <v>0</v>
      </c>
      <c r="AL37" s="47">
        <f t="shared" si="35"/>
        <v>0</v>
      </c>
      <c r="AM37" s="45">
        <f t="shared" si="35"/>
        <v>0</v>
      </c>
      <c r="AN37" s="46">
        <f t="shared" si="35"/>
        <v>0</v>
      </c>
      <c r="AO37" s="47">
        <f t="shared" si="35"/>
        <v>0</v>
      </c>
      <c r="AP37" s="46">
        <f t="shared" si="35"/>
        <v>0</v>
      </c>
      <c r="AQ37" s="46">
        <f t="shared" si="35"/>
        <v>0</v>
      </c>
      <c r="AR37" s="47">
        <f t="shared" si="35"/>
        <v>0</v>
      </c>
      <c r="AS37" s="46">
        <f t="shared" si="35"/>
        <v>0</v>
      </c>
      <c r="AT37" s="46">
        <f t="shared" si="35"/>
        <v>0</v>
      </c>
      <c r="AU37" s="47">
        <f t="shared" si="35"/>
        <v>0</v>
      </c>
      <c r="AV37" s="46">
        <f t="shared" si="35"/>
        <v>0</v>
      </c>
      <c r="AW37" s="46">
        <f t="shared" si="35"/>
        <v>0</v>
      </c>
      <c r="AX37" s="177">
        <f t="shared" si="35"/>
        <v>0</v>
      </c>
      <c r="AY37" s="46">
        <f t="shared" si="35"/>
        <v>0</v>
      </c>
      <c r="AZ37" s="46">
        <f t="shared" si="35"/>
        <v>0</v>
      </c>
      <c r="BA37" s="47">
        <f t="shared" si="35"/>
        <v>0</v>
      </c>
      <c r="BB37" s="45">
        <f t="shared" si="35"/>
        <v>0</v>
      </c>
      <c r="BC37" s="46">
        <f t="shared" si="35"/>
        <v>0</v>
      </c>
      <c r="BD37" s="47">
        <f t="shared" si="35"/>
        <v>0</v>
      </c>
      <c r="BE37" s="46">
        <f t="shared" si="35"/>
        <v>30000</v>
      </c>
      <c r="BF37" s="46">
        <f t="shared" si="35"/>
        <v>196</v>
      </c>
      <c r="BG37" s="47">
        <f t="shared" si="35"/>
        <v>30196</v>
      </c>
      <c r="BH37" s="46">
        <f t="shared" si="35"/>
        <v>4000</v>
      </c>
      <c r="BI37" s="46">
        <f t="shared" si="35"/>
        <v>0</v>
      </c>
      <c r="BJ37" s="47">
        <f t="shared" si="35"/>
        <v>4000</v>
      </c>
      <c r="BK37" s="46">
        <f t="shared" si="35"/>
        <v>0</v>
      </c>
      <c r="BL37" s="46">
        <f t="shared" si="35"/>
        <v>0</v>
      </c>
      <c r="BM37" s="47">
        <f t="shared" si="35"/>
        <v>0</v>
      </c>
      <c r="BN37" s="46">
        <f t="shared" si="35"/>
        <v>0</v>
      </c>
      <c r="BO37" s="46">
        <f t="shared" ref="BO37:DZ37" si="36">+BO34+BO36</f>
        <v>0</v>
      </c>
      <c r="BP37" s="47">
        <f t="shared" si="36"/>
        <v>0</v>
      </c>
      <c r="BQ37" s="45">
        <f t="shared" si="36"/>
        <v>0</v>
      </c>
      <c r="BR37" s="46">
        <f t="shared" si="36"/>
        <v>0</v>
      </c>
      <c r="BS37" s="47">
        <f t="shared" si="36"/>
        <v>0</v>
      </c>
      <c r="BT37" s="45">
        <f t="shared" si="36"/>
        <v>0</v>
      </c>
      <c r="BU37" s="46">
        <f t="shared" si="36"/>
        <v>0</v>
      </c>
      <c r="BV37" s="47">
        <f t="shared" si="36"/>
        <v>0</v>
      </c>
      <c r="BW37" s="46">
        <f t="shared" si="36"/>
        <v>0</v>
      </c>
      <c r="BX37" s="46">
        <f t="shared" si="36"/>
        <v>0</v>
      </c>
      <c r="BY37" s="47">
        <f t="shared" si="36"/>
        <v>0</v>
      </c>
      <c r="BZ37" s="45">
        <f t="shared" si="36"/>
        <v>0</v>
      </c>
      <c r="CA37" s="46">
        <f t="shared" si="36"/>
        <v>0</v>
      </c>
      <c r="CB37" s="47">
        <f t="shared" si="36"/>
        <v>0</v>
      </c>
      <c r="CC37" s="46">
        <f t="shared" si="36"/>
        <v>0</v>
      </c>
      <c r="CD37" s="46">
        <f t="shared" si="36"/>
        <v>0</v>
      </c>
      <c r="CE37" s="47">
        <f t="shared" si="36"/>
        <v>0</v>
      </c>
      <c r="CF37" s="46">
        <f t="shared" si="36"/>
        <v>0</v>
      </c>
      <c r="CG37" s="46">
        <f t="shared" si="36"/>
        <v>0</v>
      </c>
      <c r="CH37" s="47">
        <f t="shared" si="36"/>
        <v>0</v>
      </c>
      <c r="CI37" s="45">
        <f t="shared" si="36"/>
        <v>5915</v>
      </c>
      <c r="CJ37" s="46">
        <f t="shared" si="36"/>
        <v>0</v>
      </c>
      <c r="CK37" s="47">
        <f t="shared" si="36"/>
        <v>5915</v>
      </c>
      <c r="CL37" s="45">
        <f t="shared" si="36"/>
        <v>0</v>
      </c>
      <c r="CM37" s="46">
        <f t="shared" si="36"/>
        <v>0</v>
      </c>
      <c r="CN37" s="47">
        <f t="shared" si="36"/>
        <v>0</v>
      </c>
      <c r="CO37" s="45">
        <f t="shared" si="36"/>
        <v>0</v>
      </c>
      <c r="CP37" s="46">
        <f t="shared" si="36"/>
        <v>0</v>
      </c>
      <c r="CQ37" s="47">
        <f t="shared" si="36"/>
        <v>0</v>
      </c>
      <c r="CR37" s="45">
        <f t="shared" si="36"/>
        <v>24910</v>
      </c>
      <c r="CS37" s="46">
        <f t="shared" si="36"/>
        <v>0</v>
      </c>
      <c r="CT37" s="47">
        <f t="shared" si="36"/>
        <v>24910</v>
      </c>
      <c r="CU37" s="46">
        <f t="shared" si="36"/>
        <v>0</v>
      </c>
      <c r="CV37" s="46">
        <f t="shared" si="36"/>
        <v>0</v>
      </c>
      <c r="CW37" s="47">
        <f t="shared" si="36"/>
        <v>0</v>
      </c>
      <c r="CX37" s="46">
        <f t="shared" si="36"/>
        <v>19653</v>
      </c>
      <c r="CY37" s="46">
        <f t="shared" si="36"/>
        <v>0</v>
      </c>
      <c r="CZ37" s="47">
        <f t="shared" si="36"/>
        <v>19653</v>
      </c>
      <c r="DA37" s="46">
        <f t="shared" si="36"/>
        <v>0</v>
      </c>
      <c r="DB37" s="46">
        <f t="shared" si="36"/>
        <v>0</v>
      </c>
      <c r="DC37" s="177">
        <f t="shared" si="36"/>
        <v>0</v>
      </c>
      <c r="DD37" s="46">
        <f t="shared" si="36"/>
        <v>0</v>
      </c>
      <c r="DE37" s="46">
        <f t="shared" si="36"/>
        <v>0</v>
      </c>
      <c r="DF37" s="177">
        <f t="shared" si="36"/>
        <v>0</v>
      </c>
      <c r="DG37" s="177">
        <f t="shared" si="36"/>
        <v>0</v>
      </c>
      <c r="DH37" s="177">
        <f t="shared" si="36"/>
        <v>0</v>
      </c>
      <c r="DI37" s="177">
        <f t="shared" si="36"/>
        <v>0</v>
      </c>
      <c r="DJ37" s="177">
        <f t="shared" si="36"/>
        <v>0</v>
      </c>
      <c r="DK37" s="177">
        <f t="shared" si="36"/>
        <v>0</v>
      </c>
      <c r="DL37" s="177">
        <f t="shared" si="36"/>
        <v>0</v>
      </c>
      <c r="DM37" s="45">
        <f t="shared" si="36"/>
        <v>0</v>
      </c>
      <c r="DN37" s="46">
        <f t="shared" si="36"/>
        <v>0</v>
      </c>
      <c r="DO37" s="177">
        <f t="shared" si="36"/>
        <v>0</v>
      </c>
      <c r="DP37" s="46">
        <f t="shared" si="36"/>
        <v>0</v>
      </c>
      <c r="DQ37" s="46">
        <f t="shared" si="36"/>
        <v>0</v>
      </c>
      <c r="DR37" s="47">
        <f t="shared" si="36"/>
        <v>0</v>
      </c>
      <c r="DS37" s="46">
        <f t="shared" si="36"/>
        <v>0</v>
      </c>
      <c r="DT37" s="46">
        <f t="shared" si="36"/>
        <v>0</v>
      </c>
      <c r="DU37" s="47">
        <f t="shared" si="36"/>
        <v>0</v>
      </c>
      <c r="DV37" s="46">
        <f t="shared" si="36"/>
        <v>0</v>
      </c>
      <c r="DW37" s="46">
        <f t="shared" si="36"/>
        <v>0</v>
      </c>
      <c r="DX37" s="47">
        <f t="shared" si="36"/>
        <v>0</v>
      </c>
      <c r="DY37" s="45">
        <f t="shared" si="36"/>
        <v>0</v>
      </c>
      <c r="DZ37" s="46">
        <f t="shared" si="36"/>
        <v>0</v>
      </c>
      <c r="EA37" s="47">
        <f t="shared" ref="EA37:EG37" si="37">+EA34+EA36</f>
        <v>0</v>
      </c>
      <c r="EB37" s="177">
        <f t="shared" si="37"/>
        <v>100568</v>
      </c>
      <c r="EC37" s="177">
        <f t="shared" si="37"/>
        <v>0</v>
      </c>
      <c r="ED37" s="177">
        <f t="shared" si="37"/>
        <v>100568</v>
      </c>
      <c r="EE37" s="32">
        <f t="shared" si="4"/>
        <v>185046</v>
      </c>
      <c r="EF37" s="33">
        <f t="shared" si="4"/>
        <v>196</v>
      </c>
      <c r="EG37" s="33">
        <f t="shared" si="22"/>
        <v>185242</v>
      </c>
    </row>
    <row r="38" spans="1:137" ht="89.25">
      <c r="A38" s="153" t="s">
        <v>64</v>
      </c>
      <c r="B38" s="133" t="s">
        <v>65</v>
      </c>
      <c r="C38" s="11"/>
      <c r="D38" s="11"/>
      <c r="E38" s="12"/>
      <c r="F38" s="10"/>
      <c r="G38" s="11"/>
      <c r="H38" s="12"/>
      <c r="I38" s="136">
        <f>L38+O38+R38+U38+X38+AA38+AD38+AG38</f>
        <v>0</v>
      </c>
      <c r="J38" s="137">
        <f>M38+S38+V38+Y38+AB38+AE38+AH38+P38</f>
        <v>0</v>
      </c>
      <c r="K38" s="138">
        <f>N38+Q38+T38+W38+Z38+AC38+AF38+AI38</f>
        <v>0</v>
      </c>
      <c r="L38" s="13"/>
      <c r="M38" s="14"/>
      <c r="N38" s="15"/>
      <c r="O38" s="14"/>
      <c r="P38" s="14"/>
      <c r="Q38" s="15"/>
      <c r="R38" s="14"/>
      <c r="S38" s="14"/>
      <c r="T38" s="15"/>
      <c r="U38" s="13"/>
      <c r="V38" s="14"/>
      <c r="W38" s="15"/>
      <c r="X38" s="14"/>
      <c r="Y38" s="14"/>
      <c r="Z38" s="15"/>
      <c r="AA38" s="13"/>
      <c r="AB38" s="14"/>
      <c r="AC38" s="15"/>
      <c r="AD38" s="13"/>
      <c r="AE38" s="14"/>
      <c r="AF38" s="15"/>
      <c r="AG38" s="13"/>
      <c r="AH38" s="14"/>
      <c r="AI38" s="15"/>
      <c r="AJ38" s="14"/>
      <c r="AK38" s="14"/>
      <c r="AL38" s="15"/>
      <c r="AM38" s="13"/>
      <c r="AN38" s="14"/>
      <c r="AO38" s="15"/>
      <c r="AP38" s="14"/>
      <c r="AQ38" s="14"/>
      <c r="AR38" s="15"/>
      <c r="AS38" s="14"/>
      <c r="AT38" s="14"/>
      <c r="AU38" s="15"/>
      <c r="AV38" s="14"/>
      <c r="AW38" s="14"/>
      <c r="AX38" s="151"/>
      <c r="AY38" s="14"/>
      <c r="AZ38" s="14"/>
      <c r="BA38" s="15"/>
      <c r="BB38" s="13"/>
      <c r="BC38" s="14"/>
      <c r="BD38" s="15"/>
      <c r="BE38" s="14"/>
      <c r="BF38" s="14"/>
      <c r="BG38" s="15"/>
      <c r="BH38" s="14"/>
      <c r="BI38" s="14"/>
      <c r="BJ38" s="15"/>
      <c r="BK38" s="14"/>
      <c r="BL38" s="14"/>
      <c r="BM38" s="15"/>
      <c r="BN38" s="14"/>
      <c r="BO38" s="14"/>
      <c r="BP38" s="15"/>
      <c r="BQ38" s="13"/>
      <c r="BR38" s="14"/>
      <c r="BS38" s="15"/>
      <c r="BT38" s="13"/>
      <c r="BU38" s="14"/>
      <c r="BV38" s="15"/>
      <c r="BW38" s="14"/>
      <c r="BX38" s="14"/>
      <c r="BY38" s="15"/>
      <c r="BZ38" s="13"/>
      <c r="CA38" s="14"/>
      <c r="CB38" s="15"/>
      <c r="CC38" s="14"/>
      <c r="CD38" s="14"/>
      <c r="CE38" s="15"/>
      <c r="CF38" s="14"/>
      <c r="CG38" s="14"/>
      <c r="CH38" s="15"/>
      <c r="CI38" s="13"/>
      <c r="CJ38" s="14"/>
      <c r="CK38" s="15"/>
      <c r="CL38" s="13"/>
      <c r="CM38" s="14"/>
      <c r="CN38" s="15"/>
      <c r="CO38" s="13"/>
      <c r="CP38" s="14"/>
      <c r="CQ38" s="15"/>
      <c r="CR38" s="13"/>
      <c r="CS38" s="14"/>
      <c r="CT38" s="15"/>
      <c r="CU38" s="14"/>
      <c r="CV38" s="14"/>
      <c r="CW38" s="15"/>
      <c r="CX38" s="14"/>
      <c r="CY38" s="14"/>
      <c r="CZ38" s="15"/>
      <c r="DA38" s="14"/>
      <c r="DB38" s="14"/>
      <c r="DC38" s="151"/>
      <c r="DD38" s="14"/>
      <c r="DE38" s="14"/>
      <c r="DF38" s="151"/>
      <c r="DG38" s="151"/>
      <c r="DH38" s="151"/>
      <c r="DI38" s="151"/>
      <c r="DJ38" s="151"/>
      <c r="DK38" s="151"/>
      <c r="DL38" s="151"/>
      <c r="DM38" s="13"/>
      <c r="DN38" s="14"/>
      <c r="DO38" s="151"/>
      <c r="DP38" s="14"/>
      <c r="DQ38" s="14"/>
      <c r="DR38" s="15"/>
      <c r="DS38" s="41">
        <v>87789</v>
      </c>
      <c r="DT38" s="140">
        <f>DU38-DS38</f>
        <v>2776332</v>
      </c>
      <c r="DU38" s="16">
        <f>2863971+150</f>
        <v>2864121</v>
      </c>
      <c r="DV38" s="14"/>
      <c r="DW38" s="14"/>
      <c r="DX38" s="15"/>
      <c r="DY38" s="13"/>
      <c r="DZ38" s="14"/>
      <c r="EA38" s="15"/>
      <c r="EB38" s="190"/>
      <c r="EC38" s="190"/>
      <c r="ED38" s="190"/>
      <c r="EE38" s="10">
        <f t="shared" si="4"/>
        <v>87789</v>
      </c>
      <c r="EF38" s="11">
        <f t="shared" si="4"/>
        <v>2776332</v>
      </c>
      <c r="EG38" s="11">
        <f t="shared" si="22"/>
        <v>2864121</v>
      </c>
    </row>
    <row r="39" spans="1:137" ht="64.5" thickBot="1">
      <c r="A39" s="153" t="s">
        <v>66</v>
      </c>
      <c r="B39" s="179" t="s">
        <v>67</v>
      </c>
      <c r="C39" s="52">
        <f t="shared" ref="C39:BN39" si="38">+C38</f>
        <v>0</v>
      </c>
      <c r="D39" s="52">
        <f t="shared" si="38"/>
        <v>0</v>
      </c>
      <c r="E39" s="53">
        <f t="shared" si="38"/>
        <v>0</v>
      </c>
      <c r="F39" s="51">
        <f t="shared" si="38"/>
        <v>0</v>
      </c>
      <c r="G39" s="52">
        <f t="shared" si="38"/>
        <v>0</v>
      </c>
      <c r="H39" s="53">
        <f t="shared" si="38"/>
        <v>0</v>
      </c>
      <c r="I39" s="180">
        <f t="shared" si="38"/>
        <v>0</v>
      </c>
      <c r="J39" s="181">
        <f t="shared" si="38"/>
        <v>0</v>
      </c>
      <c r="K39" s="182">
        <f t="shared" si="38"/>
        <v>0</v>
      </c>
      <c r="L39" s="48">
        <f t="shared" si="38"/>
        <v>0</v>
      </c>
      <c r="M39" s="49">
        <f t="shared" si="38"/>
        <v>0</v>
      </c>
      <c r="N39" s="50">
        <f t="shared" si="38"/>
        <v>0</v>
      </c>
      <c r="O39" s="49">
        <f t="shared" si="38"/>
        <v>0</v>
      </c>
      <c r="P39" s="49">
        <f t="shared" si="38"/>
        <v>0</v>
      </c>
      <c r="Q39" s="50">
        <f t="shared" si="38"/>
        <v>0</v>
      </c>
      <c r="R39" s="49">
        <f t="shared" si="38"/>
        <v>0</v>
      </c>
      <c r="S39" s="49">
        <f t="shared" si="38"/>
        <v>0</v>
      </c>
      <c r="T39" s="50">
        <f t="shared" si="38"/>
        <v>0</v>
      </c>
      <c r="U39" s="48">
        <f t="shared" si="38"/>
        <v>0</v>
      </c>
      <c r="V39" s="49">
        <f t="shared" si="38"/>
        <v>0</v>
      </c>
      <c r="W39" s="50">
        <f t="shared" si="38"/>
        <v>0</v>
      </c>
      <c r="X39" s="49">
        <f>+X38</f>
        <v>0</v>
      </c>
      <c r="Y39" s="49">
        <f>+Y38</f>
        <v>0</v>
      </c>
      <c r="Z39" s="50">
        <f>+Z38</f>
        <v>0</v>
      </c>
      <c r="AA39" s="48">
        <f t="shared" si="38"/>
        <v>0</v>
      </c>
      <c r="AB39" s="49">
        <f t="shared" si="38"/>
        <v>0</v>
      </c>
      <c r="AC39" s="50">
        <f t="shared" si="38"/>
        <v>0</v>
      </c>
      <c r="AD39" s="48">
        <f t="shared" si="38"/>
        <v>0</v>
      </c>
      <c r="AE39" s="49">
        <f t="shared" si="38"/>
        <v>0</v>
      </c>
      <c r="AF39" s="50">
        <f t="shared" si="38"/>
        <v>0</v>
      </c>
      <c r="AG39" s="48">
        <f t="shared" si="38"/>
        <v>0</v>
      </c>
      <c r="AH39" s="49">
        <f t="shared" si="38"/>
        <v>0</v>
      </c>
      <c r="AI39" s="50">
        <f t="shared" si="38"/>
        <v>0</v>
      </c>
      <c r="AJ39" s="49">
        <f t="shared" si="38"/>
        <v>0</v>
      </c>
      <c r="AK39" s="49">
        <f t="shared" si="38"/>
        <v>0</v>
      </c>
      <c r="AL39" s="50">
        <f t="shared" si="38"/>
        <v>0</v>
      </c>
      <c r="AM39" s="48">
        <f t="shared" si="38"/>
        <v>0</v>
      </c>
      <c r="AN39" s="49">
        <f t="shared" si="38"/>
        <v>0</v>
      </c>
      <c r="AO39" s="50">
        <f t="shared" si="38"/>
        <v>0</v>
      </c>
      <c r="AP39" s="49">
        <f t="shared" si="38"/>
        <v>0</v>
      </c>
      <c r="AQ39" s="49">
        <f t="shared" si="38"/>
        <v>0</v>
      </c>
      <c r="AR39" s="50">
        <f t="shared" si="38"/>
        <v>0</v>
      </c>
      <c r="AS39" s="49">
        <f t="shared" si="38"/>
        <v>0</v>
      </c>
      <c r="AT39" s="49">
        <f t="shared" si="38"/>
        <v>0</v>
      </c>
      <c r="AU39" s="50">
        <f t="shared" si="38"/>
        <v>0</v>
      </c>
      <c r="AV39" s="49">
        <f t="shared" si="38"/>
        <v>0</v>
      </c>
      <c r="AW39" s="49">
        <f t="shared" si="38"/>
        <v>0</v>
      </c>
      <c r="AX39" s="183">
        <f t="shared" si="38"/>
        <v>0</v>
      </c>
      <c r="AY39" s="49">
        <f t="shared" si="38"/>
        <v>0</v>
      </c>
      <c r="AZ39" s="49">
        <f t="shared" si="38"/>
        <v>0</v>
      </c>
      <c r="BA39" s="50">
        <f t="shared" si="38"/>
        <v>0</v>
      </c>
      <c r="BB39" s="48">
        <f t="shared" si="38"/>
        <v>0</v>
      </c>
      <c r="BC39" s="49">
        <f t="shared" si="38"/>
        <v>0</v>
      </c>
      <c r="BD39" s="50">
        <f t="shared" si="38"/>
        <v>0</v>
      </c>
      <c r="BE39" s="49">
        <f t="shared" si="38"/>
        <v>0</v>
      </c>
      <c r="BF39" s="49">
        <f t="shared" si="38"/>
        <v>0</v>
      </c>
      <c r="BG39" s="50">
        <f t="shared" si="38"/>
        <v>0</v>
      </c>
      <c r="BH39" s="49">
        <f t="shared" si="38"/>
        <v>0</v>
      </c>
      <c r="BI39" s="49">
        <f t="shared" si="38"/>
        <v>0</v>
      </c>
      <c r="BJ39" s="50">
        <f t="shared" si="38"/>
        <v>0</v>
      </c>
      <c r="BK39" s="49">
        <f t="shared" si="38"/>
        <v>0</v>
      </c>
      <c r="BL39" s="49">
        <f t="shared" si="38"/>
        <v>0</v>
      </c>
      <c r="BM39" s="50">
        <f t="shared" si="38"/>
        <v>0</v>
      </c>
      <c r="BN39" s="49">
        <f t="shared" si="38"/>
        <v>0</v>
      </c>
      <c r="BO39" s="49">
        <f t="shared" ref="BO39:DZ39" si="39">+BO38</f>
        <v>0</v>
      </c>
      <c r="BP39" s="50">
        <f t="shared" si="39"/>
        <v>0</v>
      </c>
      <c r="BQ39" s="48">
        <f t="shared" si="39"/>
        <v>0</v>
      </c>
      <c r="BR39" s="49">
        <f t="shared" si="39"/>
        <v>0</v>
      </c>
      <c r="BS39" s="50">
        <f t="shared" si="39"/>
        <v>0</v>
      </c>
      <c r="BT39" s="48">
        <f t="shared" si="39"/>
        <v>0</v>
      </c>
      <c r="BU39" s="49">
        <f t="shared" si="39"/>
        <v>0</v>
      </c>
      <c r="BV39" s="50">
        <f t="shared" si="39"/>
        <v>0</v>
      </c>
      <c r="BW39" s="49">
        <f t="shared" si="39"/>
        <v>0</v>
      </c>
      <c r="BX39" s="49">
        <f t="shared" si="39"/>
        <v>0</v>
      </c>
      <c r="BY39" s="50">
        <f t="shared" si="39"/>
        <v>0</v>
      </c>
      <c r="BZ39" s="48">
        <f t="shared" si="39"/>
        <v>0</v>
      </c>
      <c r="CA39" s="49">
        <f t="shared" si="39"/>
        <v>0</v>
      </c>
      <c r="CB39" s="50">
        <f t="shared" si="39"/>
        <v>0</v>
      </c>
      <c r="CC39" s="49">
        <f t="shared" si="39"/>
        <v>0</v>
      </c>
      <c r="CD39" s="49">
        <f t="shared" si="39"/>
        <v>0</v>
      </c>
      <c r="CE39" s="50">
        <f t="shared" si="39"/>
        <v>0</v>
      </c>
      <c r="CF39" s="49">
        <f t="shared" si="39"/>
        <v>0</v>
      </c>
      <c r="CG39" s="49">
        <f t="shared" si="39"/>
        <v>0</v>
      </c>
      <c r="CH39" s="50">
        <f t="shared" si="39"/>
        <v>0</v>
      </c>
      <c r="CI39" s="48">
        <f t="shared" si="39"/>
        <v>0</v>
      </c>
      <c r="CJ39" s="49">
        <f t="shared" si="39"/>
        <v>0</v>
      </c>
      <c r="CK39" s="50">
        <f t="shared" si="39"/>
        <v>0</v>
      </c>
      <c r="CL39" s="48">
        <f t="shared" si="39"/>
        <v>0</v>
      </c>
      <c r="CM39" s="49">
        <f t="shared" si="39"/>
        <v>0</v>
      </c>
      <c r="CN39" s="50">
        <f t="shared" si="39"/>
        <v>0</v>
      </c>
      <c r="CO39" s="48">
        <f t="shared" si="39"/>
        <v>0</v>
      </c>
      <c r="CP39" s="49">
        <f t="shared" si="39"/>
        <v>0</v>
      </c>
      <c r="CQ39" s="50">
        <f t="shared" si="39"/>
        <v>0</v>
      </c>
      <c r="CR39" s="48">
        <f t="shared" si="39"/>
        <v>0</v>
      </c>
      <c r="CS39" s="49">
        <f t="shared" si="39"/>
        <v>0</v>
      </c>
      <c r="CT39" s="50">
        <f t="shared" si="39"/>
        <v>0</v>
      </c>
      <c r="CU39" s="49">
        <f t="shared" si="39"/>
        <v>0</v>
      </c>
      <c r="CV39" s="49">
        <f t="shared" si="39"/>
        <v>0</v>
      </c>
      <c r="CW39" s="50">
        <f t="shared" si="39"/>
        <v>0</v>
      </c>
      <c r="CX39" s="49">
        <f t="shared" si="39"/>
        <v>0</v>
      </c>
      <c r="CY39" s="49">
        <f t="shared" si="39"/>
        <v>0</v>
      </c>
      <c r="CZ39" s="50">
        <f t="shared" si="39"/>
        <v>0</v>
      </c>
      <c r="DA39" s="49">
        <f t="shared" si="39"/>
        <v>0</v>
      </c>
      <c r="DB39" s="49">
        <f t="shared" si="39"/>
        <v>0</v>
      </c>
      <c r="DC39" s="183">
        <f t="shared" si="39"/>
        <v>0</v>
      </c>
      <c r="DD39" s="49">
        <f t="shared" si="39"/>
        <v>0</v>
      </c>
      <c r="DE39" s="49">
        <f t="shared" si="39"/>
        <v>0</v>
      </c>
      <c r="DF39" s="183">
        <f t="shared" si="39"/>
        <v>0</v>
      </c>
      <c r="DG39" s="183">
        <f t="shared" si="39"/>
        <v>0</v>
      </c>
      <c r="DH39" s="183">
        <f t="shared" si="39"/>
        <v>0</v>
      </c>
      <c r="DI39" s="183">
        <f t="shared" si="39"/>
        <v>0</v>
      </c>
      <c r="DJ39" s="183">
        <f t="shared" si="39"/>
        <v>0</v>
      </c>
      <c r="DK39" s="183">
        <f t="shared" si="39"/>
        <v>0</v>
      </c>
      <c r="DL39" s="183">
        <f t="shared" si="39"/>
        <v>0</v>
      </c>
      <c r="DM39" s="48">
        <f t="shared" si="39"/>
        <v>0</v>
      </c>
      <c r="DN39" s="49">
        <f t="shared" si="39"/>
        <v>0</v>
      </c>
      <c r="DO39" s="183">
        <f t="shared" si="39"/>
        <v>0</v>
      </c>
      <c r="DP39" s="49">
        <f t="shared" si="39"/>
        <v>0</v>
      </c>
      <c r="DQ39" s="49">
        <f t="shared" si="39"/>
        <v>0</v>
      </c>
      <c r="DR39" s="50">
        <f t="shared" si="39"/>
        <v>0</v>
      </c>
      <c r="DS39" s="49">
        <f t="shared" si="39"/>
        <v>87789</v>
      </c>
      <c r="DT39" s="49">
        <f t="shared" si="39"/>
        <v>2776332</v>
      </c>
      <c r="DU39" s="49">
        <f t="shared" si="39"/>
        <v>2864121</v>
      </c>
      <c r="DV39" s="49">
        <f t="shared" si="39"/>
        <v>0</v>
      </c>
      <c r="DW39" s="49">
        <f t="shared" si="39"/>
        <v>0</v>
      </c>
      <c r="DX39" s="50">
        <f t="shared" si="39"/>
        <v>0</v>
      </c>
      <c r="DY39" s="48">
        <f t="shared" si="39"/>
        <v>0</v>
      </c>
      <c r="DZ39" s="49">
        <f t="shared" si="39"/>
        <v>0</v>
      </c>
      <c r="EA39" s="50">
        <f t="shared" ref="EA39:EG39" si="40">+EA38</f>
        <v>0</v>
      </c>
      <c r="EB39" s="183">
        <f t="shared" si="40"/>
        <v>0</v>
      </c>
      <c r="EC39" s="183">
        <f t="shared" si="40"/>
        <v>0</v>
      </c>
      <c r="ED39" s="183">
        <f t="shared" si="40"/>
        <v>0</v>
      </c>
      <c r="EE39" s="26">
        <f t="shared" si="4"/>
        <v>87789</v>
      </c>
      <c r="EF39" s="27">
        <f t="shared" si="4"/>
        <v>2776332</v>
      </c>
      <c r="EG39" s="27">
        <f t="shared" si="22"/>
        <v>2864121</v>
      </c>
    </row>
    <row r="40" spans="1:137" ht="64.5" thickBot="1">
      <c r="A40" s="153" t="s">
        <v>68</v>
      </c>
      <c r="B40" s="191" t="s">
        <v>69</v>
      </c>
      <c r="C40" s="59">
        <f t="shared" ref="C40:BN40" si="41">+C37+C39</f>
        <v>0</v>
      </c>
      <c r="D40" s="59">
        <f t="shared" si="41"/>
        <v>0</v>
      </c>
      <c r="E40" s="60">
        <f t="shared" si="41"/>
        <v>0</v>
      </c>
      <c r="F40" s="58">
        <f t="shared" si="41"/>
        <v>0</v>
      </c>
      <c r="G40" s="59">
        <f t="shared" si="41"/>
        <v>0</v>
      </c>
      <c r="H40" s="60">
        <f t="shared" si="41"/>
        <v>0</v>
      </c>
      <c r="I40" s="58">
        <f t="shared" si="41"/>
        <v>0</v>
      </c>
      <c r="J40" s="59">
        <f t="shared" si="41"/>
        <v>0</v>
      </c>
      <c r="K40" s="60">
        <f t="shared" si="41"/>
        <v>0</v>
      </c>
      <c r="L40" s="58">
        <f t="shared" si="41"/>
        <v>0</v>
      </c>
      <c r="M40" s="59">
        <f t="shared" si="41"/>
        <v>0</v>
      </c>
      <c r="N40" s="60">
        <f t="shared" si="41"/>
        <v>0</v>
      </c>
      <c r="O40" s="59">
        <f t="shared" si="41"/>
        <v>0</v>
      </c>
      <c r="P40" s="59">
        <f t="shared" si="41"/>
        <v>0</v>
      </c>
      <c r="Q40" s="60">
        <f t="shared" si="41"/>
        <v>0</v>
      </c>
      <c r="R40" s="59">
        <f t="shared" si="41"/>
        <v>0</v>
      </c>
      <c r="S40" s="59">
        <f t="shared" si="41"/>
        <v>0</v>
      </c>
      <c r="T40" s="60">
        <f t="shared" si="41"/>
        <v>0</v>
      </c>
      <c r="U40" s="58">
        <f t="shared" si="41"/>
        <v>0</v>
      </c>
      <c r="V40" s="59">
        <f t="shared" si="41"/>
        <v>0</v>
      </c>
      <c r="W40" s="60">
        <f t="shared" si="41"/>
        <v>0</v>
      </c>
      <c r="X40" s="59">
        <f>+X37+X39</f>
        <v>0</v>
      </c>
      <c r="Y40" s="59">
        <f>+Y37+Y39</f>
        <v>0</v>
      </c>
      <c r="Z40" s="60">
        <f>+Z37+Z39</f>
        <v>0</v>
      </c>
      <c r="AA40" s="58">
        <f t="shared" si="41"/>
        <v>0</v>
      </c>
      <c r="AB40" s="59">
        <f t="shared" si="41"/>
        <v>0</v>
      </c>
      <c r="AC40" s="60">
        <f t="shared" si="41"/>
        <v>0</v>
      </c>
      <c r="AD40" s="58">
        <f t="shared" si="41"/>
        <v>0</v>
      </c>
      <c r="AE40" s="59">
        <f t="shared" si="41"/>
        <v>0</v>
      </c>
      <c r="AF40" s="60">
        <f t="shared" si="41"/>
        <v>0</v>
      </c>
      <c r="AG40" s="58">
        <f t="shared" si="41"/>
        <v>0</v>
      </c>
      <c r="AH40" s="59">
        <f t="shared" si="41"/>
        <v>0</v>
      </c>
      <c r="AI40" s="60">
        <f t="shared" si="41"/>
        <v>0</v>
      </c>
      <c r="AJ40" s="59">
        <f t="shared" si="41"/>
        <v>0</v>
      </c>
      <c r="AK40" s="59">
        <f t="shared" si="41"/>
        <v>0</v>
      </c>
      <c r="AL40" s="60">
        <f t="shared" si="41"/>
        <v>0</v>
      </c>
      <c r="AM40" s="58">
        <f t="shared" si="41"/>
        <v>0</v>
      </c>
      <c r="AN40" s="59">
        <f t="shared" si="41"/>
        <v>0</v>
      </c>
      <c r="AO40" s="60">
        <f t="shared" si="41"/>
        <v>0</v>
      </c>
      <c r="AP40" s="59">
        <f t="shared" si="41"/>
        <v>0</v>
      </c>
      <c r="AQ40" s="59">
        <f t="shared" si="41"/>
        <v>0</v>
      </c>
      <c r="AR40" s="60">
        <f t="shared" si="41"/>
        <v>0</v>
      </c>
      <c r="AS40" s="59">
        <f t="shared" si="41"/>
        <v>0</v>
      </c>
      <c r="AT40" s="59">
        <f t="shared" si="41"/>
        <v>0</v>
      </c>
      <c r="AU40" s="60">
        <f t="shared" si="41"/>
        <v>0</v>
      </c>
      <c r="AV40" s="59">
        <f t="shared" si="41"/>
        <v>0</v>
      </c>
      <c r="AW40" s="59">
        <f t="shared" si="41"/>
        <v>0</v>
      </c>
      <c r="AX40" s="187">
        <f t="shared" si="41"/>
        <v>0</v>
      </c>
      <c r="AY40" s="59">
        <f t="shared" si="41"/>
        <v>0</v>
      </c>
      <c r="AZ40" s="59">
        <f t="shared" si="41"/>
        <v>0</v>
      </c>
      <c r="BA40" s="60">
        <f t="shared" si="41"/>
        <v>0</v>
      </c>
      <c r="BB40" s="58">
        <f t="shared" si="41"/>
        <v>0</v>
      </c>
      <c r="BC40" s="59">
        <f t="shared" si="41"/>
        <v>0</v>
      </c>
      <c r="BD40" s="60">
        <f t="shared" si="41"/>
        <v>0</v>
      </c>
      <c r="BE40" s="59">
        <f t="shared" si="41"/>
        <v>30000</v>
      </c>
      <c r="BF40" s="59">
        <f t="shared" si="41"/>
        <v>196</v>
      </c>
      <c r="BG40" s="60">
        <f t="shared" si="41"/>
        <v>30196</v>
      </c>
      <c r="BH40" s="59">
        <f t="shared" si="41"/>
        <v>4000</v>
      </c>
      <c r="BI40" s="59">
        <f t="shared" si="41"/>
        <v>0</v>
      </c>
      <c r="BJ40" s="60">
        <f t="shared" si="41"/>
        <v>4000</v>
      </c>
      <c r="BK40" s="59">
        <f t="shared" si="41"/>
        <v>0</v>
      </c>
      <c r="BL40" s="59">
        <f t="shared" si="41"/>
        <v>0</v>
      </c>
      <c r="BM40" s="60">
        <f t="shared" si="41"/>
        <v>0</v>
      </c>
      <c r="BN40" s="59">
        <f t="shared" si="41"/>
        <v>0</v>
      </c>
      <c r="BO40" s="59">
        <f t="shared" ref="BO40:DZ40" si="42">+BO37+BO39</f>
        <v>0</v>
      </c>
      <c r="BP40" s="60">
        <f t="shared" si="42"/>
        <v>0</v>
      </c>
      <c r="BQ40" s="58">
        <f t="shared" si="42"/>
        <v>0</v>
      </c>
      <c r="BR40" s="59">
        <f t="shared" si="42"/>
        <v>0</v>
      </c>
      <c r="BS40" s="60">
        <f t="shared" si="42"/>
        <v>0</v>
      </c>
      <c r="BT40" s="58">
        <f t="shared" si="42"/>
        <v>0</v>
      </c>
      <c r="BU40" s="59">
        <f t="shared" si="42"/>
        <v>0</v>
      </c>
      <c r="BV40" s="60">
        <f t="shared" si="42"/>
        <v>0</v>
      </c>
      <c r="BW40" s="59">
        <f t="shared" si="42"/>
        <v>0</v>
      </c>
      <c r="BX40" s="59">
        <f t="shared" si="42"/>
        <v>0</v>
      </c>
      <c r="BY40" s="60">
        <f t="shared" si="42"/>
        <v>0</v>
      </c>
      <c r="BZ40" s="58">
        <f t="shared" si="42"/>
        <v>0</v>
      </c>
      <c r="CA40" s="59">
        <f t="shared" si="42"/>
        <v>0</v>
      </c>
      <c r="CB40" s="60">
        <f t="shared" si="42"/>
        <v>0</v>
      </c>
      <c r="CC40" s="59">
        <f t="shared" si="42"/>
        <v>0</v>
      </c>
      <c r="CD40" s="59">
        <f t="shared" si="42"/>
        <v>0</v>
      </c>
      <c r="CE40" s="60">
        <f t="shared" si="42"/>
        <v>0</v>
      </c>
      <c r="CF40" s="59">
        <f t="shared" si="42"/>
        <v>0</v>
      </c>
      <c r="CG40" s="59">
        <f t="shared" si="42"/>
        <v>0</v>
      </c>
      <c r="CH40" s="60">
        <f t="shared" si="42"/>
        <v>0</v>
      </c>
      <c r="CI40" s="58">
        <f t="shared" si="42"/>
        <v>5915</v>
      </c>
      <c r="CJ40" s="59">
        <f t="shared" si="42"/>
        <v>0</v>
      </c>
      <c r="CK40" s="60">
        <f t="shared" si="42"/>
        <v>5915</v>
      </c>
      <c r="CL40" s="58">
        <f t="shared" si="42"/>
        <v>0</v>
      </c>
      <c r="CM40" s="59">
        <f t="shared" si="42"/>
        <v>0</v>
      </c>
      <c r="CN40" s="60">
        <f t="shared" si="42"/>
        <v>0</v>
      </c>
      <c r="CO40" s="58">
        <f t="shared" si="42"/>
        <v>0</v>
      </c>
      <c r="CP40" s="59">
        <f t="shared" si="42"/>
        <v>0</v>
      </c>
      <c r="CQ40" s="60">
        <f t="shared" si="42"/>
        <v>0</v>
      </c>
      <c r="CR40" s="58">
        <f t="shared" si="42"/>
        <v>24910</v>
      </c>
      <c r="CS40" s="59">
        <f t="shared" si="42"/>
        <v>0</v>
      </c>
      <c r="CT40" s="60">
        <f t="shared" si="42"/>
        <v>24910</v>
      </c>
      <c r="CU40" s="59">
        <f t="shared" si="42"/>
        <v>0</v>
      </c>
      <c r="CV40" s="59">
        <f t="shared" si="42"/>
        <v>0</v>
      </c>
      <c r="CW40" s="60">
        <f t="shared" si="42"/>
        <v>0</v>
      </c>
      <c r="CX40" s="59">
        <f t="shared" si="42"/>
        <v>19653</v>
      </c>
      <c r="CY40" s="59">
        <f t="shared" si="42"/>
        <v>0</v>
      </c>
      <c r="CZ40" s="60">
        <f t="shared" si="42"/>
        <v>19653</v>
      </c>
      <c r="DA40" s="59">
        <f t="shared" si="42"/>
        <v>0</v>
      </c>
      <c r="DB40" s="59">
        <f t="shared" si="42"/>
        <v>0</v>
      </c>
      <c r="DC40" s="187">
        <f t="shared" si="42"/>
        <v>0</v>
      </c>
      <c r="DD40" s="59">
        <f t="shared" si="42"/>
        <v>0</v>
      </c>
      <c r="DE40" s="59">
        <f t="shared" si="42"/>
        <v>0</v>
      </c>
      <c r="DF40" s="187">
        <f t="shared" si="42"/>
        <v>0</v>
      </c>
      <c r="DG40" s="187">
        <f t="shared" si="42"/>
        <v>0</v>
      </c>
      <c r="DH40" s="187">
        <f t="shared" si="42"/>
        <v>0</v>
      </c>
      <c r="DI40" s="187">
        <f t="shared" si="42"/>
        <v>0</v>
      </c>
      <c r="DJ40" s="187">
        <f t="shared" si="42"/>
        <v>0</v>
      </c>
      <c r="DK40" s="187">
        <f t="shared" si="42"/>
        <v>0</v>
      </c>
      <c r="DL40" s="187">
        <f t="shared" si="42"/>
        <v>0</v>
      </c>
      <c r="DM40" s="58">
        <f t="shared" si="42"/>
        <v>0</v>
      </c>
      <c r="DN40" s="59">
        <f t="shared" si="42"/>
        <v>0</v>
      </c>
      <c r="DO40" s="187">
        <f t="shared" si="42"/>
        <v>0</v>
      </c>
      <c r="DP40" s="59">
        <f t="shared" si="42"/>
        <v>0</v>
      </c>
      <c r="DQ40" s="59">
        <f t="shared" si="42"/>
        <v>0</v>
      </c>
      <c r="DR40" s="60">
        <f t="shared" si="42"/>
        <v>0</v>
      </c>
      <c r="DS40" s="59">
        <f t="shared" si="42"/>
        <v>87789</v>
      </c>
      <c r="DT40" s="59">
        <f t="shared" si="42"/>
        <v>2776332</v>
      </c>
      <c r="DU40" s="60">
        <f t="shared" si="42"/>
        <v>2864121</v>
      </c>
      <c r="DV40" s="59">
        <f t="shared" si="42"/>
        <v>0</v>
      </c>
      <c r="DW40" s="59">
        <f t="shared" si="42"/>
        <v>0</v>
      </c>
      <c r="DX40" s="60">
        <f t="shared" si="42"/>
        <v>0</v>
      </c>
      <c r="DY40" s="58">
        <f t="shared" si="42"/>
        <v>0</v>
      </c>
      <c r="DZ40" s="59">
        <f t="shared" si="42"/>
        <v>0</v>
      </c>
      <c r="EA40" s="60">
        <f t="shared" ref="EA40:EG40" si="43">+EA37+EA39</f>
        <v>0</v>
      </c>
      <c r="EB40" s="187">
        <f t="shared" si="43"/>
        <v>100568</v>
      </c>
      <c r="EC40" s="187">
        <f t="shared" si="43"/>
        <v>0</v>
      </c>
      <c r="ED40" s="187">
        <f t="shared" si="43"/>
        <v>100568</v>
      </c>
      <c r="EE40" s="32">
        <f t="shared" si="4"/>
        <v>272835</v>
      </c>
      <c r="EF40" s="33">
        <f t="shared" si="4"/>
        <v>2776528</v>
      </c>
      <c r="EG40" s="33">
        <f t="shared" si="22"/>
        <v>3049363</v>
      </c>
    </row>
    <row r="41" spans="1:137" ht="51.75" thickBot="1">
      <c r="A41" s="192">
        <v>33</v>
      </c>
      <c r="B41" s="193" t="s">
        <v>70</v>
      </c>
      <c r="C41" s="194"/>
      <c r="D41" s="194"/>
      <c r="E41" s="195"/>
      <c r="F41" s="196"/>
      <c r="G41" s="194"/>
      <c r="H41" s="195"/>
      <c r="I41" s="196"/>
      <c r="J41" s="194"/>
      <c r="K41" s="195"/>
      <c r="L41" s="196"/>
      <c r="M41" s="194"/>
      <c r="N41" s="195"/>
      <c r="O41" s="194"/>
      <c r="P41" s="194"/>
      <c r="Q41" s="195"/>
      <c r="R41" s="194"/>
      <c r="S41" s="194"/>
      <c r="T41" s="195"/>
      <c r="U41" s="196"/>
      <c r="V41" s="194"/>
      <c r="W41" s="195"/>
      <c r="X41" s="194"/>
      <c r="Y41" s="194"/>
      <c r="Z41" s="195"/>
      <c r="AA41" s="196"/>
      <c r="AB41" s="194"/>
      <c r="AC41" s="195"/>
      <c r="AD41" s="196"/>
      <c r="AE41" s="194"/>
      <c r="AF41" s="195"/>
      <c r="AG41" s="196"/>
      <c r="AH41" s="194"/>
      <c r="AI41" s="195"/>
      <c r="AJ41" s="194"/>
      <c r="AK41" s="194"/>
      <c r="AL41" s="195"/>
      <c r="AM41" s="196"/>
      <c r="AN41" s="194"/>
      <c r="AO41" s="195"/>
      <c r="AP41" s="194"/>
      <c r="AQ41" s="194"/>
      <c r="AR41" s="195"/>
      <c r="AS41" s="194"/>
      <c r="AT41" s="194"/>
      <c r="AU41" s="195"/>
      <c r="AV41" s="194"/>
      <c r="AW41" s="194"/>
      <c r="AX41" s="197"/>
      <c r="AY41" s="194"/>
      <c r="AZ41" s="194"/>
      <c r="BA41" s="195"/>
      <c r="BB41" s="196"/>
      <c r="BC41" s="194"/>
      <c r="BD41" s="195"/>
      <c r="BE41" s="194"/>
      <c r="BF41" s="194"/>
      <c r="BG41" s="195"/>
      <c r="BH41" s="194"/>
      <c r="BI41" s="194"/>
      <c r="BJ41" s="195"/>
      <c r="BK41" s="194"/>
      <c r="BL41" s="194"/>
      <c r="BM41" s="195"/>
      <c r="BN41" s="194"/>
      <c r="BO41" s="194"/>
      <c r="BP41" s="195"/>
      <c r="BQ41" s="196"/>
      <c r="BR41" s="194"/>
      <c r="BS41" s="195"/>
      <c r="BT41" s="196"/>
      <c r="BU41" s="194"/>
      <c r="BV41" s="195"/>
      <c r="BW41" s="194"/>
      <c r="BX41" s="194"/>
      <c r="BY41" s="195"/>
      <c r="BZ41" s="196"/>
      <c r="CA41" s="194"/>
      <c r="CB41" s="195"/>
      <c r="CC41" s="194"/>
      <c r="CD41" s="194"/>
      <c r="CE41" s="195"/>
      <c r="CF41" s="194"/>
      <c r="CG41" s="194"/>
      <c r="CH41" s="195"/>
      <c r="CI41" s="196"/>
      <c r="CJ41" s="194"/>
      <c r="CK41" s="195"/>
      <c r="CL41" s="196"/>
      <c r="CM41" s="194"/>
      <c r="CN41" s="195"/>
      <c r="CO41" s="196"/>
      <c r="CP41" s="194"/>
      <c r="CQ41" s="195"/>
      <c r="CR41" s="196"/>
      <c r="CS41" s="194"/>
      <c r="CT41" s="195"/>
      <c r="CU41" s="194"/>
      <c r="CV41" s="194"/>
      <c r="CW41" s="195"/>
      <c r="CX41" s="194"/>
      <c r="CY41" s="194"/>
      <c r="CZ41" s="195"/>
      <c r="DA41" s="194"/>
      <c r="DB41" s="194"/>
      <c r="DC41" s="197"/>
      <c r="DD41" s="194"/>
      <c r="DE41" s="194"/>
      <c r="DF41" s="197"/>
      <c r="DG41" s="197"/>
      <c r="DH41" s="197"/>
      <c r="DI41" s="197"/>
      <c r="DJ41" s="197"/>
      <c r="DK41" s="197"/>
      <c r="DL41" s="197"/>
      <c r="DM41" s="196"/>
      <c r="DN41" s="194"/>
      <c r="DO41" s="197"/>
      <c r="DP41" s="194"/>
      <c r="DQ41" s="194"/>
      <c r="DR41" s="195"/>
      <c r="DS41" s="194"/>
      <c r="DT41" s="194"/>
      <c r="DU41" s="195"/>
      <c r="DV41" s="194"/>
      <c r="DW41" s="194"/>
      <c r="DX41" s="195"/>
      <c r="DY41" s="196"/>
      <c r="DZ41" s="194"/>
      <c r="EA41" s="195"/>
      <c r="EB41" s="197"/>
      <c r="EC41" s="197"/>
      <c r="ED41" s="197"/>
      <c r="EE41" s="64"/>
      <c r="EF41" s="65">
        <f t="shared" ref="EF41:EF74" si="44">D41+J41+AK41+AN41+AQ41+AT41+AW41+AZ41+BC41+BF41+BI41+BL41+BO41+BR41+BU41+BX41+CA41+CD41+CG41+CJ41+CM41+CP41+CS41+CV41+CY41+DN41+DQ41+DT41+DW41+DZ41+EC41+G41</f>
        <v>0</v>
      </c>
      <c r="EG41" s="65">
        <f t="shared" si="22"/>
        <v>0</v>
      </c>
    </row>
    <row r="42" spans="1:137" ht="39" thickBot="1">
      <c r="A42" s="153">
        <v>34</v>
      </c>
      <c r="B42" s="186" t="s">
        <v>170</v>
      </c>
      <c r="C42" s="55">
        <f>+C26+C40</f>
        <v>0</v>
      </c>
      <c r="D42" s="55">
        <f>+D26+D40</f>
        <v>0</v>
      </c>
      <c r="E42" s="56">
        <f t="shared" ref="E42:BP42" si="45">+E26+E40</f>
        <v>0</v>
      </c>
      <c r="F42" s="54">
        <f>+F26+F40</f>
        <v>0</v>
      </c>
      <c r="G42" s="55">
        <f>+G26+G40</f>
        <v>0</v>
      </c>
      <c r="H42" s="56">
        <f t="shared" si="45"/>
        <v>0</v>
      </c>
      <c r="I42" s="54">
        <f t="shared" si="45"/>
        <v>36690</v>
      </c>
      <c r="J42" s="55">
        <f t="shared" si="45"/>
        <v>71</v>
      </c>
      <c r="K42" s="56">
        <f t="shared" si="45"/>
        <v>36761</v>
      </c>
      <c r="L42" s="54">
        <f>+L26+L40</f>
        <v>1825</v>
      </c>
      <c r="M42" s="55">
        <f>+M26+M40</f>
        <v>0</v>
      </c>
      <c r="N42" s="56">
        <f t="shared" si="45"/>
        <v>1825</v>
      </c>
      <c r="O42" s="55">
        <f>+O26+O40</f>
        <v>1825</v>
      </c>
      <c r="P42" s="55">
        <f>+P26+P40</f>
        <v>0</v>
      </c>
      <c r="Q42" s="56">
        <f t="shared" si="45"/>
        <v>1825</v>
      </c>
      <c r="R42" s="55">
        <f>+R26+R40</f>
        <v>22661</v>
      </c>
      <c r="S42" s="55">
        <f>+S26+S40</f>
        <v>0</v>
      </c>
      <c r="T42" s="56">
        <f t="shared" si="45"/>
        <v>22661</v>
      </c>
      <c r="U42" s="54">
        <f t="shared" si="45"/>
        <v>0</v>
      </c>
      <c r="V42" s="55">
        <f t="shared" si="45"/>
        <v>0</v>
      </c>
      <c r="W42" s="56">
        <f t="shared" si="45"/>
        <v>0</v>
      </c>
      <c r="X42" s="55">
        <f>+X26+X40</f>
        <v>8076</v>
      </c>
      <c r="Y42" s="55">
        <f>+Y26+Y40</f>
        <v>71</v>
      </c>
      <c r="Z42" s="56">
        <f>+Z26+Z40</f>
        <v>8147</v>
      </c>
      <c r="AA42" s="54">
        <f>+AA26+AA40</f>
        <v>480</v>
      </c>
      <c r="AB42" s="55">
        <f>+AB26+AB40</f>
        <v>0</v>
      </c>
      <c r="AC42" s="56">
        <f t="shared" si="45"/>
        <v>480</v>
      </c>
      <c r="AD42" s="54">
        <f>+AD26+AD40</f>
        <v>1823</v>
      </c>
      <c r="AE42" s="55">
        <f>+AE26+AE40</f>
        <v>0</v>
      </c>
      <c r="AF42" s="56">
        <f t="shared" si="45"/>
        <v>1823</v>
      </c>
      <c r="AG42" s="54">
        <f t="shared" si="45"/>
        <v>0</v>
      </c>
      <c r="AH42" s="55">
        <f t="shared" si="45"/>
        <v>0</v>
      </c>
      <c r="AI42" s="56">
        <f t="shared" si="45"/>
        <v>0</v>
      </c>
      <c r="AJ42" s="55">
        <f t="shared" si="45"/>
        <v>2400</v>
      </c>
      <c r="AK42" s="55">
        <f t="shared" si="45"/>
        <v>0</v>
      </c>
      <c r="AL42" s="56">
        <f t="shared" si="45"/>
        <v>2400</v>
      </c>
      <c r="AM42" s="54">
        <f t="shared" si="45"/>
        <v>1815</v>
      </c>
      <c r="AN42" s="55">
        <f t="shared" si="45"/>
        <v>0</v>
      </c>
      <c r="AO42" s="56">
        <f t="shared" si="45"/>
        <v>1815</v>
      </c>
      <c r="AP42" s="55">
        <f t="shared" si="45"/>
        <v>5073</v>
      </c>
      <c r="AQ42" s="55">
        <f t="shared" si="45"/>
        <v>0</v>
      </c>
      <c r="AR42" s="56">
        <f t="shared" si="45"/>
        <v>5073</v>
      </c>
      <c r="AS42" s="55">
        <f t="shared" si="45"/>
        <v>0</v>
      </c>
      <c r="AT42" s="55">
        <f t="shared" si="45"/>
        <v>0</v>
      </c>
      <c r="AU42" s="56">
        <f t="shared" si="45"/>
        <v>0</v>
      </c>
      <c r="AV42" s="55">
        <f t="shared" si="45"/>
        <v>0</v>
      </c>
      <c r="AW42" s="55">
        <f t="shared" si="45"/>
        <v>0</v>
      </c>
      <c r="AX42" s="198">
        <f t="shared" si="45"/>
        <v>0</v>
      </c>
      <c r="AY42" s="55">
        <f t="shared" si="45"/>
        <v>0</v>
      </c>
      <c r="AZ42" s="55">
        <f t="shared" si="45"/>
        <v>0</v>
      </c>
      <c r="BA42" s="56">
        <f t="shared" si="45"/>
        <v>0</v>
      </c>
      <c r="BB42" s="54">
        <f t="shared" si="45"/>
        <v>4554</v>
      </c>
      <c r="BC42" s="55">
        <f t="shared" si="45"/>
        <v>0</v>
      </c>
      <c r="BD42" s="56">
        <f t="shared" si="45"/>
        <v>4554</v>
      </c>
      <c r="BE42" s="55">
        <f t="shared" si="45"/>
        <v>30000</v>
      </c>
      <c r="BF42" s="55">
        <f t="shared" si="45"/>
        <v>196</v>
      </c>
      <c r="BG42" s="56">
        <f t="shared" si="45"/>
        <v>30196</v>
      </c>
      <c r="BH42" s="55">
        <f t="shared" si="45"/>
        <v>6621</v>
      </c>
      <c r="BI42" s="55">
        <f t="shared" si="45"/>
        <v>0</v>
      </c>
      <c r="BJ42" s="56">
        <f t="shared" si="45"/>
        <v>6621</v>
      </c>
      <c r="BK42" s="55">
        <f t="shared" si="45"/>
        <v>6960</v>
      </c>
      <c r="BL42" s="55">
        <f t="shared" si="45"/>
        <v>278</v>
      </c>
      <c r="BM42" s="56">
        <f t="shared" si="45"/>
        <v>7238</v>
      </c>
      <c r="BN42" s="55">
        <f t="shared" si="45"/>
        <v>131946</v>
      </c>
      <c r="BO42" s="55">
        <f t="shared" si="45"/>
        <v>3177</v>
      </c>
      <c r="BP42" s="56">
        <f t="shared" si="45"/>
        <v>135123</v>
      </c>
      <c r="BQ42" s="54">
        <f t="shared" ref="BQ42:EB42" si="46">+BQ26+BQ40</f>
        <v>26014</v>
      </c>
      <c r="BR42" s="55">
        <f t="shared" si="46"/>
        <v>80</v>
      </c>
      <c r="BS42" s="56">
        <f t="shared" si="46"/>
        <v>26094</v>
      </c>
      <c r="BT42" s="54">
        <f t="shared" si="46"/>
        <v>1376</v>
      </c>
      <c r="BU42" s="55">
        <f t="shared" si="46"/>
        <v>0</v>
      </c>
      <c r="BV42" s="56">
        <f t="shared" si="46"/>
        <v>1376</v>
      </c>
      <c r="BW42" s="55">
        <f t="shared" si="46"/>
        <v>25376</v>
      </c>
      <c r="BX42" s="55">
        <f t="shared" si="46"/>
        <v>0</v>
      </c>
      <c r="BY42" s="56">
        <f t="shared" si="46"/>
        <v>25376</v>
      </c>
      <c r="BZ42" s="54">
        <f t="shared" si="46"/>
        <v>5536</v>
      </c>
      <c r="CA42" s="55">
        <f t="shared" si="46"/>
        <v>0</v>
      </c>
      <c r="CB42" s="56">
        <f t="shared" si="46"/>
        <v>5536</v>
      </c>
      <c r="CC42" s="55">
        <f t="shared" si="46"/>
        <v>7240</v>
      </c>
      <c r="CD42" s="55">
        <f t="shared" si="46"/>
        <v>7158</v>
      </c>
      <c r="CE42" s="56">
        <f t="shared" si="46"/>
        <v>14398</v>
      </c>
      <c r="CF42" s="55">
        <f t="shared" si="46"/>
        <v>3500</v>
      </c>
      <c r="CG42" s="55">
        <f t="shared" si="46"/>
        <v>0</v>
      </c>
      <c r="CH42" s="56">
        <f t="shared" si="46"/>
        <v>3500</v>
      </c>
      <c r="CI42" s="54">
        <f t="shared" si="46"/>
        <v>16679</v>
      </c>
      <c r="CJ42" s="55">
        <f t="shared" si="46"/>
        <v>0</v>
      </c>
      <c r="CK42" s="56">
        <f t="shared" si="46"/>
        <v>16679</v>
      </c>
      <c r="CL42" s="54">
        <f t="shared" si="46"/>
        <v>0</v>
      </c>
      <c r="CM42" s="55">
        <f t="shared" si="46"/>
        <v>0</v>
      </c>
      <c r="CN42" s="56">
        <f t="shared" si="46"/>
        <v>0</v>
      </c>
      <c r="CO42" s="54">
        <f t="shared" si="46"/>
        <v>0</v>
      </c>
      <c r="CP42" s="55">
        <f t="shared" si="46"/>
        <v>0</v>
      </c>
      <c r="CQ42" s="56">
        <f t="shared" si="46"/>
        <v>0</v>
      </c>
      <c r="CR42" s="54">
        <f t="shared" si="46"/>
        <v>24910</v>
      </c>
      <c r="CS42" s="55">
        <f t="shared" si="46"/>
        <v>0</v>
      </c>
      <c r="CT42" s="56">
        <f t="shared" si="46"/>
        <v>24910</v>
      </c>
      <c r="CU42" s="55">
        <f t="shared" si="46"/>
        <v>5916</v>
      </c>
      <c r="CV42" s="55">
        <f t="shared" si="46"/>
        <v>0</v>
      </c>
      <c r="CW42" s="56">
        <f t="shared" si="46"/>
        <v>5916</v>
      </c>
      <c r="CX42" s="55">
        <f t="shared" si="46"/>
        <v>19653</v>
      </c>
      <c r="CY42" s="55">
        <f t="shared" si="46"/>
        <v>0</v>
      </c>
      <c r="CZ42" s="56">
        <f t="shared" si="46"/>
        <v>19653</v>
      </c>
      <c r="DA42" s="55">
        <f t="shared" si="46"/>
        <v>34502</v>
      </c>
      <c r="DB42" s="55">
        <f t="shared" si="46"/>
        <v>124</v>
      </c>
      <c r="DC42" s="198">
        <f t="shared" si="46"/>
        <v>34626</v>
      </c>
      <c r="DD42" s="55">
        <f t="shared" si="46"/>
        <v>33190</v>
      </c>
      <c r="DE42" s="55">
        <f t="shared" si="46"/>
        <v>141</v>
      </c>
      <c r="DF42" s="198">
        <f t="shared" si="46"/>
        <v>33331</v>
      </c>
      <c r="DG42" s="198">
        <f t="shared" si="46"/>
        <v>947</v>
      </c>
      <c r="DH42" s="198">
        <f t="shared" si="46"/>
        <v>0</v>
      </c>
      <c r="DI42" s="198">
        <f t="shared" si="46"/>
        <v>947</v>
      </c>
      <c r="DJ42" s="198">
        <f t="shared" si="46"/>
        <v>316</v>
      </c>
      <c r="DK42" s="198">
        <f t="shared" si="46"/>
        <v>0</v>
      </c>
      <c r="DL42" s="198">
        <f t="shared" si="46"/>
        <v>316</v>
      </c>
      <c r="DM42" s="54">
        <f t="shared" si="46"/>
        <v>0</v>
      </c>
      <c r="DN42" s="55">
        <f t="shared" si="46"/>
        <v>0</v>
      </c>
      <c r="DO42" s="198">
        <f t="shared" si="46"/>
        <v>0</v>
      </c>
      <c r="DP42" s="55">
        <f t="shared" si="46"/>
        <v>0</v>
      </c>
      <c r="DQ42" s="55">
        <f t="shared" si="46"/>
        <v>0</v>
      </c>
      <c r="DR42" s="56">
        <f t="shared" si="46"/>
        <v>0</v>
      </c>
      <c r="DS42" s="55">
        <f t="shared" si="46"/>
        <v>612783</v>
      </c>
      <c r="DT42" s="55">
        <f t="shared" si="46"/>
        <v>2727332</v>
      </c>
      <c r="DU42" s="56">
        <f t="shared" si="46"/>
        <v>3340115</v>
      </c>
      <c r="DV42" s="55">
        <f t="shared" si="46"/>
        <v>0</v>
      </c>
      <c r="DW42" s="55">
        <f t="shared" si="46"/>
        <v>0</v>
      </c>
      <c r="DX42" s="56">
        <f t="shared" si="46"/>
        <v>0</v>
      </c>
      <c r="DY42" s="54">
        <f t="shared" si="46"/>
        <v>73888</v>
      </c>
      <c r="DZ42" s="55">
        <f t="shared" si="46"/>
        <v>-8000</v>
      </c>
      <c r="EA42" s="56">
        <f t="shared" si="46"/>
        <v>65888</v>
      </c>
      <c r="EB42" s="198">
        <f t="shared" si="46"/>
        <v>470509</v>
      </c>
      <c r="EC42" s="198">
        <f t="shared" ref="EC42:EG42" si="47">+EC26+EC40</f>
        <v>12899</v>
      </c>
      <c r="ED42" s="198">
        <f t="shared" si="47"/>
        <v>483408</v>
      </c>
      <c r="EE42" s="32">
        <f>C42+I42+AJ42+AM42+AP42+AS42+AV42+AY42+BB42+BE42+BH42+BK42+BN42+BQ42+BT42+BW42+BZ42+CC42+CF42+CI42+CL42+CO42+CR42+CU42+CX42+DM42+DP42+DS42+DV42+DY42+EB42+F42+DJ42+DG42+DD42+DA42</f>
        <v>1588394</v>
      </c>
      <c r="EF42" s="33">
        <f>D42+J42+AK42+AN42+AQ42+AT42+AW42+AZ42+BC42+BF42+BI42+BL42+BO42+BR42+BU42+BX42+CA42+CD42+CG42+CJ42+CM42+CP42+CS42+CV42+CY42+DN42+DQ42+DT42+DW42+DZ42+EC42+G42+DK42+DH42+DE42+DB42</f>
        <v>2743456</v>
      </c>
      <c r="EG42" s="33">
        <f t="shared" si="22"/>
        <v>4331850</v>
      </c>
    </row>
    <row r="43" spans="1:137" ht="15.75" thickBot="1">
      <c r="A43" s="93" t="s">
        <v>71</v>
      </c>
      <c r="B43" s="199"/>
      <c r="C43" s="14"/>
      <c r="D43" s="14"/>
      <c r="E43" s="15"/>
      <c r="F43" s="13"/>
      <c r="G43" s="14"/>
      <c r="H43" s="15"/>
      <c r="I43" s="200"/>
      <c r="J43" s="201"/>
      <c r="K43" s="202"/>
      <c r="L43" s="13"/>
      <c r="M43" s="14"/>
      <c r="N43" s="15"/>
      <c r="O43" s="14"/>
      <c r="P43" s="14"/>
      <c r="Q43" s="15"/>
      <c r="R43" s="14"/>
      <c r="S43" s="14"/>
      <c r="T43" s="15"/>
      <c r="U43" s="13"/>
      <c r="V43" s="14"/>
      <c r="W43" s="15"/>
      <c r="X43" s="14"/>
      <c r="Y43" s="14"/>
      <c r="Z43" s="15"/>
      <c r="AA43" s="13"/>
      <c r="AB43" s="14"/>
      <c r="AC43" s="15"/>
      <c r="AD43" s="13"/>
      <c r="AE43" s="14"/>
      <c r="AF43" s="15"/>
      <c r="AG43" s="13"/>
      <c r="AH43" s="14"/>
      <c r="AI43" s="15"/>
      <c r="AJ43" s="14"/>
      <c r="AK43" s="14"/>
      <c r="AL43" s="15"/>
      <c r="AM43" s="13"/>
      <c r="AN43" s="14"/>
      <c r="AO43" s="15"/>
      <c r="AP43" s="14"/>
      <c r="AQ43" s="14"/>
      <c r="AR43" s="15"/>
      <c r="AS43" s="14"/>
      <c r="AT43" s="14"/>
      <c r="AU43" s="15"/>
      <c r="AV43" s="14"/>
      <c r="AW43" s="14"/>
      <c r="AX43" s="15"/>
      <c r="AY43" s="14"/>
      <c r="AZ43" s="14"/>
      <c r="BA43" s="15"/>
      <c r="BB43" s="13"/>
      <c r="BC43" s="14"/>
      <c r="BD43" s="15"/>
      <c r="BE43" s="14"/>
      <c r="BF43" s="14"/>
      <c r="BG43" s="15"/>
      <c r="BH43" s="14"/>
      <c r="BI43" s="14"/>
      <c r="BJ43" s="15"/>
      <c r="BK43" s="14"/>
      <c r="BL43" s="14"/>
      <c r="BM43" s="15"/>
      <c r="BN43" s="14"/>
      <c r="BO43" s="14"/>
      <c r="BP43" s="15"/>
      <c r="BQ43" s="13"/>
      <c r="BR43" s="14"/>
      <c r="BS43" s="15"/>
      <c r="BT43" s="13"/>
      <c r="BU43" s="14"/>
      <c r="BV43" s="15"/>
      <c r="BW43" s="14"/>
      <c r="BX43" s="14"/>
      <c r="BY43" s="15"/>
      <c r="BZ43" s="13"/>
      <c r="CA43" s="14"/>
      <c r="CB43" s="15"/>
      <c r="CC43" s="14"/>
      <c r="CD43" s="14"/>
      <c r="CE43" s="15"/>
      <c r="CF43" s="14"/>
      <c r="CG43" s="14"/>
      <c r="CH43" s="15"/>
      <c r="CI43" s="13"/>
      <c r="CJ43" s="14"/>
      <c r="CK43" s="15"/>
      <c r="CL43" s="13"/>
      <c r="CM43" s="14"/>
      <c r="CN43" s="15"/>
      <c r="CO43" s="13"/>
      <c r="CP43" s="14"/>
      <c r="CQ43" s="15"/>
      <c r="CR43" s="13"/>
      <c r="CS43" s="14"/>
      <c r="CT43" s="15"/>
      <c r="CU43" s="14"/>
      <c r="CV43" s="14"/>
      <c r="CW43" s="15"/>
      <c r="CX43" s="14"/>
      <c r="CY43" s="14"/>
      <c r="CZ43" s="15"/>
      <c r="DA43" s="14"/>
      <c r="DB43" s="14"/>
      <c r="DC43" s="15"/>
      <c r="DD43" s="14"/>
      <c r="DE43" s="14"/>
      <c r="DF43" s="15"/>
      <c r="DG43" s="202"/>
      <c r="DH43" s="202"/>
      <c r="DI43" s="202"/>
      <c r="DJ43" s="202"/>
      <c r="DK43" s="202"/>
      <c r="DL43" s="202"/>
      <c r="DM43" s="200"/>
      <c r="DN43" s="201"/>
      <c r="DO43" s="202"/>
      <c r="DP43" s="203"/>
      <c r="DQ43" s="14"/>
      <c r="DR43" s="151"/>
      <c r="DS43" s="14"/>
      <c r="DT43" s="14"/>
      <c r="DU43" s="15"/>
      <c r="DV43" s="14"/>
      <c r="DW43" s="14"/>
      <c r="DX43" s="15"/>
      <c r="DY43" s="13"/>
      <c r="DZ43" s="14"/>
      <c r="EA43" s="15"/>
      <c r="EB43" s="202"/>
      <c r="EC43" s="202"/>
      <c r="ED43" s="202"/>
      <c r="EE43" s="10">
        <f t="shared" ref="EE43:EE74" si="48">C43+I43+AJ43+AM43+AP43+AS43+AV43+AY43+BB43+BE43+BH43+BK43+BN43+BQ43+BT43+BW43+BZ43+CC43+CF43+CI43+CL43+CO43+CR43+CU43+CX43+DM43+DP43+DS43+DV43+DY43+EB43+F43</f>
        <v>0</v>
      </c>
      <c r="EF43" s="11">
        <f t="shared" si="44"/>
        <v>0</v>
      </c>
      <c r="EG43" s="11">
        <f t="shared" si="22"/>
        <v>0</v>
      </c>
    </row>
    <row r="44" spans="1:137" ht="51">
      <c r="A44" s="153">
        <v>35</v>
      </c>
      <c r="B44" s="133" t="s">
        <v>72</v>
      </c>
      <c r="C44" s="18"/>
      <c r="D44" s="18"/>
      <c r="E44" s="19"/>
      <c r="F44" s="17"/>
      <c r="G44" s="18"/>
      <c r="H44" s="19"/>
      <c r="I44" s="136">
        <f t="shared" ref="I44:I79" si="49">L44+O44+R44+U44+X44+AA44+AD44+AG44</f>
        <v>0</v>
      </c>
      <c r="J44" s="137">
        <f t="shared" ref="J44:J79" si="50">M44+S44+V44+Y44+AB44+AE44+AH44+P44</f>
        <v>0</v>
      </c>
      <c r="K44" s="138">
        <f t="shared" ref="K44:K79" si="51">N44+Q44+T44+W44+Z44+AC44+AF44+AI44</f>
        <v>0</v>
      </c>
      <c r="L44" s="20"/>
      <c r="M44" s="21"/>
      <c r="N44" s="22"/>
      <c r="O44" s="21"/>
      <c r="P44" s="21"/>
      <c r="Q44" s="22"/>
      <c r="R44" s="21"/>
      <c r="S44" s="21"/>
      <c r="T44" s="22"/>
      <c r="U44" s="20"/>
      <c r="V44" s="21"/>
      <c r="W44" s="22"/>
      <c r="X44" s="21"/>
      <c r="Y44" s="21"/>
      <c r="Z44" s="22"/>
      <c r="AA44" s="20"/>
      <c r="AB44" s="21"/>
      <c r="AC44" s="22"/>
      <c r="AD44" s="20"/>
      <c r="AE44" s="21"/>
      <c r="AF44" s="22"/>
      <c r="AG44" s="20"/>
      <c r="AH44" s="21"/>
      <c r="AI44" s="22"/>
      <c r="AJ44" s="21"/>
      <c r="AK44" s="21"/>
      <c r="AL44" s="22"/>
      <c r="AM44" s="20"/>
      <c r="AN44" s="21"/>
      <c r="AO44" s="22"/>
      <c r="AP44" s="21"/>
      <c r="AQ44" s="21"/>
      <c r="AR44" s="22"/>
      <c r="AS44" s="21"/>
      <c r="AT44" s="21"/>
      <c r="AU44" s="22"/>
      <c r="AV44" s="21"/>
      <c r="AW44" s="21"/>
      <c r="AX44" s="22"/>
      <c r="AY44" s="21"/>
      <c r="AZ44" s="21"/>
      <c r="BA44" s="22"/>
      <c r="BB44" s="20"/>
      <c r="BC44" s="21"/>
      <c r="BD44" s="22"/>
      <c r="BE44" s="21"/>
      <c r="BF44" s="21"/>
      <c r="BG44" s="22"/>
      <c r="BH44" s="21"/>
      <c r="BI44" s="21"/>
      <c r="BJ44" s="22"/>
      <c r="BK44" s="21"/>
      <c r="BL44" s="21"/>
      <c r="BM44" s="22"/>
      <c r="BN44" s="21"/>
      <c r="BO44" s="21"/>
      <c r="BP44" s="22"/>
      <c r="BQ44" s="20"/>
      <c r="BR44" s="21"/>
      <c r="BS44" s="22"/>
      <c r="BT44" s="20"/>
      <c r="BU44" s="21"/>
      <c r="BV44" s="22"/>
      <c r="BW44" s="21"/>
      <c r="BX44" s="21"/>
      <c r="BY44" s="22"/>
      <c r="BZ44" s="20"/>
      <c r="CA44" s="21"/>
      <c r="CB44" s="22"/>
      <c r="CC44" s="21"/>
      <c r="CD44" s="21"/>
      <c r="CE44" s="22"/>
      <c r="CF44" s="21"/>
      <c r="CG44" s="21"/>
      <c r="CH44" s="22"/>
      <c r="CI44" s="20"/>
      <c r="CJ44" s="21"/>
      <c r="CK44" s="22"/>
      <c r="CL44" s="20"/>
      <c r="CM44" s="21"/>
      <c r="CN44" s="22"/>
      <c r="CO44" s="20"/>
      <c r="CP44" s="21"/>
      <c r="CQ44" s="22"/>
      <c r="CR44" s="20"/>
      <c r="CS44" s="21"/>
      <c r="CT44" s="22"/>
      <c r="CU44" s="21"/>
      <c r="CV44" s="21"/>
      <c r="CW44" s="22"/>
      <c r="CX44" s="21"/>
      <c r="CY44" s="21"/>
      <c r="CZ44" s="22"/>
      <c r="DA44" s="21"/>
      <c r="DB44" s="21"/>
      <c r="DC44" s="158"/>
      <c r="DD44" s="21"/>
      <c r="DE44" s="21"/>
      <c r="DF44" s="158"/>
      <c r="DG44" s="151"/>
      <c r="DH44" s="151"/>
      <c r="DI44" s="151"/>
      <c r="DJ44" s="151"/>
      <c r="DK44" s="151"/>
      <c r="DL44" s="151"/>
      <c r="DM44" s="13"/>
      <c r="DN44" s="14"/>
      <c r="DO44" s="151"/>
      <c r="DP44" s="21"/>
      <c r="DQ44" s="21"/>
      <c r="DR44" s="22"/>
      <c r="DS44" s="21"/>
      <c r="DT44" s="21"/>
      <c r="DU44" s="22"/>
      <c r="DV44" s="21"/>
      <c r="DW44" s="21"/>
      <c r="DX44" s="22"/>
      <c r="DY44" s="20"/>
      <c r="DZ44" s="21"/>
      <c r="EA44" s="22"/>
      <c r="EB44" s="15"/>
      <c r="EC44" s="15"/>
      <c r="ED44" s="15"/>
      <c r="EE44" s="17">
        <f t="shared" si="48"/>
        <v>0</v>
      </c>
      <c r="EF44" s="18">
        <f t="shared" si="44"/>
        <v>0</v>
      </c>
      <c r="EG44" s="18">
        <f t="shared" si="22"/>
        <v>0</v>
      </c>
    </row>
    <row r="45" spans="1:137" ht="64.5" thickBot="1">
      <c r="A45" s="153">
        <v>36</v>
      </c>
      <c r="B45" s="133" t="s">
        <v>73</v>
      </c>
      <c r="C45" s="18"/>
      <c r="D45" s="18"/>
      <c r="E45" s="19"/>
      <c r="F45" s="17"/>
      <c r="G45" s="18"/>
      <c r="H45" s="19"/>
      <c r="I45" s="136">
        <f t="shared" si="49"/>
        <v>0</v>
      </c>
      <c r="J45" s="137">
        <f t="shared" si="50"/>
        <v>0</v>
      </c>
      <c r="K45" s="138">
        <f t="shared" si="51"/>
        <v>0</v>
      </c>
      <c r="L45" s="20"/>
      <c r="M45" s="21"/>
      <c r="N45" s="22"/>
      <c r="O45" s="21"/>
      <c r="P45" s="21"/>
      <c r="Q45" s="22"/>
      <c r="R45" s="21"/>
      <c r="S45" s="21"/>
      <c r="T45" s="22"/>
      <c r="U45" s="20"/>
      <c r="V45" s="21"/>
      <c r="W45" s="22"/>
      <c r="X45" s="21"/>
      <c r="Y45" s="21"/>
      <c r="Z45" s="22"/>
      <c r="AA45" s="20"/>
      <c r="AB45" s="21"/>
      <c r="AC45" s="22"/>
      <c r="AD45" s="20"/>
      <c r="AE45" s="21"/>
      <c r="AF45" s="22"/>
      <c r="AG45" s="20"/>
      <c r="AH45" s="21"/>
      <c r="AI45" s="22"/>
      <c r="AJ45" s="21"/>
      <c r="AK45" s="21"/>
      <c r="AL45" s="22"/>
      <c r="AM45" s="20"/>
      <c r="AN45" s="21"/>
      <c r="AO45" s="22"/>
      <c r="AP45" s="21"/>
      <c r="AQ45" s="21"/>
      <c r="AR45" s="22"/>
      <c r="AS45" s="21"/>
      <c r="AT45" s="21"/>
      <c r="AU45" s="22"/>
      <c r="AV45" s="21"/>
      <c r="AW45" s="21"/>
      <c r="AX45" s="22"/>
      <c r="AY45" s="21"/>
      <c r="AZ45" s="21"/>
      <c r="BA45" s="22"/>
      <c r="BB45" s="20"/>
      <c r="BC45" s="21"/>
      <c r="BD45" s="22"/>
      <c r="BE45" s="21"/>
      <c r="BF45" s="21"/>
      <c r="BG45" s="22"/>
      <c r="BH45" s="21"/>
      <c r="BI45" s="21"/>
      <c r="BJ45" s="22"/>
      <c r="BK45" s="21"/>
      <c r="BL45" s="21"/>
      <c r="BM45" s="22"/>
      <c r="BN45" s="21"/>
      <c r="BO45" s="21"/>
      <c r="BP45" s="22"/>
      <c r="BQ45" s="20"/>
      <c r="BR45" s="21"/>
      <c r="BS45" s="22"/>
      <c r="BT45" s="20"/>
      <c r="BU45" s="21"/>
      <c r="BV45" s="22"/>
      <c r="BW45" s="21"/>
      <c r="BX45" s="21"/>
      <c r="BY45" s="22"/>
      <c r="BZ45" s="20"/>
      <c r="CA45" s="21"/>
      <c r="CB45" s="22"/>
      <c r="CC45" s="21"/>
      <c r="CD45" s="21"/>
      <c r="CE45" s="22"/>
      <c r="CF45" s="21"/>
      <c r="CG45" s="21"/>
      <c r="CH45" s="22"/>
      <c r="CI45" s="20"/>
      <c r="CJ45" s="21"/>
      <c r="CK45" s="22"/>
      <c r="CL45" s="20"/>
      <c r="CM45" s="21"/>
      <c r="CN45" s="22"/>
      <c r="CO45" s="20"/>
      <c r="CP45" s="21"/>
      <c r="CQ45" s="22"/>
      <c r="CR45" s="20"/>
      <c r="CS45" s="21"/>
      <c r="CT45" s="22"/>
      <c r="CU45" s="21"/>
      <c r="CV45" s="21"/>
      <c r="CW45" s="22"/>
      <c r="CX45" s="21"/>
      <c r="CY45" s="21"/>
      <c r="CZ45" s="22"/>
      <c r="DA45" s="21"/>
      <c r="DB45" s="21"/>
      <c r="DC45" s="158"/>
      <c r="DD45" s="21"/>
      <c r="DE45" s="21"/>
      <c r="DF45" s="158"/>
      <c r="DG45" s="151"/>
      <c r="DH45" s="151"/>
      <c r="DI45" s="151"/>
      <c r="DJ45" s="151"/>
      <c r="DK45" s="151"/>
      <c r="DL45" s="151"/>
      <c r="DM45" s="13"/>
      <c r="DN45" s="14"/>
      <c r="DO45" s="151"/>
      <c r="DP45" s="21"/>
      <c r="DQ45" s="21"/>
      <c r="DR45" s="22"/>
      <c r="DS45" s="21"/>
      <c r="DT45" s="21"/>
      <c r="DU45" s="22"/>
      <c r="DV45" s="21"/>
      <c r="DW45" s="21"/>
      <c r="DX45" s="22"/>
      <c r="DY45" s="20"/>
      <c r="DZ45" s="21"/>
      <c r="EA45" s="22"/>
      <c r="EB45" s="22"/>
      <c r="EC45" s="22"/>
      <c r="ED45" s="22"/>
      <c r="EE45" s="17">
        <f t="shared" si="48"/>
        <v>0</v>
      </c>
      <c r="EF45" s="18">
        <f t="shared" si="44"/>
        <v>0</v>
      </c>
      <c r="EG45" s="18">
        <f t="shared" si="22"/>
        <v>0</v>
      </c>
    </row>
    <row r="46" spans="1:137" ht="51.75" thickBot="1">
      <c r="A46" s="153">
        <v>37</v>
      </c>
      <c r="B46" s="133" t="s">
        <v>74</v>
      </c>
      <c r="C46" s="18"/>
      <c r="D46" s="18"/>
      <c r="E46" s="19"/>
      <c r="F46" s="17"/>
      <c r="G46" s="18"/>
      <c r="H46" s="19"/>
      <c r="I46" s="136">
        <f t="shared" si="49"/>
        <v>940</v>
      </c>
      <c r="J46" s="137">
        <f t="shared" si="50"/>
        <v>0</v>
      </c>
      <c r="K46" s="138">
        <f t="shared" si="51"/>
        <v>940</v>
      </c>
      <c r="L46" s="20">
        <v>280</v>
      </c>
      <c r="M46" s="140">
        <f>N46-L46</f>
        <v>0</v>
      </c>
      <c r="N46" s="22">
        <v>280</v>
      </c>
      <c r="O46" s="21">
        <v>280</v>
      </c>
      <c r="P46" s="140">
        <f>Q46-O46</f>
        <v>0</v>
      </c>
      <c r="Q46" s="22">
        <v>280</v>
      </c>
      <c r="R46" s="21">
        <v>100</v>
      </c>
      <c r="S46" s="140">
        <f>T46-R46</f>
        <v>0</v>
      </c>
      <c r="T46" s="22">
        <v>100</v>
      </c>
      <c r="U46" s="20"/>
      <c r="V46" s="21"/>
      <c r="W46" s="22"/>
      <c r="X46" s="21"/>
      <c r="Y46" s="21"/>
      <c r="Z46" s="22"/>
      <c r="AA46" s="20"/>
      <c r="AB46" s="21"/>
      <c r="AC46" s="22"/>
      <c r="AD46" s="20">
        <v>280</v>
      </c>
      <c r="AE46" s="140">
        <f>AF46-AD46</f>
        <v>0</v>
      </c>
      <c r="AF46" s="22">
        <v>280</v>
      </c>
      <c r="AG46" s="20"/>
      <c r="AH46" s="21"/>
      <c r="AI46" s="22"/>
      <c r="AJ46" s="21"/>
      <c r="AK46" s="21"/>
      <c r="AL46" s="22"/>
      <c r="AM46" s="20"/>
      <c r="AN46" s="21"/>
      <c r="AO46" s="22"/>
      <c r="AP46" s="21"/>
      <c r="AQ46" s="21"/>
      <c r="AR46" s="22"/>
      <c r="AS46" s="21"/>
      <c r="AT46" s="21"/>
      <c r="AU46" s="22"/>
      <c r="AV46" s="21"/>
      <c r="AW46" s="21"/>
      <c r="AX46" s="22"/>
      <c r="AY46" s="21"/>
      <c r="AZ46" s="21"/>
      <c r="BA46" s="22"/>
      <c r="BB46" s="20">
        <v>400</v>
      </c>
      <c r="BC46" s="140">
        <f>BD46-BB46</f>
        <v>2000</v>
      </c>
      <c r="BD46" s="22">
        <f>400+2000</f>
        <v>2400</v>
      </c>
      <c r="BE46" s="21"/>
      <c r="BF46" s="140">
        <f>BG46-BE46</f>
        <v>800</v>
      </c>
      <c r="BG46" s="22">
        <v>800</v>
      </c>
      <c r="BH46" s="21"/>
      <c r="BI46" s="21"/>
      <c r="BJ46" s="22"/>
      <c r="BK46" s="21"/>
      <c r="BL46" s="140">
        <f>BM46-BK46</f>
        <v>8660</v>
      </c>
      <c r="BM46" s="22">
        <v>8660</v>
      </c>
      <c r="BN46" s="21">
        <v>5600</v>
      </c>
      <c r="BO46" s="140">
        <f>BP46-BN46</f>
        <v>1000</v>
      </c>
      <c r="BP46" s="22">
        <f>5600+1000</f>
        <v>6600</v>
      </c>
      <c r="BQ46" s="20">
        <v>5200</v>
      </c>
      <c r="BR46" s="140">
        <f>BS46-BQ46</f>
        <v>34000</v>
      </c>
      <c r="BS46" s="22">
        <f>5200+34000</f>
        <v>39200</v>
      </c>
      <c r="BT46" s="20"/>
      <c r="BU46" s="21"/>
      <c r="BV46" s="22"/>
      <c r="BW46" s="21"/>
      <c r="BX46" s="21"/>
      <c r="BY46" s="22"/>
      <c r="BZ46" s="20">
        <v>2284</v>
      </c>
      <c r="CA46" s="140">
        <f>CB46-BZ46</f>
        <v>0</v>
      </c>
      <c r="CB46" s="22">
        <v>2284</v>
      </c>
      <c r="CC46" s="21"/>
      <c r="CD46" s="21"/>
      <c r="CE46" s="22"/>
      <c r="CF46" s="21"/>
      <c r="CG46" s="21"/>
      <c r="CH46" s="22"/>
      <c r="CI46" s="20"/>
      <c r="CJ46" s="21"/>
      <c r="CK46" s="22"/>
      <c r="CL46" s="20"/>
      <c r="CM46" s="21"/>
      <c r="CN46" s="22"/>
      <c r="CO46" s="20"/>
      <c r="CP46" s="21"/>
      <c r="CQ46" s="22"/>
      <c r="CR46" s="20"/>
      <c r="CS46" s="21"/>
      <c r="CT46" s="22"/>
      <c r="CU46" s="21"/>
      <c r="CV46" s="21"/>
      <c r="CW46" s="22"/>
      <c r="CX46" s="21"/>
      <c r="CY46" s="21"/>
      <c r="CZ46" s="22"/>
      <c r="DA46" s="21"/>
      <c r="DB46" s="21"/>
      <c r="DC46" s="158"/>
      <c r="DD46" s="21">
        <v>7244</v>
      </c>
      <c r="DE46" s="140">
        <f>DF46-DD46</f>
        <v>0</v>
      </c>
      <c r="DF46" s="158">
        <v>7244</v>
      </c>
      <c r="DG46" s="151">
        <v>709</v>
      </c>
      <c r="DH46" s="140">
        <f>DI46-DG46</f>
        <v>0</v>
      </c>
      <c r="DI46" s="151">
        <v>709</v>
      </c>
      <c r="DJ46" s="151">
        <v>362</v>
      </c>
      <c r="DK46" s="140">
        <f>DL46-DJ46</f>
        <v>0</v>
      </c>
      <c r="DL46" s="151">
        <v>362</v>
      </c>
      <c r="DM46" s="13"/>
      <c r="DN46" s="14"/>
      <c r="DO46" s="151"/>
      <c r="DP46" s="21"/>
      <c r="DQ46" s="21"/>
      <c r="DR46" s="22"/>
      <c r="DS46" s="21"/>
      <c r="DT46" s="21"/>
      <c r="DU46" s="22"/>
      <c r="DV46" s="21"/>
      <c r="DW46" s="21"/>
      <c r="DX46" s="22"/>
      <c r="DY46" s="20"/>
      <c r="DZ46" s="21"/>
      <c r="EA46" s="22"/>
      <c r="EB46" s="22"/>
      <c r="EC46" s="140">
        <f>ED46-EB46</f>
        <v>30000</v>
      </c>
      <c r="ED46" s="22">
        <v>30000</v>
      </c>
      <c r="EE46" s="17">
        <f>C46+I46+AJ46+AM46+AP46+AS46+AV46+AY46+BB46+BE46+BH46+BK46+BN46+BQ46+BT46+BW46+BZ46+CC46+CF46+CI46+CL46+CO46+CR46+CU46+CX46+DM46+DP46+DS46+DV46+DY46+EB46+F46+DJ46+DG46+DD46+DA46</f>
        <v>22739</v>
      </c>
      <c r="EF46" s="18">
        <f>D46+J46+AK46+AN46+AQ46+AT46+AW46+AZ46+BC46+BF46+BI46+BL46+BO46+BR46+BU46+BX46+CA46+CD46+CG46+CJ46+CM46+CP46+CS46+CV46+CY46+DN46+DQ46+DT46+DW46+DZ46+EC46+G46+DK46+DH46+DE46+DB46</f>
        <v>76460</v>
      </c>
      <c r="EG46" s="18">
        <f t="shared" si="22"/>
        <v>99199</v>
      </c>
    </row>
    <row r="47" spans="1:137" ht="26.25" thickBot="1">
      <c r="A47" s="153">
        <v>38</v>
      </c>
      <c r="B47" s="133" t="s">
        <v>75</v>
      </c>
      <c r="C47" s="18"/>
      <c r="D47" s="18"/>
      <c r="E47" s="19"/>
      <c r="F47" s="17"/>
      <c r="G47" s="18"/>
      <c r="H47" s="19"/>
      <c r="I47" s="136">
        <f t="shared" si="49"/>
        <v>0</v>
      </c>
      <c r="J47" s="137">
        <f t="shared" si="50"/>
        <v>0</v>
      </c>
      <c r="K47" s="138">
        <f t="shared" si="51"/>
        <v>0</v>
      </c>
      <c r="L47" s="20"/>
      <c r="M47" s="21"/>
      <c r="N47" s="22"/>
      <c r="O47" s="21"/>
      <c r="P47" s="21"/>
      <c r="Q47" s="22"/>
      <c r="R47" s="21"/>
      <c r="S47" s="21"/>
      <c r="T47" s="22"/>
      <c r="U47" s="20"/>
      <c r="V47" s="21"/>
      <c r="W47" s="22"/>
      <c r="X47" s="21"/>
      <c r="Y47" s="21"/>
      <c r="Z47" s="22"/>
      <c r="AA47" s="20"/>
      <c r="AB47" s="21"/>
      <c r="AC47" s="22"/>
      <c r="AD47" s="20"/>
      <c r="AE47" s="21"/>
      <c r="AF47" s="22"/>
      <c r="AG47" s="20"/>
      <c r="AH47" s="21"/>
      <c r="AI47" s="22"/>
      <c r="AJ47" s="21"/>
      <c r="AK47" s="21"/>
      <c r="AL47" s="22"/>
      <c r="AM47" s="20"/>
      <c r="AN47" s="21"/>
      <c r="AO47" s="22"/>
      <c r="AP47" s="21"/>
      <c r="AQ47" s="21"/>
      <c r="AR47" s="22"/>
      <c r="AS47" s="21"/>
      <c r="AT47" s="21"/>
      <c r="AU47" s="22"/>
      <c r="AV47" s="21"/>
      <c r="AW47" s="21"/>
      <c r="AX47" s="22"/>
      <c r="AY47" s="21"/>
      <c r="AZ47" s="21"/>
      <c r="BA47" s="22"/>
      <c r="BB47" s="20"/>
      <c r="BC47" s="21"/>
      <c r="BD47" s="22"/>
      <c r="BE47" s="21"/>
      <c r="BF47" s="21"/>
      <c r="BG47" s="22"/>
      <c r="BH47" s="21"/>
      <c r="BI47" s="21"/>
      <c r="BJ47" s="22"/>
      <c r="BK47" s="21"/>
      <c r="BL47" s="21"/>
      <c r="BM47" s="22"/>
      <c r="BN47" s="21"/>
      <c r="BO47" s="21"/>
      <c r="BP47" s="22"/>
      <c r="BQ47" s="20">
        <v>100</v>
      </c>
      <c r="BR47" s="140">
        <f>BS47-BQ47</f>
        <v>0</v>
      </c>
      <c r="BS47" s="22">
        <v>100</v>
      </c>
      <c r="BT47" s="20"/>
      <c r="BU47" s="21"/>
      <c r="BV47" s="22"/>
      <c r="BW47" s="21"/>
      <c r="BX47" s="21"/>
      <c r="BY47" s="22"/>
      <c r="BZ47" s="20"/>
      <c r="CA47" s="21"/>
      <c r="CB47" s="22"/>
      <c r="CC47" s="21"/>
      <c r="CD47" s="21"/>
      <c r="CE47" s="22"/>
      <c r="CF47" s="21"/>
      <c r="CG47" s="21"/>
      <c r="CH47" s="22"/>
      <c r="CI47" s="20"/>
      <c r="CJ47" s="21"/>
      <c r="CK47" s="22"/>
      <c r="CL47" s="20"/>
      <c r="CM47" s="21"/>
      <c r="CN47" s="22"/>
      <c r="CO47" s="20"/>
      <c r="CP47" s="21"/>
      <c r="CQ47" s="22"/>
      <c r="CR47" s="20"/>
      <c r="CS47" s="21"/>
      <c r="CT47" s="22"/>
      <c r="CU47" s="21"/>
      <c r="CV47" s="21"/>
      <c r="CW47" s="22"/>
      <c r="CX47" s="21"/>
      <c r="CY47" s="21"/>
      <c r="CZ47" s="22"/>
      <c r="DA47" s="21"/>
      <c r="DB47" s="21"/>
      <c r="DC47" s="158"/>
      <c r="DD47" s="21"/>
      <c r="DE47" s="21"/>
      <c r="DF47" s="158"/>
      <c r="DG47" s="151"/>
      <c r="DH47" s="151"/>
      <c r="DI47" s="151"/>
      <c r="DJ47" s="151"/>
      <c r="DK47" s="151"/>
      <c r="DL47" s="151"/>
      <c r="DM47" s="13"/>
      <c r="DN47" s="14"/>
      <c r="DO47" s="151"/>
      <c r="DP47" s="21"/>
      <c r="DQ47" s="21"/>
      <c r="DR47" s="22"/>
      <c r="DS47" s="21"/>
      <c r="DT47" s="21"/>
      <c r="DU47" s="22"/>
      <c r="DV47" s="21"/>
      <c r="DW47" s="21"/>
      <c r="DX47" s="22"/>
      <c r="DY47" s="20"/>
      <c r="DZ47" s="21"/>
      <c r="EA47" s="22"/>
      <c r="EB47" s="22">
        <v>900</v>
      </c>
      <c r="EC47" s="140">
        <f>ED47-EB47</f>
        <v>0</v>
      </c>
      <c r="ED47" s="22">
        <v>900</v>
      </c>
      <c r="EE47" s="17">
        <f t="shared" si="48"/>
        <v>1000</v>
      </c>
      <c r="EF47" s="18">
        <f t="shared" si="44"/>
        <v>0</v>
      </c>
      <c r="EG47" s="18">
        <f t="shared" si="22"/>
        <v>1000</v>
      </c>
    </row>
    <row r="48" spans="1:137" ht="64.5" thickBot="1">
      <c r="A48" s="153">
        <v>39</v>
      </c>
      <c r="B48" s="133" t="s">
        <v>76</v>
      </c>
      <c r="C48" s="18"/>
      <c r="D48" s="18"/>
      <c r="E48" s="19"/>
      <c r="F48" s="17"/>
      <c r="G48" s="18"/>
      <c r="H48" s="19"/>
      <c r="I48" s="136">
        <f t="shared" si="49"/>
        <v>0</v>
      </c>
      <c r="J48" s="137">
        <f t="shared" si="50"/>
        <v>0</v>
      </c>
      <c r="K48" s="138">
        <f t="shared" si="51"/>
        <v>0</v>
      </c>
      <c r="L48" s="20"/>
      <c r="M48" s="21"/>
      <c r="N48" s="22"/>
      <c r="O48" s="21"/>
      <c r="P48" s="21"/>
      <c r="Q48" s="22"/>
      <c r="R48" s="21"/>
      <c r="S48" s="21"/>
      <c r="T48" s="22"/>
      <c r="U48" s="20"/>
      <c r="V48" s="21"/>
      <c r="W48" s="22"/>
      <c r="X48" s="21"/>
      <c r="Y48" s="21"/>
      <c r="Z48" s="22"/>
      <c r="AA48" s="20"/>
      <c r="AB48" s="21"/>
      <c r="AC48" s="22"/>
      <c r="AD48" s="20"/>
      <c r="AE48" s="21"/>
      <c r="AF48" s="22"/>
      <c r="AG48" s="20"/>
      <c r="AH48" s="21"/>
      <c r="AI48" s="22"/>
      <c r="AJ48" s="21"/>
      <c r="AK48" s="21"/>
      <c r="AL48" s="22"/>
      <c r="AM48" s="20"/>
      <c r="AN48" s="21"/>
      <c r="AO48" s="22"/>
      <c r="AP48" s="21"/>
      <c r="AQ48" s="21"/>
      <c r="AR48" s="22"/>
      <c r="AS48" s="21"/>
      <c r="AT48" s="21"/>
      <c r="AU48" s="22"/>
      <c r="AV48" s="21"/>
      <c r="AW48" s="21"/>
      <c r="AX48" s="22"/>
      <c r="AY48" s="21"/>
      <c r="AZ48" s="21"/>
      <c r="BA48" s="22"/>
      <c r="BB48" s="20"/>
      <c r="BC48" s="21"/>
      <c r="BD48" s="22"/>
      <c r="BE48" s="21"/>
      <c r="BF48" s="21"/>
      <c r="BG48" s="22"/>
      <c r="BH48" s="21"/>
      <c r="BI48" s="21"/>
      <c r="BJ48" s="22"/>
      <c r="BK48" s="21">
        <v>2340</v>
      </c>
      <c r="BL48" s="140">
        <f>BM48-BK48</f>
        <v>0</v>
      </c>
      <c r="BM48" s="22">
        <v>2340</v>
      </c>
      <c r="BN48" s="21">
        <v>1400</v>
      </c>
      <c r="BO48" s="140">
        <f>BP48-BN48</f>
        <v>0</v>
      </c>
      <c r="BP48" s="22">
        <v>1400</v>
      </c>
      <c r="BQ48" s="20"/>
      <c r="BR48" s="21"/>
      <c r="BS48" s="22"/>
      <c r="BT48" s="20"/>
      <c r="BU48" s="21"/>
      <c r="BV48" s="22"/>
      <c r="BW48" s="21"/>
      <c r="BX48" s="21"/>
      <c r="BY48" s="22"/>
      <c r="BZ48" s="20">
        <v>616</v>
      </c>
      <c r="CA48" s="140">
        <f>CB48-BZ48</f>
        <v>0</v>
      </c>
      <c r="CB48" s="22">
        <v>616</v>
      </c>
      <c r="CC48" s="21"/>
      <c r="CD48" s="21"/>
      <c r="CE48" s="22"/>
      <c r="CF48" s="21"/>
      <c r="CG48" s="21"/>
      <c r="CH48" s="22"/>
      <c r="CI48" s="20"/>
      <c r="CJ48" s="21"/>
      <c r="CK48" s="22"/>
      <c r="CL48" s="20"/>
      <c r="CM48" s="21"/>
      <c r="CN48" s="22"/>
      <c r="CO48" s="20"/>
      <c r="CP48" s="21"/>
      <c r="CQ48" s="22"/>
      <c r="CR48" s="20">
        <f>5296+1350</f>
        <v>6646</v>
      </c>
      <c r="CS48" s="140">
        <f>CT48-CR48</f>
        <v>0</v>
      </c>
      <c r="CT48" s="22">
        <f>5296+1350</f>
        <v>6646</v>
      </c>
      <c r="CU48" s="21"/>
      <c r="CV48" s="21"/>
      <c r="CW48" s="22"/>
      <c r="CX48" s="21">
        <v>4178</v>
      </c>
      <c r="CY48" s="140">
        <f>CZ48-CX48</f>
        <v>0</v>
      </c>
      <c r="CZ48" s="22">
        <v>4178</v>
      </c>
      <c r="DA48" s="21"/>
      <c r="DB48" s="21"/>
      <c r="DC48" s="158"/>
      <c r="DD48" s="21">
        <v>1956</v>
      </c>
      <c r="DE48" s="140">
        <f>DF48-DD48</f>
        <v>0</v>
      </c>
      <c r="DF48" s="158">
        <v>1956</v>
      </c>
      <c r="DG48" s="151">
        <v>191</v>
      </c>
      <c r="DH48" s="140">
        <f>DI48-DG48</f>
        <v>0</v>
      </c>
      <c r="DI48" s="151">
        <v>191</v>
      </c>
      <c r="DJ48" s="151">
        <v>98</v>
      </c>
      <c r="DK48" s="140">
        <f>DL48-DJ48</f>
        <v>0</v>
      </c>
      <c r="DL48" s="151">
        <v>98</v>
      </c>
      <c r="DM48" s="13"/>
      <c r="DN48" s="14"/>
      <c r="DO48" s="151"/>
      <c r="DP48" s="21"/>
      <c r="DQ48" s="21"/>
      <c r="DR48" s="22"/>
      <c r="DS48" s="21"/>
      <c r="DT48" s="21"/>
      <c r="DU48" s="22"/>
      <c r="DV48" s="21"/>
      <c r="DW48" s="21"/>
      <c r="DX48" s="22"/>
      <c r="DY48" s="20"/>
      <c r="DZ48" s="21"/>
      <c r="EA48" s="22"/>
      <c r="EB48" s="22">
        <v>8100</v>
      </c>
      <c r="EC48" s="140">
        <f>ED48-EB48</f>
        <v>0</v>
      </c>
      <c r="ED48" s="22">
        <v>8100</v>
      </c>
      <c r="EE48" s="17">
        <f>C48+I48+AJ48+AM48+AP48+AS48+AV48+AY48+BB48+BE48+BH48+BK48+BN48+BQ48+BT48+BW48+BZ48+CC48+CF48+CI48+CL48+CO48+CR48+CU48+CX48+DM48+DP48+DS48+DV48+DY48+EB48+F48+DJ48+DG48+DD48+DA48</f>
        <v>25525</v>
      </c>
      <c r="EF48" s="18">
        <f>D48+J48+AK48+AN48+AQ48+AT48+AW48+AZ48+BC48+BF48+BI48+BL48+BO48+BR48+BU48+BX48+CA48+CD48+CG48+CJ48+CM48+CP48+CS48+CV48+CY48+DN48+DQ48+DT48+DW48+DZ48+EC48+G48+DK48+DH48+DE48+DB48</f>
        <v>0</v>
      </c>
      <c r="EG48" s="18">
        <f t="shared" si="22"/>
        <v>25525</v>
      </c>
    </row>
    <row r="49" spans="1:137" ht="15.75" thickBot="1">
      <c r="A49" s="153">
        <v>40</v>
      </c>
      <c r="B49" s="204" t="s">
        <v>77</v>
      </c>
      <c r="C49" s="18"/>
      <c r="D49" s="18"/>
      <c r="E49" s="19"/>
      <c r="F49" s="17"/>
      <c r="G49" s="18"/>
      <c r="H49" s="19"/>
      <c r="I49" s="136">
        <f t="shared" si="49"/>
        <v>0</v>
      </c>
      <c r="J49" s="137">
        <f t="shared" si="50"/>
        <v>0</v>
      </c>
      <c r="K49" s="138">
        <f t="shared" si="51"/>
        <v>0</v>
      </c>
      <c r="L49" s="20"/>
      <c r="M49" s="21"/>
      <c r="N49" s="22"/>
      <c r="O49" s="21"/>
      <c r="P49" s="21"/>
      <c r="Q49" s="22"/>
      <c r="R49" s="21"/>
      <c r="S49" s="21"/>
      <c r="T49" s="22"/>
      <c r="U49" s="20"/>
      <c r="V49" s="21"/>
      <c r="W49" s="22"/>
      <c r="X49" s="21"/>
      <c r="Y49" s="21"/>
      <c r="Z49" s="22"/>
      <c r="AA49" s="20"/>
      <c r="AB49" s="21"/>
      <c r="AC49" s="22"/>
      <c r="AD49" s="20"/>
      <c r="AE49" s="21"/>
      <c r="AF49" s="22"/>
      <c r="AG49" s="20"/>
      <c r="AH49" s="21"/>
      <c r="AI49" s="22"/>
      <c r="AJ49" s="21"/>
      <c r="AK49" s="21"/>
      <c r="AL49" s="22"/>
      <c r="AM49" s="20"/>
      <c r="AN49" s="21"/>
      <c r="AO49" s="22"/>
      <c r="AP49" s="21"/>
      <c r="AQ49" s="21"/>
      <c r="AR49" s="22"/>
      <c r="AS49" s="21"/>
      <c r="AT49" s="21"/>
      <c r="AU49" s="22"/>
      <c r="AV49" s="21"/>
      <c r="AW49" s="21"/>
      <c r="AX49" s="22"/>
      <c r="AY49" s="21"/>
      <c r="AZ49" s="21"/>
      <c r="BA49" s="22"/>
      <c r="BB49" s="20"/>
      <c r="BC49" s="21"/>
      <c r="BD49" s="22"/>
      <c r="BE49" s="21"/>
      <c r="BF49" s="21"/>
      <c r="BG49" s="22"/>
      <c r="BH49" s="21"/>
      <c r="BI49" s="21"/>
      <c r="BJ49" s="22"/>
      <c r="BK49" s="21"/>
      <c r="BL49" s="21"/>
      <c r="BM49" s="22"/>
      <c r="BN49" s="21"/>
      <c r="BO49" s="21"/>
      <c r="BP49" s="22"/>
      <c r="BQ49" s="20"/>
      <c r="BR49" s="21"/>
      <c r="BS49" s="22"/>
      <c r="BT49" s="20"/>
      <c r="BU49" s="21"/>
      <c r="BV49" s="22"/>
      <c r="BW49" s="21"/>
      <c r="BX49" s="21"/>
      <c r="BY49" s="22"/>
      <c r="BZ49" s="20"/>
      <c r="CA49" s="21"/>
      <c r="CB49" s="22"/>
      <c r="CC49" s="21"/>
      <c r="CD49" s="21"/>
      <c r="CE49" s="22"/>
      <c r="CF49" s="21"/>
      <c r="CG49" s="21"/>
      <c r="CH49" s="22"/>
      <c r="CI49" s="20"/>
      <c r="CJ49" s="21"/>
      <c r="CK49" s="22"/>
      <c r="CL49" s="20"/>
      <c r="CM49" s="21"/>
      <c r="CN49" s="22"/>
      <c r="CO49" s="20"/>
      <c r="CP49" s="21"/>
      <c r="CQ49" s="22"/>
      <c r="CR49" s="20"/>
      <c r="CS49" s="21"/>
      <c r="CT49" s="22"/>
      <c r="CU49" s="21"/>
      <c r="CV49" s="21"/>
      <c r="CW49" s="22"/>
      <c r="CX49" s="21"/>
      <c r="CY49" s="21"/>
      <c r="CZ49" s="22"/>
      <c r="DA49" s="21"/>
      <c r="DB49" s="21"/>
      <c r="DC49" s="158"/>
      <c r="DD49" s="21"/>
      <c r="DE49" s="21"/>
      <c r="DF49" s="158"/>
      <c r="DG49" s="158"/>
      <c r="DH49" s="158"/>
      <c r="DI49" s="158"/>
      <c r="DJ49" s="158"/>
      <c r="DK49" s="158"/>
      <c r="DL49" s="158"/>
      <c r="DM49" s="20"/>
      <c r="DN49" s="21"/>
      <c r="DO49" s="158"/>
      <c r="DP49" s="21"/>
      <c r="DQ49" s="21"/>
      <c r="DR49" s="22"/>
      <c r="DS49" s="21"/>
      <c r="DT49" s="21"/>
      <c r="DU49" s="22"/>
      <c r="DV49" s="21"/>
      <c r="DW49" s="21"/>
      <c r="DX49" s="22"/>
      <c r="DY49" s="20"/>
      <c r="DZ49" s="21"/>
      <c r="EA49" s="22"/>
      <c r="EB49" s="22"/>
      <c r="EC49" s="22"/>
      <c r="ED49" s="22"/>
      <c r="EE49" s="17">
        <f t="shared" si="48"/>
        <v>0</v>
      </c>
      <c r="EF49" s="18">
        <f t="shared" si="44"/>
        <v>0</v>
      </c>
      <c r="EG49" s="18">
        <f t="shared" si="22"/>
        <v>0</v>
      </c>
    </row>
    <row r="50" spans="1:137">
      <c r="A50" s="153">
        <v>41</v>
      </c>
      <c r="B50" s="160" t="s">
        <v>78</v>
      </c>
      <c r="C50" s="18"/>
      <c r="D50" s="18"/>
      <c r="E50" s="19"/>
      <c r="F50" s="17"/>
      <c r="G50" s="18"/>
      <c r="H50" s="19"/>
      <c r="I50" s="136">
        <f t="shared" si="49"/>
        <v>0</v>
      </c>
      <c r="J50" s="137">
        <f t="shared" si="50"/>
        <v>0</v>
      </c>
      <c r="K50" s="138">
        <f t="shared" si="51"/>
        <v>0</v>
      </c>
      <c r="L50" s="20"/>
      <c r="M50" s="21"/>
      <c r="N50" s="22"/>
      <c r="O50" s="21"/>
      <c r="P50" s="21"/>
      <c r="Q50" s="22"/>
      <c r="R50" s="21"/>
      <c r="S50" s="21"/>
      <c r="T50" s="22"/>
      <c r="U50" s="20"/>
      <c r="V50" s="21"/>
      <c r="W50" s="22"/>
      <c r="X50" s="21"/>
      <c r="Y50" s="21"/>
      <c r="Z50" s="22"/>
      <c r="AA50" s="20"/>
      <c r="AB50" s="21"/>
      <c r="AC50" s="22"/>
      <c r="AD50" s="20"/>
      <c r="AE50" s="21"/>
      <c r="AF50" s="22"/>
      <c r="AG50" s="20"/>
      <c r="AH50" s="21"/>
      <c r="AI50" s="22"/>
      <c r="AJ50" s="21"/>
      <c r="AK50" s="21"/>
      <c r="AL50" s="22"/>
      <c r="AM50" s="20"/>
      <c r="AN50" s="21"/>
      <c r="AO50" s="22"/>
      <c r="AP50" s="21"/>
      <c r="AQ50" s="21"/>
      <c r="AR50" s="22"/>
      <c r="AS50" s="21"/>
      <c r="AT50" s="21"/>
      <c r="AU50" s="22"/>
      <c r="AV50" s="21"/>
      <c r="AW50" s="21"/>
      <c r="AX50" s="22"/>
      <c r="AY50" s="21"/>
      <c r="AZ50" s="21"/>
      <c r="BA50" s="22"/>
      <c r="BB50" s="20"/>
      <c r="BC50" s="21"/>
      <c r="BD50" s="22"/>
      <c r="BE50" s="21"/>
      <c r="BF50" s="21"/>
      <c r="BG50" s="22"/>
      <c r="BH50" s="21"/>
      <c r="BI50" s="21"/>
      <c r="BJ50" s="22"/>
      <c r="BK50" s="21"/>
      <c r="BL50" s="21"/>
      <c r="BM50" s="22"/>
      <c r="BN50" s="21"/>
      <c r="BO50" s="21"/>
      <c r="BP50" s="22"/>
      <c r="BQ50" s="20"/>
      <c r="BR50" s="21"/>
      <c r="BS50" s="22"/>
      <c r="BT50" s="20"/>
      <c r="BU50" s="21"/>
      <c r="BV50" s="22"/>
      <c r="BW50" s="21"/>
      <c r="BX50" s="21"/>
      <c r="BY50" s="22"/>
      <c r="BZ50" s="20"/>
      <c r="CA50" s="21"/>
      <c r="CB50" s="22"/>
      <c r="CC50" s="21"/>
      <c r="CD50" s="21"/>
      <c r="CE50" s="22"/>
      <c r="CF50" s="21"/>
      <c r="CG50" s="21"/>
      <c r="CH50" s="22"/>
      <c r="CI50" s="20"/>
      <c r="CJ50" s="21"/>
      <c r="CK50" s="22"/>
      <c r="CL50" s="20"/>
      <c r="CM50" s="21"/>
      <c r="CN50" s="22"/>
      <c r="CO50" s="20"/>
      <c r="CP50" s="21"/>
      <c r="CQ50" s="22"/>
      <c r="CR50" s="20"/>
      <c r="CS50" s="21"/>
      <c r="CT50" s="22"/>
      <c r="CU50" s="21"/>
      <c r="CV50" s="21"/>
      <c r="CW50" s="22"/>
      <c r="CX50" s="21"/>
      <c r="CY50" s="21"/>
      <c r="CZ50" s="22"/>
      <c r="DA50" s="21"/>
      <c r="DB50" s="21"/>
      <c r="DC50" s="158"/>
      <c r="DD50" s="21"/>
      <c r="DE50" s="21"/>
      <c r="DF50" s="158"/>
      <c r="DG50" s="158"/>
      <c r="DH50" s="158"/>
      <c r="DI50" s="158"/>
      <c r="DJ50" s="158"/>
      <c r="DK50" s="158"/>
      <c r="DL50" s="158"/>
      <c r="DM50" s="20"/>
      <c r="DN50" s="21"/>
      <c r="DO50" s="158"/>
      <c r="DP50" s="21"/>
      <c r="DQ50" s="21"/>
      <c r="DR50" s="22"/>
      <c r="DS50" s="21"/>
      <c r="DT50" s="21"/>
      <c r="DU50" s="22"/>
      <c r="DV50" s="21">
        <v>415000</v>
      </c>
      <c r="DW50" s="140">
        <f>DX50-DV50</f>
        <v>0</v>
      </c>
      <c r="DX50" s="22">
        <v>415000</v>
      </c>
      <c r="DY50" s="20"/>
      <c r="DZ50" s="21"/>
      <c r="EA50" s="22"/>
      <c r="EB50" s="22"/>
      <c r="EC50" s="22"/>
      <c r="ED50" s="22"/>
      <c r="EE50" s="17">
        <f t="shared" si="48"/>
        <v>415000</v>
      </c>
      <c r="EF50" s="18">
        <f t="shared" si="44"/>
        <v>0</v>
      </c>
      <c r="EG50" s="18">
        <f t="shared" si="22"/>
        <v>415000</v>
      </c>
    </row>
    <row r="51" spans="1:137" ht="64.5" thickBot="1">
      <c r="A51" s="153">
        <v>42</v>
      </c>
      <c r="B51" s="160" t="s">
        <v>79</v>
      </c>
      <c r="C51" s="18"/>
      <c r="D51" s="18"/>
      <c r="E51" s="19"/>
      <c r="F51" s="17"/>
      <c r="G51" s="18"/>
      <c r="H51" s="19"/>
      <c r="I51" s="136">
        <f t="shared" si="49"/>
        <v>0</v>
      </c>
      <c r="J51" s="137">
        <f>M51+S51+V51+Y51+AB51+AE51+AH51+P51</f>
        <v>0</v>
      </c>
      <c r="K51" s="138">
        <f t="shared" si="51"/>
        <v>0</v>
      </c>
      <c r="L51" s="20"/>
      <c r="M51" s="21"/>
      <c r="N51" s="22"/>
      <c r="O51" s="21"/>
      <c r="P51" s="21"/>
      <c r="Q51" s="22"/>
      <c r="R51" s="21"/>
      <c r="S51" s="21"/>
      <c r="T51" s="22"/>
      <c r="U51" s="20"/>
      <c r="V51" s="21"/>
      <c r="W51" s="22"/>
      <c r="X51" s="21"/>
      <c r="Y51" s="21"/>
      <c r="Z51" s="22"/>
      <c r="AA51" s="20"/>
      <c r="AB51" s="21"/>
      <c r="AC51" s="22"/>
      <c r="AD51" s="20"/>
      <c r="AE51" s="21"/>
      <c r="AF51" s="22"/>
      <c r="AG51" s="20"/>
      <c r="AH51" s="21"/>
      <c r="AI51" s="22"/>
      <c r="AJ51" s="21"/>
      <c r="AK51" s="21"/>
      <c r="AL51" s="22"/>
      <c r="AM51" s="20"/>
      <c r="AN51" s="21"/>
      <c r="AO51" s="22"/>
      <c r="AP51" s="21"/>
      <c r="AQ51" s="21"/>
      <c r="AR51" s="22"/>
      <c r="AS51" s="21"/>
      <c r="AT51" s="21"/>
      <c r="AU51" s="22"/>
      <c r="AV51" s="21"/>
      <c r="AW51" s="21"/>
      <c r="AX51" s="22"/>
      <c r="AY51" s="21"/>
      <c r="AZ51" s="21"/>
      <c r="BA51" s="22"/>
      <c r="BB51" s="20"/>
      <c r="BC51" s="21"/>
      <c r="BD51" s="22"/>
      <c r="BE51" s="21"/>
      <c r="BF51" s="21"/>
      <c r="BG51" s="22"/>
      <c r="BH51" s="21"/>
      <c r="BI51" s="21"/>
      <c r="BJ51" s="22"/>
      <c r="BK51" s="21"/>
      <c r="BL51" s="21"/>
      <c r="BM51" s="22"/>
      <c r="BN51" s="21"/>
      <c r="BO51" s="21"/>
      <c r="BP51" s="22"/>
      <c r="BQ51" s="20"/>
      <c r="BR51" s="21"/>
      <c r="BS51" s="22"/>
      <c r="BT51" s="20"/>
      <c r="BU51" s="21"/>
      <c r="BV51" s="22"/>
      <c r="BW51" s="21"/>
      <c r="BX51" s="21"/>
      <c r="BY51" s="22"/>
      <c r="BZ51" s="20"/>
      <c r="CA51" s="21"/>
      <c r="CB51" s="22"/>
      <c r="CC51" s="21"/>
      <c r="CD51" s="21"/>
      <c r="CE51" s="22"/>
      <c r="CF51" s="21"/>
      <c r="CG51" s="21"/>
      <c r="CH51" s="22"/>
      <c r="CI51" s="20"/>
      <c r="CJ51" s="21"/>
      <c r="CK51" s="22"/>
      <c r="CL51" s="20"/>
      <c r="CM51" s="21"/>
      <c r="CN51" s="22"/>
      <c r="CO51" s="20"/>
      <c r="CP51" s="21"/>
      <c r="CQ51" s="22"/>
      <c r="CR51" s="20"/>
      <c r="CS51" s="21"/>
      <c r="CT51" s="22"/>
      <c r="CU51" s="21"/>
      <c r="CV51" s="21"/>
      <c r="CW51" s="22"/>
      <c r="CX51" s="21"/>
      <c r="CY51" s="21"/>
      <c r="CZ51" s="22"/>
      <c r="DA51" s="21"/>
      <c r="DB51" s="21"/>
      <c r="DC51" s="158"/>
      <c r="DD51" s="21"/>
      <c r="DE51" s="21"/>
      <c r="DF51" s="158"/>
      <c r="DG51" s="158"/>
      <c r="DH51" s="158"/>
      <c r="DI51" s="158"/>
      <c r="DJ51" s="158"/>
      <c r="DK51" s="158"/>
      <c r="DL51" s="158"/>
      <c r="DM51" s="20"/>
      <c r="DN51" s="21"/>
      <c r="DO51" s="158"/>
      <c r="DP51" s="21"/>
      <c r="DQ51" s="21"/>
      <c r="DR51" s="22"/>
      <c r="DS51" s="21"/>
      <c r="DT51" s="21"/>
      <c r="DU51" s="22"/>
      <c r="DV51" s="21"/>
      <c r="DW51" s="21"/>
      <c r="DX51" s="22"/>
      <c r="DY51" s="20"/>
      <c r="DZ51" s="21"/>
      <c r="EA51" s="22"/>
      <c r="EB51" s="22"/>
      <c r="EC51" s="22"/>
      <c r="ED51" s="22"/>
      <c r="EE51" s="17">
        <f t="shared" si="48"/>
        <v>0</v>
      </c>
      <c r="EF51" s="18">
        <f t="shared" si="44"/>
        <v>0</v>
      </c>
      <c r="EG51" s="18">
        <f t="shared" si="22"/>
        <v>0</v>
      </c>
    </row>
    <row r="52" spans="1:137" ht="39" thickBot="1">
      <c r="A52" s="153">
        <v>43</v>
      </c>
      <c r="B52" s="160" t="s">
        <v>80</v>
      </c>
      <c r="C52" s="18"/>
      <c r="D52" s="18"/>
      <c r="E52" s="19"/>
      <c r="F52" s="17"/>
      <c r="G52" s="18"/>
      <c r="H52" s="19"/>
      <c r="I52" s="136">
        <f t="shared" si="49"/>
        <v>0</v>
      </c>
      <c r="J52" s="137">
        <f t="shared" si="50"/>
        <v>0</v>
      </c>
      <c r="K52" s="138">
        <f t="shared" si="51"/>
        <v>0</v>
      </c>
      <c r="L52" s="20"/>
      <c r="M52" s="21"/>
      <c r="N52" s="22"/>
      <c r="O52" s="21"/>
      <c r="P52" s="21"/>
      <c r="Q52" s="22"/>
      <c r="R52" s="21"/>
      <c r="S52" s="21"/>
      <c r="T52" s="22"/>
      <c r="U52" s="20"/>
      <c r="V52" s="21"/>
      <c r="W52" s="22"/>
      <c r="X52" s="21"/>
      <c r="Y52" s="21"/>
      <c r="Z52" s="22"/>
      <c r="AA52" s="20"/>
      <c r="AB52" s="21"/>
      <c r="AC52" s="22"/>
      <c r="AD52" s="20"/>
      <c r="AE52" s="21"/>
      <c r="AF52" s="22"/>
      <c r="AG52" s="20"/>
      <c r="AH52" s="21"/>
      <c r="AI52" s="22"/>
      <c r="AJ52" s="21"/>
      <c r="AK52" s="21"/>
      <c r="AL52" s="22"/>
      <c r="AM52" s="20"/>
      <c r="AN52" s="21"/>
      <c r="AO52" s="22"/>
      <c r="AP52" s="21"/>
      <c r="AQ52" s="21"/>
      <c r="AR52" s="22"/>
      <c r="AS52" s="21"/>
      <c r="AT52" s="21"/>
      <c r="AU52" s="22"/>
      <c r="AV52" s="21"/>
      <c r="AW52" s="21"/>
      <c r="AX52" s="22"/>
      <c r="AY52" s="21"/>
      <c r="AZ52" s="21"/>
      <c r="BA52" s="22"/>
      <c r="BB52" s="20"/>
      <c r="BC52" s="21"/>
      <c r="BD52" s="22"/>
      <c r="BE52" s="21"/>
      <c r="BF52" s="21"/>
      <c r="BG52" s="22"/>
      <c r="BH52" s="21"/>
      <c r="BI52" s="21"/>
      <c r="BJ52" s="22"/>
      <c r="BK52" s="21"/>
      <c r="BL52" s="21"/>
      <c r="BM52" s="22"/>
      <c r="BN52" s="21"/>
      <c r="BO52" s="21"/>
      <c r="BP52" s="22"/>
      <c r="BQ52" s="20"/>
      <c r="BR52" s="21"/>
      <c r="BS52" s="22"/>
      <c r="BT52" s="20"/>
      <c r="BU52" s="21"/>
      <c r="BV52" s="22"/>
      <c r="BW52" s="21"/>
      <c r="BX52" s="21"/>
      <c r="BY52" s="22"/>
      <c r="BZ52" s="20"/>
      <c r="CA52" s="21"/>
      <c r="CB52" s="22"/>
      <c r="CC52" s="21"/>
      <c r="CD52" s="21"/>
      <c r="CE52" s="22"/>
      <c r="CF52" s="21"/>
      <c r="CG52" s="21"/>
      <c r="CH52" s="22"/>
      <c r="CI52" s="20"/>
      <c r="CJ52" s="21"/>
      <c r="CK52" s="22"/>
      <c r="CL52" s="20"/>
      <c r="CM52" s="21"/>
      <c r="CN52" s="22"/>
      <c r="CO52" s="20"/>
      <c r="CP52" s="21"/>
      <c r="CQ52" s="22"/>
      <c r="CR52" s="20"/>
      <c r="CS52" s="21"/>
      <c r="CT52" s="22"/>
      <c r="CU52" s="21"/>
      <c r="CV52" s="21"/>
      <c r="CW52" s="22"/>
      <c r="CX52" s="21"/>
      <c r="CY52" s="21"/>
      <c r="CZ52" s="22"/>
      <c r="DA52" s="21"/>
      <c r="DB52" s="21"/>
      <c r="DC52" s="158"/>
      <c r="DD52" s="21"/>
      <c r="DE52" s="21"/>
      <c r="DF52" s="158"/>
      <c r="DG52" s="158"/>
      <c r="DH52" s="158"/>
      <c r="DI52" s="158"/>
      <c r="DJ52" s="158"/>
      <c r="DK52" s="158"/>
      <c r="DL52" s="158"/>
      <c r="DM52" s="20"/>
      <c r="DN52" s="21"/>
      <c r="DO52" s="158"/>
      <c r="DP52" s="21"/>
      <c r="DQ52" s="21"/>
      <c r="DR52" s="22"/>
      <c r="DS52" s="21"/>
      <c r="DT52" s="21"/>
      <c r="DU52" s="22"/>
      <c r="DV52" s="21">
        <v>11000</v>
      </c>
      <c r="DW52" s="140">
        <f>DX52-DV52</f>
        <v>0</v>
      </c>
      <c r="DX52" s="22">
        <v>11000</v>
      </c>
      <c r="DY52" s="20"/>
      <c r="DZ52" s="21"/>
      <c r="EA52" s="22"/>
      <c r="EB52" s="22"/>
      <c r="EC52" s="22"/>
      <c r="ED52" s="22"/>
      <c r="EE52" s="17">
        <f t="shared" si="48"/>
        <v>11000</v>
      </c>
      <c r="EF52" s="18">
        <f t="shared" si="44"/>
        <v>0</v>
      </c>
      <c r="EG52" s="18">
        <f t="shared" si="22"/>
        <v>11000</v>
      </c>
    </row>
    <row r="53" spans="1:137" ht="15.75" thickBot="1">
      <c r="A53" s="153">
        <v>44</v>
      </c>
      <c r="B53" s="160" t="s">
        <v>81</v>
      </c>
      <c r="C53" s="18"/>
      <c r="D53" s="18"/>
      <c r="E53" s="19"/>
      <c r="F53" s="17"/>
      <c r="G53" s="18"/>
      <c r="H53" s="19"/>
      <c r="I53" s="136">
        <f t="shared" si="49"/>
        <v>0</v>
      </c>
      <c r="J53" s="137">
        <f t="shared" si="50"/>
        <v>0</v>
      </c>
      <c r="K53" s="138">
        <f t="shared" si="51"/>
        <v>0</v>
      </c>
      <c r="L53" s="20"/>
      <c r="M53" s="21"/>
      <c r="N53" s="22"/>
      <c r="O53" s="21"/>
      <c r="P53" s="21"/>
      <c r="Q53" s="22"/>
      <c r="R53" s="21"/>
      <c r="S53" s="21"/>
      <c r="T53" s="22"/>
      <c r="U53" s="20"/>
      <c r="V53" s="21"/>
      <c r="W53" s="22"/>
      <c r="X53" s="21"/>
      <c r="Y53" s="21"/>
      <c r="Z53" s="22"/>
      <c r="AA53" s="20"/>
      <c r="AB53" s="21"/>
      <c r="AC53" s="22"/>
      <c r="AD53" s="20"/>
      <c r="AE53" s="21"/>
      <c r="AF53" s="22"/>
      <c r="AG53" s="20"/>
      <c r="AH53" s="21"/>
      <c r="AI53" s="22"/>
      <c r="AJ53" s="21"/>
      <c r="AK53" s="21"/>
      <c r="AL53" s="22"/>
      <c r="AM53" s="20"/>
      <c r="AN53" s="21"/>
      <c r="AO53" s="22"/>
      <c r="AP53" s="21"/>
      <c r="AQ53" s="21"/>
      <c r="AR53" s="22"/>
      <c r="AS53" s="21"/>
      <c r="AT53" s="21"/>
      <c r="AU53" s="22"/>
      <c r="AV53" s="21"/>
      <c r="AW53" s="21"/>
      <c r="AX53" s="22"/>
      <c r="AY53" s="21"/>
      <c r="AZ53" s="21"/>
      <c r="BA53" s="22"/>
      <c r="BB53" s="20"/>
      <c r="BC53" s="21"/>
      <c r="BD53" s="22"/>
      <c r="BE53" s="21"/>
      <c r="BF53" s="21"/>
      <c r="BG53" s="22"/>
      <c r="BH53" s="21"/>
      <c r="BI53" s="21"/>
      <c r="BJ53" s="22"/>
      <c r="BK53" s="21"/>
      <c r="BL53" s="21"/>
      <c r="BM53" s="22"/>
      <c r="BN53" s="25"/>
      <c r="BO53" s="25"/>
      <c r="BP53" s="24"/>
      <c r="BQ53" s="20"/>
      <c r="BR53" s="21"/>
      <c r="BS53" s="22"/>
      <c r="BT53" s="20"/>
      <c r="BU53" s="21"/>
      <c r="BV53" s="22"/>
      <c r="BW53" s="21"/>
      <c r="BX53" s="21"/>
      <c r="BY53" s="22"/>
      <c r="BZ53" s="20"/>
      <c r="CA53" s="21"/>
      <c r="CB53" s="22"/>
      <c r="CC53" s="21"/>
      <c r="CD53" s="21"/>
      <c r="CE53" s="22"/>
      <c r="CF53" s="21"/>
      <c r="CG53" s="21"/>
      <c r="CH53" s="22"/>
      <c r="CI53" s="20"/>
      <c r="CJ53" s="21"/>
      <c r="CK53" s="22"/>
      <c r="CL53" s="20"/>
      <c r="CM53" s="21"/>
      <c r="CN53" s="22"/>
      <c r="CO53" s="20"/>
      <c r="CP53" s="21"/>
      <c r="CQ53" s="22"/>
      <c r="CR53" s="20"/>
      <c r="CS53" s="21"/>
      <c r="CT53" s="22"/>
      <c r="CU53" s="21"/>
      <c r="CV53" s="21"/>
      <c r="CW53" s="22"/>
      <c r="CX53" s="21"/>
      <c r="CY53" s="21"/>
      <c r="CZ53" s="22"/>
      <c r="DA53" s="21"/>
      <c r="DB53" s="21"/>
      <c r="DC53" s="158"/>
      <c r="DD53" s="21"/>
      <c r="DE53" s="21"/>
      <c r="DF53" s="158"/>
      <c r="DG53" s="158"/>
      <c r="DH53" s="158"/>
      <c r="DI53" s="158"/>
      <c r="DJ53" s="158"/>
      <c r="DK53" s="158"/>
      <c r="DL53" s="158"/>
      <c r="DM53" s="20"/>
      <c r="DN53" s="21"/>
      <c r="DO53" s="158"/>
      <c r="DP53" s="21"/>
      <c r="DQ53" s="21"/>
      <c r="DR53" s="22"/>
      <c r="DS53" s="21"/>
      <c r="DT53" s="21"/>
      <c r="DU53" s="22"/>
      <c r="DV53" s="21">
        <v>7000</v>
      </c>
      <c r="DW53" s="140">
        <f>DX53-DV53</f>
        <v>0</v>
      </c>
      <c r="DX53" s="22">
        <v>7000</v>
      </c>
      <c r="DY53" s="20"/>
      <c r="DZ53" s="21"/>
      <c r="EA53" s="22"/>
      <c r="EB53" s="22"/>
      <c r="EC53" s="22"/>
      <c r="ED53" s="22"/>
      <c r="EE53" s="17">
        <f t="shared" si="48"/>
        <v>7000</v>
      </c>
      <c r="EF53" s="18">
        <f t="shared" si="44"/>
        <v>0</v>
      </c>
      <c r="EG53" s="18">
        <f t="shared" si="22"/>
        <v>7000</v>
      </c>
    </row>
    <row r="54" spans="1:137" ht="51.75" thickBot="1">
      <c r="A54" s="153">
        <v>45</v>
      </c>
      <c r="B54" s="160" t="s">
        <v>82</v>
      </c>
      <c r="C54" s="18"/>
      <c r="D54" s="18"/>
      <c r="E54" s="19"/>
      <c r="F54" s="17"/>
      <c r="G54" s="18"/>
      <c r="H54" s="19"/>
      <c r="I54" s="136">
        <f t="shared" si="49"/>
        <v>0</v>
      </c>
      <c r="J54" s="137">
        <f t="shared" si="50"/>
        <v>0</v>
      </c>
      <c r="K54" s="138">
        <f t="shared" si="51"/>
        <v>0</v>
      </c>
      <c r="L54" s="20"/>
      <c r="M54" s="21"/>
      <c r="N54" s="22"/>
      <c r="O54" s="21"/>
      <c r="P54" s="21"/>
      <c r="Q54" s="22"/>
      <c r="R54" s="21"/>
      <c r="S54" s="21"/>
      <c r="T54" s="22"/>
      <c r="U54" s="20"/>
      <c r="V54" s="21"/>
      <c r="W54" s="22"/>
      <c r="X54" s="21"/>
      <c r="Y54" s="21"/>
      <c r="Z54" s="22"/>
      <c r="AA54" s="20"/>
      <c r="AB54" s="21"/>
      <c r="AC54" s="22"/>
      <c r="AD54" s="20"/>
      <c r="AE54" s="21"/>
      <c r="AF54" s="22"/>
      <c r="AG54" s="20"/>
      <c r="AH54" s="21"/>
      <c r="AI54" s="22"/>
      <c r="AJ54" s="21"/>
      <c r="AK54" s="21"/>
      <c r="AL54" s="22"/>
      <c r="AM54" s="20"/>
      <c r="AN54" s="21"/>
      <c r="AO54" s="22"/>
      <c r="AP54" s="21"/>
      <c r="AQ54" s="21"/>
      <c r="AR54" s="22"/>
      <c r="AS54" s="21"/>
      <c r="AT54" s="21"/>
      <c r="AU54" s="22"/>
      <c r="AV54" s="21"/>
      <c r="AW54" s="21"/>
      <c r="AX54" s="22"/>
      <c r="AY54" s="21"/>
      <c r="AZ54" s="21"/>
      <c r="BA54" s="22"/>
      <c r="BB54" s="20">
        <v>2300</v>
      </c>
      <c r="BC54" s="140">
        <f>BD54-BB54</f>
        <v>-2000</v>
      </c>
      <c r="BD54" s="22">
        <v>300</v>
      </c>
      <c r="BE54" s="21">
        <v>800</v>
      </c>
      <c r="BF54" s="140">
        <f>BG54-BE54</f>
        <v>-800</v>
      </c>
      <c r="BG54" s="22">
        <v>0</v>
      </c>
      <c r="BH54" s="21"/>
      <c r="BI54" s="21"/>
      <c r="BJ54" s="22"/>
      <c r="BK54" s="21">
        <v>8660</v>
      </c>
      <c r="BL54" s="140">
        <f>BM54-BK54</f>
        <v>-8660</v>
      </c>
      <c r="BM54" s="22">
        <v>0</v>
      </c>
      <c r="BN54" s="25">
        <v>1000</v>
      </c>
      <c r="BO54" s="140">
        <f>BP54-BN54</f>
        <v>-1000</v>
      </c>
      <c r="BP54" s="24">
        <v>0</v>
      </c>
      <c r="BQ54" s="20">
        <v>34000</v>
      </c>
      <c r="BR54" s="140">
        <f>BS54-BQ54</f>
        <v>-34000</v>
      </c>
      <c r="BS54" s="22">
        <v>0</v>
      </c>
      <c r="BT54" s="20"/>
      <c r="BU54" s="21"/>
      <c r="BV54" s="22"/>
      <c r="BW54" s="21"/>
      <c r="BX54" s="21"/>
      <c r="BY54" s="22"/>
      <c r="BZ54" s="20"/>
      <c r="CA54" s="21"/>
      <c r="CB54" s="22"/>
      <c r="CC54" s="21"/>
      <c r="CD54" s="21"/>
      <c r="CE54" s="22"/>
      <c r="CF54" s="21"/>
      <c r="CG54" s="21"/>
      <c r="CH54" s="22"/>
      <c r="CI54" s="20"/>
      <c r="CJ54" s="21"/>
      <c r="CK54" s="22"/>
      <c r="CL54" s="20"/>
      <c r="CM54" s="21"/>
      <c r="CN54" s="22"/>
      <c r="CO54" s="20"/>
      <c r="CP54" s="21"/>
      <c r="CQ54" s="22"/>
      <c r="CR54" s="205"/>
      <c r="CS54" s="206"/>
      <c r="CT54" s="207"/>
      <c r="CU54" s="21"/>
      <c r="CV54" s="21"/>
      <c r="CW54" s="22"/>
      <c r="CX54" s="208"/>
      <c r="CY54" s="206"/>
      <c r="CZ54" s="207"/>
      <c r="DA54" s="21"/>
      <c r="DB54" s="21"/>
      <c r="DC54" s="158"/>
      <c r="DD54" s="21"/>
      <c r="DE54" s="21"/>
      <c r="DF54" s="158"/>
      <c r="DG54" s="158"/>
      <c r="DH54" s="158"/>
      <c r="DI54" s="158"/>
      <c r="DJ54" s="158"/>
      <c r="DK54" s="158"/>
      <c r="DL54" s="158"/>
      <c r="DM54" s="20"/>
      <c r="DN54" s="21"/>
      <c r="DO54" s="158"/>
      <c r="DP54" s="21"/>
      <c r="DQ54" s="21"/>
      <c r="DR54" s="22"/>
      <c r="DS54" s="21"/>
      <c r="DT54" s="21"/>
      <c r="DU54" s="22"/>
      <c r="DV54" s="21"/>
      <c r="DW54" s="21"/>
      <c r="DX54" s="22"/>
      <c r="DY54" s="20"/>
      <c r="DZ54" s="21"/>
      <c r="EA54" s="22"/>
      <c r="EB54" s="22">
        <v>30000</v>
      </c>
      <c r="EC54" s="140">
        <f>ED54-EB54</f>
        <v>-30000</v>
      </c>
      <c r="ED54" s="22">
        <v>0</v>
      </c>
      <c r="EE54" s="17">
        <f t="shared" si="48"/>
        <v>76760</v>
      </c>
      <c r="EF54" s="18">
        <f t="shared" si="44"/>
        <v>-76460</v>
      </c>
      <c r="EG54" s="18">
        <f t="shared" si="22"/>
        <v>300</v>
      </c>
    </row>
    <row r="55" spans="1:137" ht="77.25" thickBot="1">
      <c r="A55" s="153">
        <v>46</v>
      </c>
      <c r="B55" s="160" t="s">
        <v>83</v>
      </c>
      <c r="C55" s="18"/>
      <c r="D55" s="18"/>
      <c r="E55" s="19"/>
      <c r="F55" s="17"/>
      <c r="G55" s="18"/>
      <c r="H55" s="19"/>
      <c r="I55" s="136">
        <f t="shared" si="49"/>
        <v>0</v>
      </c>
      <c r="J55" s="137">
        <f t="shared" si="50"/>
        <v>71</v>
      </c>
      <c r="K55" s="138">
        <f t="shared" si="51"/>
        <v>71</v>
      </c>
      <c r="L55" s="20"/>
      <c r="M55" s="21"/>
      <c r="N55" s="22"/>
      <c r="O55" s="21"/>
      <c r="P55" s="21"/>
      <c r="Q55" s="22"/>
      <c r="R55" s="21"/>
      <c r="S55" s="21"/>
      <c r="T55" s="22"/>
      <c r="U55" s="20"/>
      <c r="V55" s="21"/>
      <c r="W55" s="22"/>
      <c r="X55" s="21"/>
      <c r="Y55" s="140">
        <f>Z55-X55</f>
        <v>71</v>
      </c>
      <c r="Z55" s="22">
        <v>71</v>
      </c>
      <c r="AA55" s="20"/>
      <c r="AB55" s="21"/>
      <c r="AC55" s="22"/>
      <c r="AD55" s="20"/>
      <c r="AE55" s="21"/>
      <c r="AF55" s="22"/>
      <c r="AG55" s="20"/>
      <c r="AH55" s="21"/>
      <c r="AI55" s="22"/>
      <c r="AJ55" s="21"/>
      <c r="AK55" s="21"/>
      <c r="AL55" s="22"/>
      <c r="AM55" s="20"/>
      <c r="AN55" s="21"/>
      <c r="AO55" s="22"/>
      <c r="AP55" s="21"/>
      <c r="AQ55" s="21"/>
      <c r="AR55" s="22"/>
      <c r="AS55" s="21"/>
      <c r="AT55" s="21"/>
      <c r="AU55" s="22"/>
      <c r="AV55" s="21"/>
      <c r="AW55" s="21"/>
      <c r="AX55" s="22"/>
      <c r="AY55" s="21"/>
      <c r="AZ55" s="21"/>
      <c r="BA55" s="22"/>
      <c r="BB55" s="20"/>
      <c r="BC55" s="21"/>
      <c r="BD55" s="22"/>
      <c r="BE55" s="21"/>
      <c r="BF55" s="21"/>
      <c r="BG55" s="22"/>
      <c r="BH55" s="21"/>
      <c r="BI55" s="21"/>
      <c r="BJ55" s="22"/>
      <c r="BK55" s="21"/>
      <c r="BL55" s="140">
        <f>BM55-BK55</f>
        <v>278</v>
      </c>
      <c r="BM55" s="22">
        <v>278</v>
      </c>
      <c r="BN55" s="21"/>
      <c r="BO55" s="140">
        <f>BP55-BN55</f>
        <v>3177</v>
      </c>
      <c r="BP55" s="22">
        <v>3177</v>
      </c>
      <c r="BQ55" s="20"/>
      <c r="BR55" s="140">
        <f>BS55-BQ55</f>
        <v>80</v>
      </c>
      <c r="BS55" s="22">
        <v>80</v>
      </c>
      <c r="BT55" s="20"/>
      <c r="BU55" s="21"/>
      <c r="BV55" s="22"/>
      <c r="BW55" s="21"/>
      <c r="BX55" s="21"/>
      <c r="BY55" s="22"/>
      <c r="BZ55" s="20">
        <v>1384</v>
      </c>
      <c r="CA55" s="140">
        <f>CB55-BZ55</f>
        <v>0</v>
      </c>
      <c r="CB55" s="22">
        <v>1384</v>
      </c>
      <c r="CC55" s="21">
        <v>3860</v>
      </c>
      <c r="CD55" s="140">
        <f>CE55-CC55</f>
        <v>7158</v>
      </c>
      <c r="CE55" s="22">
        <f>3860+7158</f>
        <v>11018</v>
      </c>
      <c r="CF55" s="21">
        <v>2442</v>
      </c>
      <c r="CG55" s="140">
        <f>CH55-CF55</f>
        <v>0</v>
      </c>
      <c r="CH55" s="22">
        <v>2442</v>
      </c>
      <c r="CI55" s="20"/>
      <c r="CJ55" s="21"/>
      <c r="CK55" s="22"/>
      <c r="CL55" s="20"/>
      <c r="CM55" s="21"/>
      <c r="CN55" s="22"/>
      <c r="CO55" s="20"/>
      <c r="CP55" s="21"/>
      <c r="CQ55" s="22"/>
      <c r="CR55" s="20"/>
      <c r="CS55" s="21"/>
      <c r="CT55" s="22"/>
      <c r="CU55" s="21"/>
      <c r="CV55" s="21"/>
      <c r="CW55" s="22"/>
      <c r="CX55" s="21"/>
      <c r="CY55" s="21"/>
      <c r="CZ55" s="22"/>
      <c r="DA55" s="21"/>
      <c r="DB55" s="140">
        <f>DC55-DA55</f>
        <v>124</v>
      </c>
      <c r="DC55" s="158">
        <v>124</v>
      </c>
      <c r="DD55" s="21">
        <v>23358</v>
      </c>
      <c r="DE55" s="140">
        <f>DF55-DD55</f>
        <v>141</v>
      </c>
      <c r="DF55" s="158">
        <f>23358+141</f>
        <v>23499</v>
      </c>
      <c r="DG55" s="158"/>
      <c r="DH55" s="158"/>
      <c r="DI55" s="158"/>
      <c r="DJ55" s="158"/>
      <c r="DK55" s="158"/>
      <c r="DL55" s="158"/>
      <c r="DM55" s="20"/>
      <c r="DN55" s="21"/>
      <c r="DO55" s="158"/>
      <c r="DP55" s="21"/>
      <c r="DQ55" s="21"/>
      <c r="DR55" s="22"/>
      <c r="DS55" s="21"/>
      <c r="DT55" s="140">
        <f>DU55-DS55</f>
        <v>263360</v>
      </c>
      <c r="DU55" s="22">
        <v>263360</v>
      </c>
      <c r="DV55" s="21">
        <v>116036</v>
      </c>
      <c r="DW55" s="140">
        <f>DX55-DV55</f>
        <v>0</v>
      </c>
      <c r="DX55" s="22">
        <f>116036+3140231-10743-2863971-263360-2157</f>
        <v>116036</v>
      </c>
      <c r="DY55" s="20"/>
      <c r="DZ55" s="21"/>
      <c r="EA55" s="22"/>
      <c r="EB55" s="22">
        <f>11232+25</f>
        <v>11257</v>
      </c>
      <c r="EC55" s="140">
        <f>ED55-EB55</f>
        <v>3866</v>
      </c>
      <c r="ED55" s="22">
        <f>11232+25+1709+2157</f>
        <v>15123</v>
      </c>
      <c r="EE55" s="17">
        <f>C55+I55+AJ55+AM55+AP55+AS55+AV55+AY55+BB55+BE55+BH55+BK55+BN55+BQ55+BT55+BW55+BZ55+CC55+CF55+CI55+CL55+CO55+CR55+CU55+CX55+DM55+DP55+DS55+DV55+DY55+EB55+F55+DJ55+DG55+DD55+DA55</f>
        <v>158337</v>
      </c>
      <c r="EF55" s="18">
        <f>D55+J55+AK55+AN55+AQ55+AT55+AW55+AZ55+BC55+BF55+BI55+BL55+BO55+BR55+BU55+BX55+CA55+CD55+CG55+CJ55+CM55+CP55+CS55+CV55+CY55+DN55+DQ55+DT55+DW55+DZ55+EC55+G55+DK55+DH55+DE55+DB55</f>
        <v>278255</v>
      </c>
      <c r="EG55" s="18">
        <f t="shared" si="22"/>
        <v>436592</v>
      </c>
    </row>
    <row r="56" spans="1:137" ht="63.75">
      <c r="A56" s="153">
        <v>47</v>
      </c>
      <c r="B56" s="160" t="s">
        <v>84</v>
      </c>
      <c r="C56" s="18"/>
      <c r="D56" s="18"/>
      <c r="E56" s="19"/>
      <c r="F56" s="17"/>
      <c r="G56" s="18"/>
      <c r="H56" s="19"/>
      <c r="I56" s="136">
        <f t="shared" si="49"/>
        <v>19147</v>
      </c>
      <c r="J56" s="137">
        <f t="shared" si="50"/>
        <v>0</v>
      </c>
      <c r="K56" s="138">
        <f t="shared" si="51"/>
        <v>19147</v>
      </c>
      <c r="L56" s="20"/>
      <c r="M56" s="21"/>
      <c r="N56" s="22"/>
      <c r="O56" s="21"/>
      <c r="P56" s="21"/>
      <c r="Q56" s="22"/>
      <c r="R56" s="21">
        <f>7590+4178</f>
        <v>11768</v>
      </c>
      <c r="S56" s="140">
        <f>T56-R56</f>
        <v>0</v>
      </c>
      <c r="T56" s="22">
        <f>7590+4178</f>
        <v>11768</v>
      </c>
      <c r="U56" s="20"/>
      <c r="V56" s="21"/>
      <c r="W56" s="22"/>
      <c r="X56" s="21">
        <v>7379</v>
      </c>
      <c r="Y56" s="140">
        <f>Z56-X56</f>
        <v>0</v>
      </c>
      <c r="Z56" s="22">
        <v>7379</v>
      </c>
      <c r="AA56" s="20"/>
      <c r="AB56" s="21"/>
      <c r="AC56" s="22"/>
      <c r="AD56" s="20"/>
      <c r="AE56" s="21"/>
      <c r="AF56" s="22"/>
      <c r="AG56" s="20"/>
      <c r="AH56" s="21"/>
      <c r="AI56" s="22"/>
      <c r="AJ56" s="21"/>
      <c r="AK56" s="21"/>
      <c r="AL56" s="22"/>
      <c r="AM56" s="20"/>
      <c r="AN56" s="21"/>
      <c r="AO56" s="22"/>
      <c r="AP56" s="21"/>
      <c r="AQ56" s="21"/>
      <c r="AR56" s="22"/>
      <c r="AS56" s="21"/>
      <c r="AT56" s="21"/>
      <c r="AU56" s="22"/>
      <c r="AV56" s="21"/>
      <c r="AW56" s="21"/>
      <c r="AX56" s="22"/>
      <c r="AY56" s="21"/>
      <c r="AZ56" s="21"/>
      <c r="BA56" s="22"/>
      <c r="BB56" s="20"/>
      <c r="BC56" s="21"/>
      <c r="BD56" s="22"/>
      <c r="BE56" s="21"/>
      <c r="BF56" s="21"/>
      <c r="BG56" s="22"/>
      <c r="BH56" s="21"/>
      <c r="BI56" s="21"/>
      <c r="BJ56" s="22"/>
      <c r="BK56" s="21"/>
      <c r="BL56" s="21"/>
      <c r="BM56" s="22"/>
      <c r="BN56" s="21"/>
      <c r="BO56" s="21"/>
      <c r="BP56" s="22"/>
      <c r="BQ56" s="20"/>
      <c r="BR56" s="21"/>
      <c r="BS56" s="22"/>
      <c r="BT56" s="20"/>
      <c r="BU56" s="21"/>
      <c r="BV56" s="22"/>
      <c r="BW56" s="21"/>
      <c r="BX56" s="21"/>
      <c r="BY56" s="22"/>
      <c r="BZ56" s="20"/>
      <c r="CA56" s="21"/>
      <c r="CB56" s="22"/>
      <c r="CC56" s="21"/>
      <c r="CD56" s="21"/>
      <c r="CE56" s="22"/>
      <c r="CF56" s="21"/>
      <c r="CG56" s="21"/>
      <c r="CH56" s="22"/>
      <c r="CI56" s="20">
        <v>9545</v>
      </c>
      <c r="CJ56" s="140">
        <f>CK56-CI56</f>
        <v>0</v>
      </c>
      <c r="CK56" s="22">
        <v>9545</v>
      </c>
      <c r="CL56" s="20"/>
      <c r="CM56" s="21"/>
      <c r="CN56" s="22"/>
      <c r="CO56" s="20"/>
      <c r="CP56" s="21"/>
      <c r="CQ56" s="22"/>
      <c r="CR56" s="20"/>
      <c r="CS56" s="21"/>
      <c r="CT56" s="22"/>
      <c r="CU56" s="21"/>
      <c r="CV56" s="21"/>
      <c r="CW56" s="22"/>
      <c r="CX56" s="21"/>
      <c r="CY56" s="21"/>
      <c r="CZ56" s="22"/>
      <c r="DA56" s="21"/>
      <c r="DB56" s="21"/>
      <c r="DC56" s="158"/>
      <c r="DD56" s="21"/>
      <c r="DE56" s="21"/>
      <c r="DF56" s="158"/>
      <c r="DG56" s="158"/>
      <c r="DH56" s="158"/>
      <c r="DI56" s="158"/>
      <c r="DJ56" s="158"/>
      <c r="DK56" s="158"/>
      <c r="DL56" s="158"/>
      <c r="DM56" s="20"/>
      <c r="DN56" s="21"/>
      <c r="DO56" s="158"/>
      <c r="DP56" s="21"/>
      <c r="DQ56" s="21"/>
      <c r="DR56" s="22"/>
      <c r="DS56" s="21"/>
      <c r="DT56" s="21"/>
      <c r="DU56" s="22"/>
      <c r="DV56" s="21"/>
      <c r="DW56" s="21"/>
      <c r="DX56" s="22"/>
      <c r="DY56" s="20"/>
      <c r="DZ56" s="21"/>
      <c r="EA56" s="22"/>
      <c r="EB56" s="22">
        <f>9600+7957</f>
        <v>17557</v>
      </c>
      <c r="EC56" s="140">
        <f>ED56-EB56</f>
        <v>0</v>
      </c>
      <c r="ED56" s="22">
        <f>9600+7957</f>
        <v>17557</v>
      </c>
      <c r="EE56" s="17">
        <f t="shared" si="48"/>
        <v>46249</v>
      </c>
      <c r="EF56" s="18">
        <f t="shared" si="44"/>
        <v>0</v>
      </c>
      <c r="EG56" s="18">
        <f t="shared" si="22"/>
        <v>46249</v>
      </c>
    </row>
    <row r="57" spans="1:137" ht="51.75" thickBot="1">
      <c r="A57" s="153">
        <v>48</v>
      </c>
      <c r="B57" s="160" t="s">
        <v>85</v>
      </c>
      <c r="C57" s="18"/>
      <c r="D57" s="18"/>
      <c r="E57" s="19"/>
      <c r="F57" s="17"/>
      <c r="G57" s="18"/>
      <c r="H57" s="19"/>
      <c r="I57" s="136">
        <f t="shared" si="49"/>
        <v>0</v>
      </c>
      <c r="J57" s="137">
        <f t="shared" si="50"/>
        <v>0</v>
      </c>
      <c r="K57" s="138">
        <f t="shared" si="51"/>
        <v>0</v>
      </c>
      <c r="L57" s="20"/>
      <c r="M57" s="21"/>
      <c r="N57" s="22"/>
      <c r="O57" s="21"/>
      <c r="P57" s="21"/>
      <c r="Q57" s="22"/>
      <c r="R57" s="21"/>
      <c r="S57" s="21"/>
      <c r="T57" s="22"/>
      <c r="U57" s="20"/>
      <c r="V57" s="21"/>
      <c r="W57" s="22"/>
      <c r="X57" s="21"/>
      <c r="Y57" s="21"/>
      <c r="Z57" s="22"/>
      <c r="AA57" s="20"/>
      <c r="AB57" s="21"/>
      <c r="AC57" s="22"/>
      <c r="AD57" s="20"/>
      <c r="AE57" s="21"/>
      <c r="AF57" s="22"/>
      <c r="AG57" s="20"/>
      <c r="AH57" s="21"/>
      <c r="AI57" s="22"/>
      <c r="AJ57" s="21"/>
      <c r="AK57" s="21"/>
      <c r="AL57" s="22"/>
      <c r="AM57" s="20"/>
      <c r="AN57" s="21"/>
      <c r="AO57" s="22"/>
      <c r="AP57" s="21"/>
      <c r="AQ57" s="21"/>
      <c r="AR57" s="22"/>
      <c r="AS57" s="21"/>
      <c r="AT57" s="21"/>
      <c r="AU57" s="22"/>
      <c r="AV57" s="21"/>
      <c r="AW57" s="21"/>
      <c r="AX57" s="22"/>
      <c r="AY57" s="21"/>
      <c r="AZ57" s="21"/>
      <c r="BA57" s="22"/>
      <c r="BB57" s="20"/>
      <c r="BC57" s="21"/>
      <c r="BD57" s="22"/>
      <c r="BE57" s="21"/>
      <c r="BF57" s="21"/>
      <c r="BG57" s="22"/>
      <c r="BH57" s="21"/>
      <c r="BI57" s="21"/>
      <c r="BJ57" s="22"/>
      <c r="BK57" s="21"/>
      <c r="BL57" s="21"/>
      <c r="BM57" s="22"/>
      <c r="BN57" s="21"/>
      <c r="BO57" s="21"/>
      <c r="BP57" s="22"/>
      <c r="BQ57" s="20"/>
      <c r="BR57" s="21"/>
      <c r="BS57" s="22"/>
      <c r="BT57" s="20"/>
      <c r="BU57" s="21"/>
      <c r="BV57" s="22"/>
      <c r="BW57" s="21"/>
      <c r="BX57" s="21"/>
      <c r="BY57" s="22"/>
      <c r="BZ57" s="20"/>
      <c r="CA57" s="21"/>
      <c r="CB57" s="22"/>
      <c r="CC57" s="21"/>
      <c r="CD57" s="21"/>
      <c r="CE57" s="22"/>
      <c r="CF57" s="21"/>
      <c r="CG57" s="21"/>
      <c r="CH57" s="22"/>
      <c r="CI57" s="20"/>
      <c r="CJ57" s="21"/>
      <c r="CK57" s="22"/>
      <c r="CL57" s="20"/>
      <c r="CM57" s="21"/>
      <c r="CN57" s="22"/>
      <c r="CO57" s="20"/>
      <c r="CP57" s="21"/>
      <c r="CQ57" s="22"/>
      <c r="CR57" s="20"/>
      <c r="CS57" s="21"/>
      <c r="CT57" s="22"/>
      <c r="CU57" s="21"/>
      <c r="CV57" s="21"/>
      <c r="CW57" s="22"/>
      <c r="CX57" s="21"/>
      <c r="CY57" s="21"/>
      <c r="CZ57" s="22"/>
      <c r="DA57" s="21"/>
      <c r="DB57" s="21"/>
      <c r="DC57" s="158"/>
      <c r="DD57" s="21"/>
      <c r="DE57" s="21"/>
      <c r="DF57" s="158"/>
      <c r="DG57" s="158"/>
      <c r="DH57" s="158"/>
      <c r="DI57" s="158"/>
      <c r="DJ57" s="158"/>
      <c r="DK57" s="158"/>
      <c r="DL57" s="158"/>
      <c r="DM57" s="20"/>
      <c r="DN57" s="21"/>
      <c r="DO57" s="158"/>
      <c r="DP57" s="21"/>
      <c r="DQ57" s="21"/>
      <c r="DR57" s="22"/>
      <c r="DS57" s="21"/>
      <c r="DT57" s="21"/>
      <c r="DU57" s="22"/>
      <c r="DV57" s="21"/>
      <c r="DW57" s="21"/>
      <c r="DX57" s="22"/>
      <c r="DY57" s="20"/>
      <c r="DZ57" s="21"/>
      <c r="EA57" s="22"/>
      <c r="EB57" s="22"/>
      <c r="EC57" s="22"/>
      <c r="ED57" s="22"/>
      <c r="EE57" s="17">
        <f t="shared" si="48"/>
        <v>0</v>
      </c>
      <c r="EF57" s="18">
        <f t="shared" si="44"/>
        <v>0</v>
      </c>
      <c r="EG57" s="18">
        <f t="shared" si="22"/>
        <v>0</v>
      </c>
    </row>
    <row r="58" spans="1:137" ht="63.75">
      <c r="A58" s="153">
        <v>49</v>
      </c>
      <c r="B58" s="209" t="s">
        <v>86</v>
      </c>
      <c r="C58" s="18"/>
      <c r="D58" s="18"/>
      <c r="E58" s="19"/>
      <c r="F58" s="17"/>
      <c r="G58" s="18"/>
      <c r="H58" s="19"/>
      <c r="I58" s="136"/>
      <c r="J58" s="137"/>
      <c r="K58" s="138"/>
      <c r="L58" s="20"/>
      <c r="M58" s="21"/>
      <c r="N58" s="22"/>
      <c r="O58" s="21"/>
      <c r="P58" s="21"/>
      <c r="Q58" s="22"/>
      <c r="R58" s="21"/>
      <c r="S58" s="21"/>
      <c r="T58" s="22"/>
      <c r="U58" s="20"/>
      <c r="V58" s="21"/>
      <c r="W58" s="22"/>
      <c r="X58" s="21"/>
      <c r="Y58" s="21"/>
      <c r="Z58" s="22"/>
      <c r="AA58" s="20"/>
      <c r="AB58" s="21"/>
      <c r="AC58" s="22"/>
      <c r="AD58" s="20"/>
      <c r="AE58" s="21"/>
      <c r="AF58" s="22"/>
      <c r="AG58" s="20"/>
      <c r="AH58" s="21"/>
      <c r="AI58" s="22"/>
      <c r="AJ58" s="21"/>
      <c r="AK58" s="21"/>
      <c r="AL58" s="22"/>
      <c r="AM58" s="20"/>
      <c r="AN58" s="21"/>
      <c r="AO58" s="22"/>
      <c r="AP58" s="21"/>
      <c r="AQ58" s="21"/>
      <c r="AR58" s="22"/>
      <c r="AS58" s="21"/>
      <c r="AT58" s="21"/>
      <c r="AU58" s="22"/>
      <c r="AV58" s="21"/>
      <c r="AW58" s="21"/>
      <c r="AX58" s="22"/>
      <c r="AY58" s="21"/>
      <c r="AZ58" s="21"/>
      <c r="BA58" s="22"/>
      <c r="BB58" s="20"/>
      <c r="BC58" s="21"/>
      <c r="BD58" s="22"/>
      <c r="BE58" s="21"/>
      <c r="BF58" s="140">
        <f>BG58-BE58</f>
        <v>196</v>
      </c>
      <c r="BG58" s="22">
        <v>196</v>
      </c>
      <c r="BH58" s="21"/>
      <c r="BI58" s="21"/>
      <c r="BJ58" s="22"/>
      <c r="BK58" s="21"/>
      <c r="BL58" s="21"/>
      <c r="BM58" s="22"/>
      <c r="BN58" s="21"/>
      <c r="BO58" s="21"/>
      <c r="BP58" s="22"/>
      <c r="BQ58" s="20"/>
      <c r="BR58" s="21"/>
      <c r="BS58" s="22"/>
      <c r="BT58" s="20"/>
      <c r="BU58" s="21"/>
      <c r="BV58" s="22"/>
      <c r="BW58" s="21"/>
      <c r="BX58" s="21"/>
      <c r="BY58" s="22"/>
      <c r="BZ58" s="20"/>
      <c r="CA58" s="21"/>
      <c r="CB58" s="22"/>
      <c r="CC58" s="21"/>
      <c r="CD58" s="21"/>
      <c r="CE58" s="22"/>
      <c r="CF58" s="21"/>
      <c r="CG58" s="21"/>
      <c r="CH58" s="22"/>
      <c r="CI58" s="20"/>
      <c r="CJ58" s="21"/>
      <c r="CK58" s="22"/>
      <c r="CL58" s="20"/>
      <c r="CM58" s="21"/>
      <c r="CN58" s="22"/>
      <c r="CO58" s="20"/>
      <c r="CP58" s="21"/>
      <c r="CQ58" s="22"/>
      <c r="CR58" s="20"/>
      <c r="CS58" s="21"/>
      <c r="CT58" s="22"/>
      <c r="CU58" s="21"/>
      <c r="CV58" s="21"/>
      <c r="CW58" s="22"/>
      <c r="CX58" s="21"/>
      <c r="CY58" s="21"/>
      <c r="CZ58" s="22"/>
      <c r="DA58" s="21"/>
      <c r="DB58" s="21"/>
      <c r="DC58" s="158"/>
      <c r="DD58" s="21"/>
      <c r="DE58" s="21"/>
      <c r="DF58" s="158"/>
      <c r="DG58" s="158"/>
      <c r="DH58" s="158"/>
      <c r="DI58" s="158"/>
      <c r="DJ58" s="158"/>
      <c r="DK58" s="158"/>
      <c r="DL58" s="158"/>
      <c r="DM58" s="20"/>
      <c r="DN58" s="21"/>
      <c r="DO58" s="158"/>
      <c r="DP58" s="21"/>
      <c r="DQ58" s="21"/>
      <c r="DR58" s="22"/>
      <c r="DS58" s="21"/>
      <c r="DT58" s="140">
        <f>DU58-DS58</f>
        <v>2863971</v>
      </c>
      <c r="DU58" s="22">
        <v>2863971</v>
      </c>
      <c r="DV58" s="21"/>
      <c r="DW58" s="21"/>
      <c r="DX58" s="22"/>
      <c r="DY58" s="20"/>
      <c r="DZ58" s="21"/>
      <c r="EA58" s="22"/>
      <c r="EB58" s="22"/>
      <c r="EC58" s="140">
        <f>ED58-EB58</f>
        <v>9034</v>
      </c>
      <c r="ED58" s="22">
        <v>9034</v>
      </c>
      <c r="EE58" s="17">
        <f>C58+I58+AJ58+AM58+AP58+AS58+AV58+AY58+BB58+BE58+BH58+BK58+BN58+BQ58+BT58+BW58+BZ58+CC58+CF58+CI58+CL58+CO58+CR58+CU58+CX58+DM58+DP58+DS58+DV58+DY58+EB58+F58</f>
        <v>0</v>
      </c>
      <c r="EF58" s="18">
        <f>D58+J58+AK58+AN58+AQ58+AT58+AW58+AZ58+BC58+BF58+BI58+BL58+BO58+BR58+BU58+BX58+CA58+CD58+CG58+CJ58+CM58+CP58+CS58+CV58+CY58+DN58+DQ58+DT58+DW58+DZ58+EC58+G58</f>
        <v>2873201</v>
      </c>
      <c r="EG58" s="18">
        <f>E58+K58+AL58+AO58+AR58+AU58+AX58+BA58+BD58+BG58+BJ58+BM58+BP58+BS58+BV58+BY58+CB58+CE58+CH58+CK58+CN58+CQ58+CT58+CW58+CZ58+DO58+DR58+DU58+DX58+EA58+ED58+H58+DL58+DI58+DF58+DC58</f>
        <v>2873201</v>
      </c>
    </row>
    <row r="59" spans="1:137" ht="64.5" thickBot="1">
      <c r="A59" s="153">
        <v>50</v>
      </c>
      <c r="B59" s="160" t="s">
        <v>87</v>
      </c>
      <c r="C59" s="18"/>
      <c r="D59" s="18"/>
      <c r="E59" s="19"/>
      <c r="F59" s="17"/>
      <c r="G59" s="18"/>
      <c r="H59" s="19"/>
      <c r="I59" s="136">
        <f t="shared" si="49"/>
        <v>0</v>
      </c>
      <c r="J59" s="137">
        <f t="shared" si="50"/>
        <v>0</v>
      </c>
      <c r="K59" s="138">
        <f t="shared" si="51"/>
        <v>0</v>
      </c>
      <c r="L59" s="20"/>
      <c r="M59" s="21"/>
      <c r="N59" s="22"/>
      <c r="O59" s="21"/>
      <c r="P59" s="21"/>
      <c r="Q59" s="22"/>
      <c r="R59" s="21"/>
      <c r="S59" s="21"/>
      <c r="T59" s="22"/>
      <c r="U59" s="20"/>
      <c r="V59" s="72"/>
      <c r="W59" s="22"/>
      <c r="X59" s="21"/>
      <c r="Y59" s="21"/>
      <c r="Z59" s="22"/>
      <c r="AA59" s="20"/>
      <c r="AB59" s="21"/>
      <c r="AC59" s="22"/>
      <c r="AD59" s="20"/>
      <c r="AE59" s="21"/>
      <c r="AF59" s="22"/>
      <c r="AG59" s="20"/>
      <c r="AH59" s="21"/>
      <c r="AI59" s="22"/>
      <c r="AJ59" s="21"/>
      <c r="AK59" s="21"/>
      <c r="AL59" s="22"/>
      <c r="AM59" s="20"/>
      <c r="AN59" s="21"/>
      <c r="AO59" s="22"/>
      <c r="AP59" s="21"/>
      <c r="AQ59" s="21"/>
      <c r="AR59" s="22"/>
      <c r="AS59" s="21"/>
      <c r="AT59" s="21"/>
      <c r="AU59" s="22"/>
      <c r="AV59" s="21"/>
      <c r="AW59" s="21"/>
      <c r="AX59" s="22"/>
      <c r="AY59" s="21"/>
      <c r="AZ59" s="21"/>
      <c r="BA59" s="22"/>
      <c r="BB59" s="20"/>
      <c r="BC59" s="21"/>
      <c r="BD59" s="22"/>
      <c r="BE59" s="21"/>
      <c r="BF59" s="21"/>
      <c r="BG59" s="22"/>
      <c r="BH59" s="21"/>
      <c r="BI59" s="21"/>
      <c r="BJ59" s="22"/>
      <c r="BK59" s="21"/>
      <c r="BL59" s="21"/>
      <c r="BM59" s="22"/>
      <c r="BN59" s="21"/>
      <c r="BO59" s="21"/>
      <c r="BP59" s="22"/>
      <c r="BQ59" s="20"/>
      <c r="BR59" s="21"/>
      <c r="BS59" s="22"/>
      <c r="BT59" s="20"/>
      <c r="BU59" s="21"/>
      <c r="BV59" s="22"/>
      <c r="BW59" s="21"/>
      <c r="BX59" s="21"/>
      <c r="BY59" s="22"/>
      <c r="BZ59" s="20"/>
      <c r="CA59" s="21"/>
      <c r="CB59" s="22"/>
      <c r="CC59" s="21"/>
      <c r="CD59" s="21"/>
      <c r="CE59" s="22"/>
      <c r="CF59" s="21"/>
      <c r="CG59" s="21"/>
      <c r="CH59" s="22"/>
      <c r="CI59" s="20"/>
      <c r="CJ59" s="21"/>
      <c r="CK59" s="22"/>
      <c r="CL59" s="20"/>
      <c r="CM59" s="21"/>
      <c r="CN59" s="22"/>
      <c r="CO59" s="20"/>
      <c r="CP59" s="21"/>
      <c r="CQ59" s="22"/>
      <c r="CR59" s="20"/>
      <c r="CS59" s="21"/>
      <c r="CT59" s="22"/>
      <c r="CU59" s="21"/>
      <c r="CV59" s="21"/>
      <c r="CW59" s="22"/>
      <c r="CX59" s="21"/>
      <c r="CY59" s="21"/>
      <c r="CZ59" s="22"/>
      <c r="DA59" s="21"/>
      <c r="DB59" s="21"/>
      <c r="DC59" s="158"/>
      <c r="DD59" s="21"/>
      <c r="DE59" s="21"/>
      <c r="DF59" s="158"/>
      <c r="DG59" s="158"/>
      <c r="DH59" s="158"/>
      <c r="DI59" s="158"/>
      <c r="DJ59" s="158"/>
      <c r="DK59" s="158"/>
      <c r="DL59" s="158"/>
      <c r="DM59" s="20"/>
      <c r="DN59" s="72"/>
      <c r="DO59" s="158"/>
      <c r="DP59" s="21"/>
      <c r="DQ59" s="21"/>
      <c r="DR59" s="22"/>
      <c r="DS59" s="21"/>
      <c r="DT59" s="21"/>
      <c r="DU59" s="22"/>
      <c r="DV59" s="21"/>
      <c r="DW59" s="21"/>
      <c r="DX59" s="22"/>
      <c r="DY59" s="73"/>
      <c r="DZ59" s="74"/>
      <c r="EA59" s="75"/>
      <c r="EB59" s="75"/>
      <c r="EC59" s="75"/>
      <c r="ED59" s="75"/>
      <c r="EE59" s="17">
        <f t="shared" si="48"/>
        <v>0</v>
      </c>
      <c r="EF59" s="18">
        <f t="shared" si="44"/>
        <v>0</v>
      </c>
      <c r="EG59" s="18">
        <f t="shared" si="22"/>
        <v>0</v>
      </c>
    </row>
    <row r="60" spans="1:137" ht="77.25" thickBot="1">
      <c r="A60" s="153">
        <v>51</v>
      </c>
      <c r="B60" s="160" t="s">
        <v>88</v>
      </c>
      <c r="C60" s="18"/>
      <c r="D60" s="18"/>
      <c r="E60" s="19"/>
      <c r="F60" s="17"/>
      <c r="G60" s="18"/>
      <c r="H60" s="19"/>
      <c r="I60" s="136">
        <f t="shared" si="49"/>
        <v>0</v>
      </c>
      <c r="J60" s="137">
        <f t="shared" si="50"/>
        <v>0</v>
      </c>
      <c r="K60" s="138">
        <f t="shared" si="51"/>
        <v>0</v>
      </c>
      <c r="L60" s="20"/>
      <c r="M60" s="21"/>
      <c r="N60" s="22"/>
      <c r="O60" s="21"/>
      <c r="P60" s="21"/>
      <c r="Q60" s="22"/>
      <c r="R60" s="21"/>
      <c r="S60" s="21"/>
      <c r="T60" s="22"/>
      <c r="U60" s="20"/>
      <c r="V60" s="72"/>
      <c r="W60" s="22"/>
      <c r="X60" s="21"/>
      <c r="Y60" s="21"/>
      <c r="Z60" s="22"/>
      <c r="AA60" s="20"/>
      <c r="AB60" s="21"/>
      <c r="AC60" s="22"/>
      <c r="AD60" s="20"/>
      <c r="AE60" s="21"/>
      <c r="AF60" s="22"/>
      <c r="AG60" s="20"/>
      <c r="AH60" s="21"/>
      <c r="AI60" s="22"/>
      <c r="AJ60" s="21"/>
      <c r="AK60" s="21"/>
      <c r="AL60" s="22"/>
      <c r="AM60" s="20"/>
      <c r="AN60" s="21"/>
      <c r="AO60" s="22"/>
      <c r="AP60" s="21"/>
      <c r="AQ60" s="21"/>
      <c r="AR60" s="22"/>
      <c r="AS60" s="21"/>
      <c r="AT60" s="21"/>
      <c r="AU60" s="22"/>
      <c r="AV60" s="21"/>
      <c r="AW60" s="21"/>
      <c r="AX60" s="22"/>
      <c r="AY60" s="21"/>
      <c r="AZ60" s="21"/>
      <c r="BA60" s="22"/>
      <c r="BB60" s="20"/>
      <c r="BC60" s="21"/>
      <c r="BD60" s="22"/>
      <c r="BE60" s="21"/>
      <c r="BF60" s="140"/>
      <c r="BG60" s="22"/>
      <c r="BH60" s="21"/>
      <c r="BI60" s="21"/>
      <c r="BJ60" s="22"/>
      <c r="BK60" s="21"/>
      <c r="BL60" s="21"/>
      <c r="BM60" s="22"/>
      <c r="BN60" s="21"/>
      <c r="BO60" s="21"/>
      <c r="BP60" s="22"/>
      <c r="BQ60" s="20"/>
      <c r="BR60" s="21"/>
      <c r="BS60" s="22"/>
      <c r="BT60" s="20"/>
      <c r="BU60" s="21"/>
      <c r="BV60" s="22"/>
      <c r="BW60" s="21"/>
      <c r="BX60" s="21"/>
      <c r="BY60" s="22"/>
      <c r="BZ60" s="20"/>
      <c r="CA60" s="21"/>
      <c r="CB60" s="22"/>
      <c r="CC60" s="21"/>
      <c r="CD60" s="21"/>
      <c r="CE60" s="22"/>
      <c r="CF60" s="21"/>
      <c r="CG60" s="21"/>
      <c r="CH60" s="22"/>
      <c r="CI60" s="20"/>
      <c r="CJ60" s="21"/>
      <c r="CK60" s="22"/>
      <c r="CL60" s="20"/>
      <c r="CM60" s="21"/>
      <c r="CN60" s="22"/>
      <c r="CO60" s="20"/>
      <c r="CP60" s="21"/>
      <c r="CQ60" s="22"/>
      <c r="CR60" s="20"/>
      <c r="CS60" s="21"/>
      <c r="CT60" s="22"/>
      <c r="CU60" s="21"/>
      <c r="CV60" s="21"/>
      <c r="CW60" s="22"/>
      <c r="CX60" s="21"/>
      <c r="CY60" s="21"/>
      <c r="CZ60" s="22"/>
      <c r="DA60" s="21"/>
      <c r="DB60" s="21"/>
      <c r="DC60" s="158"/>
      <c r="DD60" s="21"/>
      <c r="DE60" s="21"/>
      <c r="DF60" s="158"/>
      <c r="DG60" s="158"/>
      <c r="DH60" s="158"/>
      <c r="DI60" s="158"/>
      <c r="DJ60" s="158"/>
      <c r="DK60" s="158"/>
      <c r="DL60" s="158"/>
      <c r="DM60" s="20"/>
      <c r="DN60" s="72"/>
      <c r="DO60" s="158"/>
      <c r="DP60" s="21"/>
      <c r="DQ60" s="21"/>
      <c r="DR60" s="22"/>
      <c r="DS60" s="21"/>
      <c r="DT60" s="21"/>
      <c r="DU60" s="22"/>
      <c r="DV60" s="21"/>
      <c r="DW60" s="21"/>
      <c r="DX60" s="22"/>
      <c r="DY60" s="73"/>
      <c r="DZ60" s="74"/>
      <c r="EA60" s="75"/>
      <c r="EB60" s="210"/>
      <c r="EC60" s="210"/>
      <c r="ED60" s="210"/>
      <c r="EE60" s="17">
        <f t="shared" si="48"/>
        <v>0</v>
      </c>
      <c r="EF60" s="18">
        <f t="shared" si="44"/>
        <v>0</v>
      </c>
      <c r="EG60" s="18">
        <f t="shared" si="22"/>
        <v>0</v>
      </c>
    </row>
    <row r="61" spans="1:137" ht="77.25" thickBot="1">
      <c r="A61" s="153">
        <v>52</v>
      </c>
      <c r="B61" s="160" t="s">
        <v>89</v>
      </c>
      <c r="C61" s="18"/>
      <c r="D61" s="18"/>
      <c r="E61" s="19"/>
      <c r="F61" s="17"/>
      <c r="G61" s="18"/>
      <c r="H61" s="19"/>
      <c r="I61" s="136">
        <f t="shared" si="49"/>
        <v>0</v>
      </c>
      <c r="J61" s="137">
        <f t="shared" si="50"/>
        <v>0</v>
      </c>
      <c r="K61" s="138">
        <f t="shared" si="51"/>
        <v>0</v>
      </c>
      <c r="L61" s="20"/>
      <c r="M61" s="21"/>
      <c r="N61" s="22"/>
      <c r="O61" s="21"/>
      <c r="P61" s="21"/>
      <c r="Q61" s="22"/>
      <c r="R61" s="21"/>
      <c r="S61" s="21"/>
      <c r="T61" s="22"/>
      <c r="U61" s="20"/>
      <c r="V61" s="72"/>
      <c r="W61" s="22"/>
      <c r="X61" s="21"/>
      <c r="Y61" s="21"/>
      <c r="Z61" s="22"/>
      <c r="AA61" s="20"/>
      <c r="AB61" s="21"/>
      <c r="AC61" s="22"/>
      <c r="AD61" s="20"/>
      <c r="AE61" s="21"/>
      <c r="AF61" s="22"/>
      <c r="AG61" s="20"/>
      <c r="AH61" s="21"/>
      <c r="AI61" s="22"/>
      <c r="AJ61" s="21"/>
      <c r="AK61" s="21"/>
      <c r="AL61" s="22"/>
      <c r="AM61" s="20"/>
      <c r="AN61" s="21"/>
      <c r="AO61" s="22"/>
      <c r="AP61" s="21"/>
      <c r="AQ61" s="21"/>
      <c r="AR61" s="22"/>
      <c r="AS61" s="21"/>
      <c r="AT61" s="21"/>
      <c r="AU61" s="22"/>
      <c r="AV61" s="21"/>
      <c r="AW61" s="21"/>
      <c r="AX61" s="22"/>
      <c r="AY61" s="21"/>
      <c r="AZ61" s="21"/>
      <c r="BA61" s="22"/>
      <c r="BB61" s="20"/>
      <c r="BC61" s="21"/>
      <c r="BD61" s="22"/>
      <c r="BE61" s="21"/>
      <c r="BF61" s="21"/>
      <c r="BG61" s="22"/>
      <c r="BH61" s="21"/>
      <c r="BI61" s="21"/>
      <c r="BJ61" s="22"/>
      <c r="BK61" s="21"/>
      <c r="BL61" s="21"/>
      <c r="BM61" s="22"/>
      <c r="BN61" s="21"/>
      <c r="BO61" s="21"/>
      <c r="BP61" s="22"/>
      <c r="BQ61" s="20"/>
      <c r="BR61" s="21"/>
      <c r="BS61" s="22"/>
      <c r="BT61" s="20"/>
      <c r="BU61" s="21"/>
      <c r="BV61" s="22"/>
      <c r="BW61" s="21"/>
      <c r="BX61" s="21"/>
      <c r="BY61" s="22"/>
      <c r="BZ61" s="20"/>
      <c r="CA61" s="21"/>
      <c r="CB61" s="22"/>
      <c r="CC61" s="21"/>
      <c r="CD61" s="21"/>
      <c r="CE61" s="22"/>
      <c r="CF61" s="21"/>
      <c r="CG61" s="21"/>
      <c r="CH61" s="22"/>
      <c r="CI61" s="20"/>
      <c r="CJ61" s="21"/>
      <c r="CK61" s="22"/>
      <c r="CL61" s="20"/>
      <c r="CM61" s="21"/>
      <c r="CN61" s="22"/>
      <c r="CO61" s="20"/>
      <c r="CP61" s="21"/>
      <c r="CQ61" s="22"/>
      <c r="CR61" s="20">
        <v>19614</v>
      </c>
      <c r="CS61" s="140">
        <f>CT61-CR61</f>
        <v>0</v>
      </c>
      <c r="CT61" s="22">
        <v>19614</v>
      </c>
      <c r="CU61" s="21"/>
      <c r="CV61" s="21"/>
      <c r="CW61" s="22"/>
      <c r="CX61" s="21">
        <v>15475</v>
      </c>
      <c r="CY61" s="140">
        <f>CZ61-CX61</f>
        <v>0</v>
      </c>
      <c r="CZ61" s="22">
        <v>15475</v>
      </c>
      <c r="DA61" s="21"/>
      <c r="DB61" s="21"/>
      <c r="DC61" s="158"/>
      <c r="DD61" s="21"/>
      <c r="DE61" s="21"/>
      <c r="DF61" s="158"/>
      <c r="DG61" s="158"/>
      <c r="DH61" s="158"/>
      <c r="DI61" s="158"/>
      <c r="DJ61" s="158"/>
      <c r="DK61" s="158"/>
      <c r="DL61" s="158"/>
      <c r="DM61" s="20"/>
      <c r="DN61" s="72"/>
      <c r="DO61" s="158"/>
      <c r="DP61" s="21"/>
      <c r="DQ61" s="21"/>
      <c r="DR61" s="22"/>
      <c r="DS61" s="21"/>
      <c r="DT61" s="21"/>
      <c r="DU61" s="22"/>
      <c r="DV61" s="21"/>
      <c r="DW61" s="21"/>
      <c r="DX61" s="22"/>
      <c r="DY61" s="73"/>
      <c r="DZ61" s="74"/>
      <c r="EA61" s="75"/>
      <c r="EB61" s="210"/>
      <c r="EC61" s="210"/>
      <c r="ED61" s="210"/>
      <c r="EE61" s="17">
        <f t="shared" si="48"/>
        <v>35089</v>
      </c>
      <c r="EF61" s="18">
        <f t="shared" si="44"/>
        <v>0</v>
      </c>
      <c r="EG61" s="18">
        <f t="shared" si="22"/>
        <v>35089</v>
      </c>
    </row>
    <row r="62" spans="1:137" ht="51.75" thickBot="1">
      <c r="A62" s="153">
        <v>53</v>
      </c>
      <c r="B62" s="160" t="s">
        <v>90</v>
      </c>
      <c r="C62" s="18"/>
      <c r="D62" s="18"/>
      <c r="E62" s="19"/>
      <c r="F62" s="17"/>
      <c r="G62" s="18"/>
      <c r="H62" s="19"/>
      <c r="I62" s="136">
        <f t="shared" si="49"/>
        <v>0</v>
      </c>
      <c r="J62" s="137">
        <f t="shared" si="50"/>
        <v>0</v>
      </c>
      <c r="K62" s="138">
        <f t="shared" si="51"/>
        <v>0</v>
      </c>
      <c r="L62" s="20"/>
      <c r="M62" s="21"/>
      <c r="N62" s="22"/>
      <c r="O62" s="21"/>
      <c r="P62" s="21"/>
      <c r="Q62" s="22"/>
      <c r="R62" s="21"/>
      <c r="S62" s="21"/>
      <c r="T62" s="22"/>
      <c r="U62" s="20"/>
      <c r="V62" s="72"/>
      <c r="W62" s="22"/>
      <c r="X62" s="21"/>
      <c r="Y62" s="21"/>
      <c r="Z62" s="22"/>
      <c r="AA62" s="20"/>
      <c r="AB62" s="21"/>
      <c r="AC62" s="22"/>
      <c r="AD62" s="20"/>
      <c r="AE62" s="21"/>
      <c r="AF62" s="22"/>
      <c r="AG62" s="20"/>
      <c r="AH62" s="21"/>
      <c r="AI62" s="22"/>
      <c r="AJ62" s="21"/>
      <c r="AK62" s="21"/>
      <c r="AL62" s="22"/>
      <c r="AM62" s="20"/>
      <c r="AN62" s="21"/>
      <c r="AO62" s="22"/>
      <c r="AP62" s="21"/>
      <c r="AQ62" s="21"/>
      <c r="AR62" s="22"/>
      <c r="AS62" s="21"/>
      <c r="AT62" s="21"/>
      <c r="AU62" s="22"/>
      <c r="AV62" s="21"/>
      <c r="AW62" s="21"/>
      <c r="AX62" s="22"/>
      <c r="AY62" s="21"/>
      <c r="AZ62" s="21"/>
      <c r="BA62" s="22"/>
      <c r="BB62" s="20"/>
      <c r="BC62" s="21"/>
      <c r="BD62" s="22"/>
      <c r="BE62" s="21">
        <v>554339</v>
      </c>
      <c r="BF62" s="140">
        <f>BG62-BE62</f>
        <v>-408000</v>
      </c>
      <c r="BG62" s="22">
        <f>554339-408000</f>
        <v>146339</v>
      </c>
      <c r="BH62" s="21"/>
      <c r="BI62" s="21"/>
      <c r="BJ62" s="22"/>
      <c r="BK62" s="21"/>
      <c r="BL62" s="21"/>
      <c r="BM62" s="22"/>
      <c r="BN62" s="21"/>
      <c r="BO62" s="21"/>
      <c r="BP62" s="22"/>
      <c r="BQ62" s="20"/>
      <c r="BR62" s="21"/>
      <c r="BS62" s="22"/>
      <c r="BT62" s="20"/>
      <c r="BU62" s="21"/>
      <c r="BV62" s="22"/>
      <c r="BW62" s="21"/>
      <c r="BX62" s="21"/>
      <c r="BY62" s="22"/>
      <c r="BZ62" s="20"/>
      <c r="CA62" s="21"/>
      <c r="CB62" s="22"/>
      <c r="CC62" s="21"/>
      <c r="CD62" s="21"/>
      <c r="CE62" s="22"/>
      <c r="CF62" s="21"/>
      <c r="CG62" s="21"/>
      <c r="CH62" s="22"/>
      <c r="CI62" s="20"/>
      <c r="CJ62" s="21"/>
      <c r="CK62" s="22"/>
      <c r="CL62" s="20"/>
      <c r="CM62" s="21"/>
      <c r="CN62" s="22"/>
      <c r="CO62" s="20"/>
      <c r="CP62" s="21"/>
      <c r="CQ62" s="22"/>
      <c r="CR62" s="20"/>
      <c r="CS62" s="21"/>
      <c r="CT62" s="22"/>
      <c r="CU62" s="21"/>
      <c r="CV62" s="21"/>
      <c r="CW62" s="22"/>
      <c r="CX62" s="21"/>
      <c r="CY62" s="21"/>
      <c r="CZ62" s="22"/>
      <c r="DA62" s="21"/>
      <c r="DB62" s="21"/>
      <c r="DC62" s="158"/>
      <c r="DD62" s="21"/>
      <c r="DE62" s="21"/>
      <c r="DF62" s="158"/>
      <c r="DG62" s="158"/>
      <c r="DH62" s="158"/>
      <c r="DI62" s="158"/>
      <c r="DJ62" s="158"/>
      <c r="DK62" s="158"/>
      <c r="DL62" s="158"/>
      <c r="DM62" s="20"/>
      <c r="DN62" s="72"/>
      <c r="DO62" s="158"/>
      <c r="DP62" s="21"/>
      <c r="DQ62" s="21"/>
      <c r="DR62" s="22"/>
      <c r="DS62" s="21"/>
      <c r="DT62" s="21"/>
      <c r="DU62" s="22"/>
      <c r="DV62" s="21"/>
      <c r="DW62" s="21"/>
      <c r="DX62" s="22"/>
      <c r="DY62" s="73"/>
      <c r="DZ62" s="74"/>
      <c r="EA62" s="75"/>
      <c r="EB62" s="210"/>
      <c r="EC62" s="210"/>
      <c r="ED62" s="210"/>
      <c r="EE62" s="17">
        <f t="shared" si="48"/>
        <v>554339</v>
      </c>
      <c r="EF62" s="18">
        <f t="shared" si="44"/>
        <v>-408000</v>
      </c>
      <c r="EG62" s="18">
        <f t="shared" si="22"/>
        <v>146339</v>
      </c>
    </row>
    <row r="63" spans="1:137" ht="64.5" thickBot="1">
      <c r="A63" s="153">
        <v>54</v>
      </c>
      <c r="B63" s="160" t="s">
        <v>91</v>
      </c>
      <c r="C63" s="18"/>
      <c r="D63" s="18"/>
      <c r="E63" s="19"/>
      <c r="F63" s="17"/>
      <c r="G63" s="18"/>
      <c r="H63" s="19"/>
      <c r="I63" s="136">
        <f t="shared" si="49"/>
        <v>0</v>
      </c>
      <c r="J63" s="137">
        <f t="shared" si="50"/>
        <v>0</v>
      </c>
      <c r="K63" s="138">
        <f t="shared" si="51"/>
        <v>0</v>
      </c>
      <c r="L63" s="20"/>
      <c r="M63" s="21"/>
      <c r="N63" s="22"/>
      <c r="O63" s="21"/>
      <c r="P63" s="21"/>
      <c r="Q63" s="22"/>
      <c r="R63" s="21"/>
      <c r="S63" s="21"/>
      <c r="T63" s="22"/>
      <c r="U63" s="20"/>
      <c r="V63" s="21"/>
      <c r="W63" s="22"/>
      <c r="X63" s="21"/>
      <c r="Y63" s="21"/>
      <c r="Z63" s="22"/>
      <c r="AA63" s="20"/>
      <c r="AB63" s="21"/>
      <c r="AC63" s="22"/>
      <c r="AD63" s="20"/>
      <c r="AE63" s="21"/>
      <c r="AF63" s="22"/>
      <c r="AG63" s="20"/>
      <c r="AH63" s="21"/>
      <c r="AI63" s="22"/>
      <c r="AJ63" s="21"/>
      <c r="AK63" s="21"/>
      <c r="AL63" s="22"/>
      <c r="AM63" s="20"/>
      <c r="AN63" s="21"/>
      <c r="AO63" s="22"/>
      <c r="AP63" s="21"/>
      <c r="AQ63" s="21"/>
      <c r="AR63" s="22"/>
      <c r="AS63" s="21"/>
      <c r="AT63" s="21"/>
      <c r="AU63" s="22"/>
      <c r="AV63" s="21"/>
      <c r="AW63" s="21"/>
      <c r="AX63" s="22"/>
      <c r="AY63" s="21"/>
      <c r="AZ63" s="21"/>
      <c r="BA63" s="22"/>
      <c r="BB63" s="20"/>
      <c r="BC63" s="21"/>
      <c r="BD63" s="22"/>
      <c r="BE63" s="21"/>
      <c r="BF63" s="21"/>
      <c r="BG63" s="22"/>
      <c r="BH63" s="21"/>
      <c r="BI63" s="21"/>
      <c r="BJ63" s="22"/>
      <c r="BK63" s="21"/>
      <c r="BL63" s="21"/>
      <c r="BM63" s="22"/>
      <c r="BN63" s="21"/>
      <c r="BO63" s="21"/>
      <c r="BP63" s="22"/>
      <c r="BQ63" s="20"/>
      <c r="BR63" s="21"/>
      <c r="BS63" s="22"/>
      <c r="BT63" s="20"/>
      <c r="BU63" s="21"/>
      <c r="BV63" s="22"/>
      <c r="BW63" s="21"/>
      <c r="BX63" s="21"/>
      <c r="BY63" s="22"/>
      <c r="BZ63" s="20"/>
      <c r="CA63" s="21"/>
      <c r="CB63" s="22"/>
      <c r="CC63" s="21"/>
      <c r="CD63" s="21"/>
      <c r="CE63" s="22"/>
      <c r="CF63" s="21"/>
      <c r="CG63" s="21"/>
      <c r="CH63" s="22"/>
      <c r="CI63" s="20"/>
      <c r="CJ63" s="21"/>
      <c r="CK63" s="22"/>
      <c r="CL63" s="20"/>
      <c r="CM63" s="21"/>
      <c r="CN63" s="22"/>
      <c r="CO63" s="20"/>
      <c r="CP63" s="21"/>
      <c r="CQ63" s="22"/>
      <c r="CR63" s="20"/>
      <c r="CS63" s="21"/>
      <c r="CT63" s="22"/>
      <c r="CU63" s="21"/>
      <c r="CV63" s="21"/>
      <c r="CW63" s="22"/>
      <c r="CX63" s="21"/>
      <c r="CY63" s="21"/>
      <c r="CZ63" s="22"/>
      <c r="DA63" s="21"/>
      <c r="DB63" s="21"/>
      <c r="DC63" s="158"/>
      <c r="DD63" s="21"/>
      <c r="DE63" s="21"/>
      <c r="DF63" s="158"/>
      <c r="DG63" s="158"/>
      <c r="DH63" s="158"/>
      <c r="DI63" s="158"/>
      <c r="DJ63" s="158"/>
      <c r="DK63" s="158"/>
      <c r="DL63" s="158"/>
      <c r="DM63" s="20"/>
      <c r="DN63" s="21"/>
      <c r="DO63" s="158"/>
      <c r="DP63" s="21"/>
      <c r="DQ63" s="21"/>
      <c r="DR63" s="22"/>
      <c r="DS63" s="21"/>
      <c r="DT63" s="21"/>
      <c r="DU63" s="22"/>
      <c r="DV63" s="21"/>
      <c r="DW63" s="21"/>
      <c r="DX63" s="22"/>
      <c r="DY63" s="20"/>
      <c r="DZ63" s="21"/>
      <c r="EA63" s="22"/>
      <c r="EB63" s="22">
        <v>500</v>
      </c>
      <c r="EC63" s="140">
        <f>ED63-EB63</f>
        <v>0</v>
      </c>
      <c r="ED63" s="22">
        <v>500</v>
      </c>
      <c r="EE63" s="17">
        <f t="shared" si="48"/>
        <v>500</v>
      </c>
      <c r="EF63" s="18">
        <f t="shared" si="44"/>
        <v>0</v>
      </c>
      <c r="EG63" s="18">
        <f t="shared" si="22"/>
        <v>500</v>
      </c>
    </row>
    <row r="64" spans="1:137" ht="15.75" thickBot="1">
      <c r="A64" s="153">
        <v>55</v>
      </c>
      <c r="B64" s="211" t="s">
        <v>92</v>
      </c>
      <c r="C64" s="18"/>
      <c r="D64" s="18"/>
      <c r="E64" s="19"/>
      <c r="F64" s="17"/>
      <c r="G64" s="18"/>
      <c r="H64" s="19"/>
      <c r="I64" s="136">
        <f t="shared" si="49"/>
        <v>0</v>
      </c>
      <c r="J64" s="137">
        <f t="shared" si="50"/>
        <v>0</v>
      </c>
      <c r="K64" s="138">
        <f t="shared" si="51"/>
        <v>0</v>
      </c>
      <c r="L64" s="20"/>
      <c r="M64" s="21"/>
      <c r="N64" s="22"/>
      <c r="O64" s="21"/>
      <c r="P64" s="21"/>
      <c r="Q64" s="22"/>
      <c r="R64" s="21"/>
      <c r="S64" s="21"/>
      <c r="T64" s="22"/>
      <c r="U64" s="20"/>
      <c r="V64" s="21"/>
      <c r="W64" s="22"/>
      <c r="X64" s="21"/>
      <c r="Y64" s="21"/>
      <c r="Z64" s="22"/>
      <c r="AA64" s="20"/>
      <c r="AB64" s="21"/>
      <c r="AC64" s="22"/>
      <c r="AD64" s="20"/>
      <c r="AE64" s="21"/>
      <c r="AF64" s="22"/>
      <c r="AG64" s="20"/>
      <c r="AH64" s="21"/>
      <c r="AI64" s="22"/>
      <c r="AJ64" s="21"/>
      <c r="AK64" s="21"/>
      <c r="AL64" s="22"/>
      <c r="AM64" s="20"/>
      <c r="AN64" s="21"/>
      <c r="AO64" s="22"/>
      <c r="AP64" s="21"/>
      <c r="AQ64" s="21"/>
      <c r="AR64" s="22"/>
      <c r="AS64" s="21"/>
      <c r="AT64" s="21"/>
      <c r="AU64" s="22"/>
      <c r="AV64" s="21"/>
      <c r="AW64" s="21"/>
      <c r="AX64" s="22"/>
      <c r="AY64" s="21"/>
      <c r="AZ64" s="21"/>
      <c r="BA64" s="22"/>
      <c r="BB64" s="20"/>
      <c r="BC64" s="21"/>
      <c r="BD64" s="22"/>
      <c r="BE64" s="21"/>
      <c r="BF64" s="21"/>
      <c r="BG64" s="22"/>
      <c r="BH64" s="21"/>
      <c r="BI64" s="21"/>
      <c r="BJ64" s="22"/>
      <c r="BK64" s="21"/>
      <c r="BL64" s="21"/>
      <c r="BM64" s="22"/>
      <c r="BN64" s="21"/>
      <c r="BO64" s="21"/>
      <c r="BP64" s="22"/>
      <c r="BQ64" s="20"/>
      <c r="BR64" s="21"/>
      <c r="BS64" s="22"/>
      <c r="BT64" s="20"/>
      <c r="BU64" s="21"/>
      <c r="BV64" s="22"/>
      <c r="BW64" s="21"/>
      <c r="BX64" s="21"/>
      <c r="BY64" s="22"/>
      <c r="BZ64" s="20"/>
      <c r="CA64" s="21"/>
      <c r="CB64" s="22"/>
      <c r="CC64" s="21"/>
      <c r="CD64" s="21"/>
      <c r="CE64" s="22"/>
      <c r="CF64" s="21"/>
      <c r="CG64" s="21"/>
      <c r="CH64" s="22"/>
      <c r="CI64" s="20">
        <v>5246</v>
      </c>
      <c r="CJ64" s="140">
        <f>CK64-CI64</f>
        <v>0</v>
      </c>
      <c r="CK64" s="22">
        <v>5246</v>
      </c>
      <c r="CL64" s="20"/>
      <c r="CM64" s="21"/>
      <c r="CN64" s="22"/>
      <c r="CO64" s="20"/>
      <c r="CP64" s="21"/>
      <c r="CQ64" s="22"/>
      <c r="CR64" s="23"/>
      <c r="CS64" s="25"/>
      <c r="CT64" s="24"/>
      <c r="CU64" s="25"/>
      <c r="CV64" s="25"/>
      <c r="CW64" s="24"/>
      <c r="CX64" s="25"/>
      <c r="CY64" s="25"/>
      <c r="CZ64" s="24"/>
      <c r="DA64" s="21"/>
      <c r="DB64" s="21"/>
      <c r="DC64" s="158"/>
      <c r="DD64" s="21"/>
      <c r="DE64" s="21"/>
      <c r="DF64" s="158"/>
      <c r="DG64" s="158"/>
      <c r="DH64" s="158"/>
      <c r="DI64" s="158"/>
      <c r="DJ64" s="158"/>
      <c r="DK64" s="158"/>
      <c r="DL64" s="158"/>
      <c r="DM64" s="23"/>
      <c r="DN64" s="21"/>
      <c r="DO64" s="158"/>
      <c r="DP64" s="21"/>
      <c r="DQ64" s="21"/>
      <c r="DR64" s="22"/>
      <c r="DS64" s="21"/>
      <c r="DT64" s="21"/>
      <c r="DU64" s="22"/>
      <c r="DV64" s="21"/>
      <c r="DW64" s="21"/>
      <c r="DX64" s="22"/>
      <c r="DY64" s="20"/>
      <c r="DZ64" s="21"/>
      <c r="EA64" s="22"/>
      <c r="EB64" s="22">
        <f>89694+32963+6639</f>
        <v>129296</v>
      </c>
      <c r="EC64" s="140">
        <f>ED64-EB64</f>
        <v>0</v>
      </c>
      <c r="ED64" s="22">
        <f>89694+32963+6639</f>
        <v>129296</v>
      </c>
      <c r="EE64" s="17">
        <f t="shared" si="48"/>
        <v>134542</v>
      </c>
      <c r="EF64" s="18">
        <f t="shared" si="44"/>
        <v>0</v>
      </c>
      <c r="EG64" s="18">
        <f t="shared" si="22"/>
        <v>134542</v>
      </c>
    </row>
    <row r="65" spans="1:137" ht="15.75" thickBot="1">
      <c r="A65" s="153">
        <v>56</v>
      </c>
      <c r="B65" s="212" t="s">
        <v>93</v>
      </c>
      <c r="C65" s="18"/>
      <c r="D65" s="18"/>
      <c r="E65" s="19"/>
      <c r="F65" s="17"/>
      <c r="G65" s="18"/>
      <c r="H65" s="19"/>
      <c r="I65" s="136">
        <f t="shared" si="49"/>
        <v>0</v>
      </c>
      <c r="J65" s="137">
        <f t="shared" si="50"/>
        <v>0</v>
      </c>
      <c r="K65" s="138">
        <f t="shared" si="51"/>
        <v>0</v>
      </c>
      <c r="L65" s="20"/>
      <c r="M65" s="21"/>
      <c r="N65" s="22"/>
      <c r="O65" s="21"/>
      <c r="P65" s="21"/>
      <c r="Q65" s="22"/>
      <c r="R65" s="21"/>
      <c r="S65" s="21"/>
      <c r="T65" s="22"/>
      <c r="U65" s="20"/>
      <c r="V65" s="21"/>
      <c r="W65" s="22"/>
      <c r="X65" s="21"/>
      <c r="Y65" s="21"/>
      <c r="Z65" s="22"/>
      <c r="AA65" s="20"/>
      <c r="AB65" s="21"/>
      <c r="AC65" s="22"/>
      <c r="AD65" s="20"/>
      <c r="AE65" s="21"/>
      <c r="AF65" s="22"/>
      <c r="AG65" s="20"/>
      <c r="AH65" s="21"/>
      <c r="AI65" s="22"/>
      <c r="AJ65" s="21"/>
      <c r="AK65" s="21"/>
      <c r="AL65" s="22"/>
      <c r="AM65" s="20"/>
      <c r="AN65" s="21"/>
      <c r="AO65" s="22"/>
      <c r="AP65" s="21"/>
      <c r="AQ65" s="21"/>
      <c r="AR65" s="22"/>
      <c r="AS65" s="21"/>
      <c r="AT65" s="21"/>
      <c r="AU65" s="22"/>
      <c r="AV65" s="21"/>
      <c r="AW65" s="21"/>
      <c r="AX65" s="22"/>
      <c r="AY65" s="21"/>
      <c r="AZ65" s="21"/>
      <c r="BA65" s="22"/>
      <c r="BB65" s="20"/>
      <c r="BC65" s="21"/>
      <c r="BD65" s="22"/>
      <c r="BE65" s="21"/>
      <c r="BF65" s="21"/>
      <c r="BG65" s="22"/>
      <c r="BH65" s="21"/>
      <c r="BI65" s="21"/>
      <c r="BJ65" s="22"/>
      <c r="BK65" s="21"/>
      <c r="BL65" s="21"/>
      <c r="BM65" s="22"/>
      <c r="BN65" s="21"/>
      <c r="BO65" s="21"/>
      <c r="BP65" s="22"/>
      <c r="BQ65" s="20"/>
      <c r="BR65" s="21"/>
      <c r="BS65" s="22"/>
      <c r="BT65" s="20"/>
      <c r="BU65" s="21"/>
      <c r="BV65" s="22"/>
      <c r="BW65" s="21"/>
      <c r="BX65" s="21"/>
      <c r="BY65" s="22"/>
      <c r="BZ65" s="20"/>
      <c r="CA65" s="21"/>
      <c r="CB65" s="22"/>
      <c r="CC65" s="21"/>
      <c r="CD65" s="21"/>
      <c r="CE65" s="22"/>
      <c r="CF65" s="21"/>
      <c r="CG65" s="21"/>
      <c r="CH65" s="22"/>
      <c r="CI65" s="20"/>
      <c r="CJ65" s="21"/>
      <c r="CK65" s="22"/>
      <c r="CL65" s="20"/>
      <c r="CM65" s="21"/>
      <c r="CN65" s="22"/>
      <c r="CO65" s="20"/>
      <c r="CP65" s="21"/>
      <c r="CQ65" s="22"/>
      <c r="CR65" s="23">
        <v>5000</v>
      </c>
      <c r="CS65" s="140">
        <f>CT65-CR65</f>
        <v>0</v>
      </c>
      <c r="CT65" s="24">
        <v>5000</v>
      </c>
      <c r="CU65" s="25"/>
      <c r="CV65" s="25"/>
      <c r="CW65" s="24"/>
      <c r="CX65" s="25"/>
      <c r="CY65" s="25"/>
      <c r="CZ65" s="24"/>
      <c r="DA65" s="21"/>
      <c r="DB65" s="21"/>
      <c r="DC65" s="158"/>
      <c r="DD65" s="21"/>
      <c r="DE65" s="21"/>
      <c r="DF65" s="158"/>
      <c r="DG65" s="158"/>
      <c r="DH65" s="158"/>
      <c r="DI65" s="158"/>
      <c r="DJ65" s="158"/>
      <c r="DK65" s="158"/>
      <c r="DL65" s="158"/>
      <c r="DM65" s="23"/>
      <c r="DN65" s="21"/>
      <c r="DO65" s="158"/>
      <c r="DP65" s="21"/>
      <c r="DQ65" s="21"/>
      <c r="DR65" s="22"/>
      <c r="DS65" s="21"/>
      <c r="DT65" s="21"/>
      <c r="DU65" s="22"/>
      <c r="DV65" s="21"/>
      <c r="DW65" s="21"/>
      <c r="DX65" s="22"/>
      <c r="DY65" s="20"/>
      <c r="DZ65" s="21"/>
      <c r="EA65" s="22"/>
      <c r="EB65" s="22"/>
      <c r="EC65" s="22"/>
      <c r="ED65" s="22"/>
      <c r="EE65" s="17">
        <f t="shared" si="48"/>
        <v>5000</v>
      </c>
      <c r="EF65" s="18">
        <f t="shared" si="44"/>
        <v>0</v>
      </c>
      <c r="EG65" s="18">
        <f t="shared" si="22"/>
        <v>5000</v>
      </c>
    </row>
    <row r="66" spans="1:137" ht="147.75" thickBot="1">
      <c r="A66" s="153">
        <v>57</v>
      </c>
      <c r="B66" s="213" t="s">
        <v>94</v>
      </c>
      <c r="C66" s="18"/>
      <c r="D66" s="18"/>
      <c r="E66" s="19"/>
      <c r="F66" s="17"/>
      <c r="G66" s="18"/>
      <c r="H66" s="19"/>
      <c r="I66" s="136">
        <f t="shared" si="49"/>
        <v>0</v>
      </c>
      <c r="J66" s="137">
        <f t="shared" si="50"/>
        <v>0</v>
      </c>
      <c r="K66" s="138">
        <f t="shared" si="51"/>
        <v>0</v>
      </c>
      <c r="L66" s="20"/>
      <c r="M66" s="21"/>
      <c r="N66" s="22"/>
      <c r="O66" s="21"/>
      <c r="P66" s="21"/>
      <c r="Q66" s="22"/>
      <c r="R66" s="21"/>
      <c r="S66" s="21"/>
      <c r="T66" s="22"/>
      <c r="U66" s="20"/>
      <c r="V66" s="21"/>
      <c r="W66" s="22"/>
      <c r="X66" s="21"/>
      <c r="Y66" s="21"/>
      <c r="Z66" s="22"/>
      <c r="AA66" s="20"/>
      <c r="AB66" s="21"/>
      <c r="AC66" s="22"/>
      <c r="AD66" s="20"/>
      <c r="AE66" s="21"/>
      <c r="AF66" s="22"/>
      <c r="AG66" s="20"/>
      <c r="AH66" s="21"/>
      <c r="AI66" s="22"/>
      <c r="AJ66" s="21"/>
      <c r="AK66" s="21"/>
      <c r="AL66" s="22"/>
      <c r="AM66" s="20"/>
      <c r="AN66" s="21"/>
      <c r="AO66" s="22"/>
      <c r="AP66" s="21"/>
      <c r="AQ66" s="21"/>
      <c r="AR66" s="22"/>
      <c r="AS66" s="21"/>
      <c r="AT66" s="21"/>
      <c r="AU66" s="22"/>
      <c r="AV66" s="21"/>
      <c r="AW66" s="21"/>
      <c r="AX66" s="22"/>
      <c r="AY66" s="21"/>
      <c r="AZ66" s="21"/>
      <c r="BA66" s="22"/>
      <c r="BB66" s="20"/>
      <c r="BC66" s="21"/>
      <c r="BD66" s="22"/>
      <c r="BE66" s="21"/>
      <c r="BF66" s="21"/>
      <c r="BG66" s="22"/>
      <c r="BH66" s="21"/>
      <c r="BI66" s="21"/>
      <c r="BJ66" s="22"/>
      <c r="BK66" s="21"/>
      <c r="BL66" s="21"/>
      <c r="BM66" s="22"/>
      <c r="BN66" s="21"/>
      <c r="BO66" s="21"/>
      <c r="BP66" s="22"/>
      <c r="BQ66" s="20"/>
      <c r="BR66" s="21"/>
      <c r="BS66" s="22"/>
      <c r="BT66" s="20"/>
      <c r="BU66" s="21"/>
      <c r="BV66" s="22"/>
      <c r="BW66" s="21"/>
      <c r="BX66" s="21"/>
      <c r="BY66" s="22"/>
      <c r="BZ66" s="20"/>
      <c r="CA66" s="21"/>
      <c r="CB66" s="22"/>
      <c r="CC66" s="21"/>
      <c r="CD66" s="21"/>
      <c r="CE66" s="22"/>
      <c r="CF66" s="21"/>
      <c r="CG66" s="21"/>
      <c r="CH66" s="22"/>
      <c r="CI66" s="20"/>
      <c r="CJ66" s="21"/>
      <c r="CK66" s="22"/>
      <c r="CL66" s="20"/>
      <c r="CM66" s="21"/>
      <c r="CN66" s="22"/>
      <c r="CO66" s="20"/>
      <c r="CP66" s="21"/>
      <c r="CQ66" s="22"/>
      <c r="CR66" s="23"/>
      <c r="CS66" s="25"/>
      <c r="CT66" s="24"/>
      <c r="CU66" s="25"/>
      <c r="CV66" s="25"/>
      <c r="CW66" s="24"/>
      <c r="CX66" s="25"/>
      <c r="CY66" s="25"/>
      <c r="CZ66" s="24"/>
      <c r="DA66" s="21"/>
      <c r="DB66" s="21"/>
      <c r="DC66" s="158"/>
      <c r="DD66" s="21"/>
      <c r="DE66" s="21"/>
      <c r="DF66" s="158"/>
      <c r="DG66" s="158"/>
      <c r="DH66" s="158"/>
      <c r="DI66" s="158"/>
      <c r="DJ66" s="158"/>
      <c r="DK66" s="158"/>
      <c r="DL66" s="158"/>
      <c r="DM66" s="23"/>
      <c r="DN66" s="21"/>
      <c r="DO66" s="158"/>
      <c r="DP66" s="21"/>
      <c r="DQ66" s="21"/>
      <c r="DR66" s="22"/>
      <c r="DS66" s="21"/>
      <c r="DT66" s="21"/>
      <c r="DU66" s="22"/>
      <c r="DV66" s="21"/>
      <c r="DW66" s="21"/>
      <c r="DX66" s="22"/>
      <c r="DY66" s="20"/>
      <c r="DZ66" s="21"/>
      <c r="EA66" s="22"/>
      <c r="EB66" s="22"/>
      <c r="EC66" s="22"/>
      <c r="ED66" s="22"/>
      <c r="EE66" s="17">
        <f t="shared" si="48"/>
        <v>0</v>
      </c>
      <c r="EF66" s="18">
        <f t="shared" si="44"/>
        <v>0</v>
      </c>
      <c r="EG66" s="18">
        <f t="shared" si="22"/>
        <v>0</v>
      </c>
    </row>
    <row r="67" spans="1:137" ht="39" thickBot="1">
      <c r="A67" s="153">
        <v>58</v>
      </c>
      <c r="B67" s="160" t="s">
        <v>95</v>
      </c>
      <c r="C67" s="18"/>
      <c r="D67" s="18"/>
      <c r="E67" s="19"/>
      <c r="F67" s="17"/>
      <c r="G67" s="18"/>
      <c r="H67" s="19"/>
      <c r="I67" s="136">
        <f t="shared" si="49"/>
        <v>0</v>
      </c>
      <c r="J67" s="137">
        <f t="shared" si="50"/>
        <v>0</v>
      </c>
      <c r="K67" s="138">
        <f t="shared" si="51"/>
        <v>0</v>
      </c>
      <c r="L67" s="20"/>
      <c r="M67" s="21"/>
      <c r="N67" s="22"/>
      <c r="O67" s="21"/>
      <c r="P67" s="21"/>
      <c r="Q67" s="22"/>
      <c r="R67" s="21"/>
      <c r="S67" s="21"/>
      <c r="T67" s="22"/>
      <c r="U67" s="20"/>
      <c r="V67" s="21"/>
      <c r="W67" s="22"/>
      <c r="X67" s="21"/>
      <c r="Y67" s="21"/>
      <c r="Z67" s="22"/>
      <c r="AA67" s="20"/>
      <c r="AB67" s="21"/>
      <c r="AC67" s="22"/>
      <c r="AD67" s="20"/>
      <c r="AE67" s="21"/>
      <c r="AF67" s="22"/>
      <c r="AG67" s="20"/>
      <c r="AH67" s="21"/>
      <c r="AI67" s="22"/>
      <c r="AJ67" s="21"/>
      <c r="AK67" s="21"/>
      <c r="AL67" s="22"/>
      <c r="AM67" s="20"/>
      <c r="AN67" s="21"/>
      <c r="AO67" s="22"/>
      <c r="AP67" s="21"/>
      <c r="AQ67" s="21"/>
      <c r="AR67" s="22"/>
      <c r="AS67" s="21"/>
      <c r="AT67" s="21"/>
      <c r="AU67" s="22"/>
      <c r="AV67" s="21"/>
      <c r="AW67" s="21"/>
      <c r="AX67" s="22"/>
      <c r="AY67" s="21"/>
      <c r="AZ67" s="21"/>
      <c r="BA67" s="22"/>
      <c r="BB67" s="20"/>
      <c r="BC67" s="21"/>
      <c r="BD67" s="22"/>
      <c r="BE67" s="21"/>
      <c r="BF67" s="21"/>
      <c r="BG67" s="22"/>
      <c r="BH67" s="21"/>
      <c r="BI67" s="21"/>
      <c r="BJ67" s="22"/>
      <c r="BK67" s="21"/>
      <c r="BL67" s="21"/>
      <c r="BM67" s="22"/>
      <c r="BN67" s="21"/>
      <c r="BO67" s="21"/>
      <c r="BP67" s="22"/>
      <c r="BQ67" s="20"/>
      <c r="BR67" s="21"/>
      <c r="BS67" s="22"/>
      <c r="BT67" s="20"/>
      <c r="BU67" s="21"/>
      <c r="BV67" s="22"/>
      <c r="BW67" s="21"/>
      <c r="BX67" s="21"/>
      <c r="BY67" s="22"/>
      <c r="BZ67" s="20"/>
      <c r="CA67" s="21"/>
      <c r="CB67" s="22"/>
      <c r="CC67" s="21"/>
      <c r="CD67" s="21"/>
      <c r="CE67" s="22"/>
      <c r="CF67" s="21"/>
      <c r="CG67" s="21"/>
      <c r="CH67" s="22"/>
      <c r="CI67" s="20"/>
      <c r="CJ67" s="21"/>
      <c r="CK67" s="22"/>
      <c r="CL67" s="20"/>
      <c r="CM67" s="21"/>
      <c r="CN67" s="22"/>
      <c r="CO67" s="20"/>
      <c r="CP67" s="21"/>
      <c r="CQ67" s="22"/>
      <c r="CR67" s="20"/>
      <c r="CS67" s="21"/>
      <c r="CT67" s="22"/>
      <c r="CU67" s="21"/>
      <c r="CV67" s="21"/>
      <c r="CW67" s="22"/>
      <c r="CX67" s="21"/>
      <c r="CY67" s="21"/>
      <c r="CZ67" s="22"/>
      <c r="DA67" s="21"/>
      <c r="DB67" s="21"/>
      <c r="DC67" s="158"/>
      <c r="DD67" s="21"/>
      <c r="DE67" s="21"/>
      <c r="DF67" s="158"/>
      <c r="DG67" s="158"/>
      <c r="DH67" s="158"/>
      <c r="DI67" s="158"/>
      <c r="DJ67" s="158"/>
      <c r="DK67" s="158"/>
      <c r="DL67" s="158"/>
      <c r="DM67" s="20"/>
      <c r="DN67" s="21"/>
      <c r="DO67" s="158"/>
      <c r="DP67" s="21"/>
      <c r="DQ67" s="21"/>
      <c r="DR67" s="22"/>
      <c r="DS67" s="21"/>
      <c r="DT67" s="21"/>
      <c r="DU67" s="22"/>
      <c r="DV67" s="21"/>
      <c r="DW67" s="21"/>
      <c r="DX67" s="22"/>
      <c r="DY67" s="20"/>
      <c r="DZ67" s="21"/>
      <c r="EA67" s="22"/>
      <c r="EB67" s="22"/>
      <c r="EC67" s="22"/>
      <c r="ED67" s="22"/>
      <c r="EE67" s="17">
        <f t="shared" si="48"/>
        <v>0</v>
      </c>
      <c r="EF67" s="18">
        <f t="shared" si="44"/>
        <v>0</v>
      </c>
      <c r="EG67" s="18">
        <f t="shared" si="22"/>
        <v>0</v>
      </c>
    </row>
    <row r="68" spans="1:137" ht="77.25" thickBot="1">
      <c r="A68" s="153">
        <v>59</v>
      </c>
      <c r="B68" s="160" t="s">
        <v>96</v>
      </c>
      <c r="C68" s="18">
        <f t="shared" ref="C68:H68" si="52">SUM(C44:C67)</f>
        <v>0</v>
      </c>
      <c r="D68" s="18">
        <f t="shared" si="52"/>
        <v>0</v>
      </c>
      <c r="E68" s="19">
        <f t="shared" si="52"/>
        <v>0</v>
      </c>
      <c r="F68" s="17">
        <f t="shared" si="52"/>
        <v>0</v>
      </c>
      <c r="G68" s="18">
        <f t="shared" si="52"/>
        <v>0</v>
      </c>
      <c r="H68" s="19">
        <f t="shared" si="52"/>
        <v>0</v>
      </c>
      <c r="I68" s="136">
        <f t="shared" si="49"/>
        <v>20087</v>
      </c>
      <c r="J68" s="137">
        <f t="shared" si="50"/>
        <v>71</v>
      </c>
      <c r="K68" s="138">
        <f t="shared" si="51"/>
        <v>20158</v>
      </c>
      <c r="L68" s="20">
        <f t="shared" ref="L68:BW68" si="53">SUM(L44:L67)</f>
        <v>280</v>
      </c>
      <c r="M68" s="21">
        <f t="shared" si="53"/>
        <v>0</v>
      </c>
      <c r="N68" s="22">
        <f t="shared" si="53"/>
        <v>280</v>
      </c>
      <c r="O68" s="21">
        <f t="shared" si="53"/>
        <v>280</v>
      </c>
      <c r="P68" s="21">
        <f t="shared" si="53"/>
        <v>0</v>
      </c>
      <c r="Q68" s="22">
        <f t="shared" si="53"/>
        <v>280</v>
      </c>
      <c r="R68" s="21">
        <f t="shared" si="53"/>
        <v>11868</v>
      </c>
      <c r="S68" s="21">
        <f t="shared" si="53"/>
        <v>0</v>
      </c>
      <c r="T68" s="22">
        <f t="shared" si="53"/>
        <v>11868</v>
      </c>
      <c r="U68" s="20">
        <f t="shared" si="53"/>
        <v>0</v>
      </c>
      <c r="V68" s="21">
        <f t="shared" si="53"/>
        <v>0</v>
      </c>
      <c r="W68" s="22">
        <f t="shared" si="53"/>
        <v>0</v>
      </c>
      <c r="X68" s="21">
        <f>SUM(X44:X67)</f>
        <v>7379</v>
      </c>
      <c r="Y68" s="140">
        <f>Z68-X68</f>
        <v>71</v>
      </c>
      <c r="Z68" s="22">
        <f>SUM(Z44:Z67)</f>
        <v>7450</v>
      </c>
      <c r="AA68" s="20">
        <f t="shared" si="53"/>
        <v>0</v>
      </c>
      <c r="AB68" s="21">
        <f t="shared" si="53"/>
        <v>0</v>
      </c>
      <c r="AC68" s="22">
        <f t="shared" si="53"/>
        <v>0</v>
      </c>
      <c r="AD68" s="20">
        <f t="shared" si="53"/>
        <v>280</v>
      </c>
      <c r="AE68" s="21">
        <f t="shared" si="53"/>
        <v>0</v>
      </c>
      <c r="AF68" s="22">
        <f t="shared" si="53"/>
        <v>280</v>
      </c>
      <c r="AG68" s="20">
        <f t="shared" si="53"/>
        <v>0</v>
      </c>
      <c r="AH68" s="21">
        <f t="shared" si="53"/>
        <v>0</v>
      </c>
      <c r="AI68" s="22">
        <f t="shared" si="53"/>
        <v>0</v>
      </c>
      <c r="AJ68" s="21">
        <f t="shared" si="53"/>
        <v>0</v>
      </c>
      <c r="AK68" s="21">
        <f t="shared" si="53"/>
        <v>0</v>
      </c>
      <c r="AL68" s="22">
        <f t="shared" si="53"/>
        <v>0</v>
      </c>
      <c r="AM68" s="20">
        <f t="shared" si="53"/>
        <v>0</v>
      </c>
      <c r="AN68" s="21">
        <f t="shared" si="53"/>
        <v>0</v>
      </c>
      <c r="AO68" s="22">
        <f t="shared" si="53"/>
        <v>0</v>
      </c>
      <c r="AP68" s="21">
        <f t="shared" si="53"/>
        <v>0</v>
      </c>
      <c r="AQ68" s="21">
        <f t="shared" si="53"/>
        <v>0</v>
      </c>
      <c r="AR68" s="22">
        <f t="shared" si="53"/>
        <v>0</v>
      </c>
      <c r="AS68" s="21">
        <f t="shared" si="53"/>
        <v>0</v>
      </c>
      <c r="AT68" s="21">
        <f t="shared" si="53"/>
        <v>0</v>
      </c>
      <c r="AU68" s="22">
        <f t="shared" si="53"/>
        <v>0</v>
      </c>
      <c r="AV68" s="21">
        <f t="shared" si="53"/>
        <v>0</v>
      </c>
      <c r="AW68" s="21">
        <f t="shared" si="53"/>
        <v>0</v>
      </c>
      <c r="AX68" s="22">
        <f t="shared" si="53"/>
        <v>0</v>
      </c>
      <c r="AY68" s="21">
        <f t="shared" si="53"/>
        <v>0</v>
      </c>
      <c r="AZ68" s="21">
        <f t="shared" si="53"/>
        <v>0</v>
      </c>
      <c r="BA68" s="22">
        <f t="shared" si="53"/>
        <v>0</v>
      </c>
      <c r="BB68" s="20">
        <f t="shared" si="53"/>
        <v>2700</v>
      </c>
      <c r="BC68" s="21">
        <f t="shared" si="53"/>
        <v>0</v>
      </c>
      <c r="BD68" s="22">
        <f t="shared" si="53"/>
        <v>2700</v>
      </c>
      <c r="BE68" s="21">
        <f t="shared" si="53"/>
        <v>555139</v>
      </c>
      <c r="BF68" s="140">
        <f>BG68-BE68</f>
        <v>-407804</v>
      </c>
      <c r="BG68" s="22">
        <f t="shared" si="53"/>
        <v>147335</v>
      </c>
      <c r="BH68" s="21">
        <f t="shared" si="53"/>
        <v>0</v>
      </c>
      <c r="BI68" s="21">
        <f t="shared" si="53"/>
        <v>0</v>
      </c>
      <c r="BJ68" s="22">
        <f t="shared" si="53"/>
        <v>0</v>
      </c>
      <c r="BK68" s="21">
        <f t="shared" si="53"/>
        <v>11000</v>
      </c>
      <c r="BL68" s="21">
        <f t="shared" si="53"/>
        <v>278</v>
      </c>
      <c r="BM68" s="22">
        <f t="shared" si="53"/>
        <v>11278</v>
      </c>
      <c r="BN68" s="21">
        <f t="shared" si="53"/>
        <v>8000</v>
      </c>
      <c r="BO68" s="21">
        <f t="shared" si="53"/>
        <v>3177</v>
      </c>
      <c r="BP68" s="22">
        <f t="shared" si="53"/>
        <v>11177</v>
      </c>
      <c r="BQ68" s="20">
        <f t="shared" si="53"/>
        <v>39300</v>
      </c>
      <c r="BR68" s="140">
        <f>BS68-BQ68</f>
        <v>80</v>
      </c>
      <c r="BS68" s="22">
        <f t="shared" si="53"/>
        <v>39380</v>
      </c>
      <c r="BT68" s="20">
        <f t="shared" si="53"/>
        <v>0</v>
      </c>
      <c r="BU68" s="21">
        <f t="shared" si="53"/>
        <v>0</v>
      </c>
      <c r="BV68" s="22">
        <f t="shared" si="53"/>
        <v>0</v>
      </c>
      <c r="BW68" s="21">
        <f t="shared" si="53"/>
        <v>0</v>
      </c>
      <c r="BX68" s="21">
        <f t="shared" ref="BX68:ED68" si="54">SUM(BX44:BX67)</f>
        <v>0</v>
      </c>
      <c r="BY68" s="22">
        <f t="shared" si="54"/>
        <v>0</v>
      </c>
      <c r="BZ68" s="20">
        <f t="shared" si="54"/>
        <v>4284</v>
      </c>
      <c r="CA68" s="21">
        <f t="shared" si="54"/>
        <v>0</v>
      </c>
      <c r="CB68" s="22">
        <f t="shared" si="54"/>
        <v>4284</v>
      </c>
      <c r="CC68" s="21">
        <f t="shared" si="54"/>
        <v>3860</v>
      </c>
      <c r="CD68" s="140">
        <f>CE68-CC68</f>
        <v>7158</v>
      </c>
      <c r="CE68" s="22">
        <f t="shared" si="54"/>
        <v>11018</v>
      </c>
      <c r="CF68" s="21">
        <f t="shared" si="54"/>
        <v>2442</v>
      </c>
      <c r="CG68" s="21">
        <f t="shared" si="54"/>
        <v>0</v>
      </c>
      <c r="CH68" s="22">
        <f t="shared" si="54"/>
        <v>2442</v>
      </c>
      <c r="CI68" s="20">
        <f t="shared" si="54"/>
        <v>14791</v>
      </c>
      <c r="CJ68" s="21">
        <f t="shared" si="54"/>
        <v>0</v>
      </c>
      <c r="CK68" s="22">
        <f t="shared" si="54"/>
        <v>14791</v>
      </c>
      <c r="CL68" s="20">
        <f t="shared" si="54"/>
        <v>0</v>
      </c>
      <c r="CM68" s="21">
        <f t="shared" si="54"/>
        <v>0</v>
      </c>
      <c r="CN68" s="22">
        <f t="shared" si="54"/>
        <v>0</v>
      </c>
      <c r="CO68" s="20">
        <f t="shared" si="54"/>
        <v>0</v>
      </c>
      <c r="CP68" s="21">
        <f t="shared" si="54"/>
        <v>0</v>
      </c>
      <c r="CQ68" s="22">
        <f t="shared" si="54"/>
        <v>0</v>
      </c>
      <c r="CR68" s="20">
        <f t="shared" si="54"/>
        <v>31260</v>
      </c>
      <c r="CS68" s="21">
        <f t="shared" si="54"/>
        <v>0</v>
      </c>
      <c r="CT68" s="22">
        <f t="shared" si="54"/>
        <v>31260</v>
      </c>
      <c r="CU68" s="21">
        <f t="shared" si="54"/>
        <v>0</v>
      </c>
      <c r="CV68" s="21">
        <f t="shared" si="54"/>
        <v>0</v>
      </c>
      <c r="CW68" s="22">
        <f t="shared" si="54"/>
        <v>0</v>
      </c>
      <c r="CX68" s="21">
        <f t="shared" si="54"/>
        <v>19653</v>
      </c>
      <c r="CY68" s="21">
        <f t="shared" si="54"/>
        <v>0</v>
      </c>
      <c r="CZ68" s="22">
        <f t="shared" si="54"/>
        <v>19653</v>
      </c>
      <c r="DA68" s="21">
        <f t="shared" si="54"/>
        <v>0</v>
      </c>
      <c r="DB68" s="21">
        <f t="shared" si="54"/>
        <v>124</v>
      </c>
      <c r="DC68" s="158">
        <f t="shared" si="54"/>
        <v>124</v>
      </c>
      <c r="DD68" s="21">
        <f t="shared" si="54"/>
        <v>32558</v>
      </c>
      <c r="DE68" s="21">
        <f t="shared" si="54"/>
        <v>141</v>
      </c>
      <c r="DF68" s="158">
        <f t="shared" si="54"/>
        <v>32699</v>
      </c>
      <c r="DG68" s="158">
        <f t="shared" si="54"/>
        <v>900</v>
      </c>
      <c r="DH68" s="158">
        <f t="shared" si="54"/>
        <v>0</v>
      </c>
      <c r="DI68" s="158">
        <f t="shared" si="54"/>
        <v>900</v>
      </c>
      <c r="DJ68" s="158">
        <f t="shared" si="54"/>
        <v>460</v>
      </c>
      <c r="DK68" s="158">
        <f t="shared" si="54"/>
        <v>0</v>
      </c>
      <c r="DL68" s="158">
        <f t="shared" si="54"/>
        <v>460</v>
      </c>
      <c r="DM68" s="20">
        <f t="shared" si="54"/>
        <v>0</v>
      </c>
      <c r="DN68" s="21">
        <f t="shared" si="54"/>
        <v>0</v>
      </c>
      <c r="DO68" s="158">
        <f t="shared" si="54"/>
        <v>0</v>
      </c>
      <c r="DP68" s="21">
        <f t="shared" si="54"/>
        <v>0</v>
      </c>
      <c r="DQ68" s="21">
        <f t="shared" si="54"/>
        <v>0</v>
      </c>
      <c r="DR68" s="22">
        <f t="shared" si="54"/>
        <v>0</v>
      </c>
      <c r="DS68" s="21">
        <f t="shared" si="54"/>
        <v>0</v>
      </c>
      <c r="DT68" s="21">
        <f t="shared" si="54"/>
        <v>3127331</v>
      </c>
      <c r="DU68" s="22">
        <f t="shared" si="54"/>
        <v>3127331</v>
      </c>
      <c r="DV68" s="21">
        <f t="shared" si="54"/>
        <v>549036</v>
      </c>
      <c r="DW68" s="21">
        <f t="shared" si="54"/>
        <v>0</v>
      </c>
      <c r="DX68" s="22">
        <f t="shared" si="54"/>
        <v>549036</v>
      </c>
      <c r="DY68" s="20">
        <f t="shared" si="54"/>
        <v>0</v>
      </c>
      <c r="DZ68" s="21">
        <f t="shared" si="54"/>
        <v>0</v>
      </c>
      <c r="EA68" s="22">
        <f t="shared" si="54"/>
        <v>0</v>
      </c>
      <c r="EB68" s="22">
        <f t="shared" si="54"/>
        <v>197610</v>
      </c>
      <c r="EC68" s="22">
        <f t="shared" si="54"/>
        <v>12900</v>
      </c>
      <c r="ED68" s="22">
        <f t="shared" si="54"/>
        <v>210510</v>
      </c>
      <c r="EE68" s="17">
        <f>C68+I68+AJ68+AM68+AP68+AS68+AV68+AY68+BB68+BE68+BH68+BK68+BN68+BQ68+BT68+BW68+BZ68+CC68+CF68+CI68+CL68+CO68+CR68+CU68+CX68+DM68+DP68+DS68+DV68+DY68+EB68+F68+DJ68+DG68+DD68+DA68</f>
        <v>1493080</v>
      </c>
      <c r="EF68" s="18">
        <f>D68+J68+AK68+AN68+AQ68+AT68+AW68+AZ68+BC68+BF68+BI68+BL68+BO68+BR68+BU68+BX68+CA68+CD68+CG68+CJ68+CM68+CP68+CS68+CV68+CY68+DN68+DQ68+DT68+DW68+DZ68+EC68+G68+DK68+DH68+DE68+DB68</f>
        <v>2743456</v>
      </c>
      <c r="EG68" s="18">
        <f t="shared" si="22"/>
        <v>4236536</v>
      </c>
    </row>
    <row r="69" spans="1:137" ht="51">
      <c r="A69" s="153">
        <v>60</v>
      </c>
      <c r="B69" s="160" t="s">
        <v>97</v>
      </c>
      <c r="C69" s="18"/>
      <c r="D69" s="18"/>
      <c r="E69" s="19"/>
      <c r="F69" s="17"/>
      <c r="G69" s="18"/>
      <c r="H69" s="19"/>
      <c r="I69" s="136">
        <f t="shared" si="49"/>
        <v>0</v>
      </c>
      <c r="J69" s="137">
        <f t="shared" si="50"/>
        <v>0</v>
      </c>
      <c r="K69" s="138">
        <f t="shared" si="51"/>
        <v>0</v>
      </c>
      <c r="L69" s="20"/>
      <c r="M69" s="21"/>
      <c r="N69" s="22"/>
      <c r="O69" s="21"/>
      <c r="P69" s="21"/>
      <c r="Q69" s="22"/>
      <c r="R69" s="21"/>
      <c r="S69" s="21"/>
      <c r="T69" s="22"/>
      <c r="U69" s="20"/>
      <c r="V69" s="21"/>
      <c r="W69" s="22"/>
      <c r="X69" s="21"/>
      <c r="Y69" s="21"/>
      <c r="Z69" s="22"/>
      <c r="AA69" s="20"/>
      <c r="AB69" s="21"/>
      <c r="AC69" s="22"/>
      <c r="AD69" s="20"/>
      <c r="AE69" s="21"/>
      <c r="AF69" s="22"/>
      <c r="AG69" s="20"/>
      <c r="AH69" s="21"/>
      <c r="AI69" s="22"/>
      <c r="AJ69" s="21"/>
      <c r="AK69" s="21"/>
      <c r="AL69" s="22"/>
      <c r="AM69" s="20"/>
      <c r="AN69" s="21"/>
      <c r="AO69" s="22"/>
      <c r="AP69" s="21"/>
      <c r="AQ69" s="21"/>
      <c r="AR69" s="22"/>
      <c r="AS69" s="21"/>
      <c r="AT69" s="21"/>
      <c r="AU69" s="22"/>
      <c r="AV69" s="21"/>
      <c r="AW69" s="21"/>
      <c r="AX69" s="22"/>
      <c r="AY69" s="21"/>
      <c r="AZ69" s="21"/>
      <c r="BA69" s="22"/>
      <c r="BB69" s="20"/>
      <c r="BC69" s="21"/>
      <c r="BD69" s="22"/>
      <c r="BE69" s="21"/>
      <c r="BF69" s="21"/>
      <c r="BG69" s="22"/>
      <c r="BH69" s="21"/>
      <c r="BI69" s="21"/>
      <c r="BJ69" s="22"/>
      <c r="BK69" s="21"/>
      <c r="BL69" s="21"/>
      <c r="BM69" s="22"/>
      <c r="BN69" s="21"/>
      <c r="BO69" s="21"/>
      <c r="BP69" s="22"/>
      <c r="BQ69" s="20"/>
      <c r="BR69" s="21"/>
      <c r="BS69" s="22"/>
      <c r="BT69" s="20"/>
      <c r="BU69" s="21"/>
      <c r="BV69" s="22"/>
      <c r="BW69" s="21"/>
      <c r="BX69" s="21"/>
      <c r="BY69" s="22"/>
      <c r="BZ69" s="20"/>
      <c r="CA69" s="21"/>
      <c r="CB69" s="22"/>
      <c r="CC69" s="21"/>
      <c r="CD69" s="21"/>
      <c r="CE69" s="22"/>
      <c r="CF69" s="21"/>
      <c r="CG69" s="21"/>
      <c r="CH69" s="22"/>
      <c r="CI69" s="20"/>
      <c r="CJ69" s="21"/>
      <c r="CK69" s="22"/>
      <c r="CL69" s="20"/>
      <c r="CM69" s="21"/>
      <c r="CN69" s="22"/>
      <c r="CO69" s="20"/>
      <c r="CP69" s="21"/>
      <c r="CQ69" s="22"/>
      <c r="CR69" s="20"/>
      <c r="CS69" s="21"/>
      <c r="CT69" s="22"/>
      <c r="CU69" s="21"/>
      <c r="CV69" s="21"/>
      <c r="CW69" s="22"/>
      <c r="CX69" s="21"/>
      <c r="CY69" s="21"/>
      <c r="CZ69" s="22"/>
      <c r="DA69" s="21"/>
      <c r="DB69" s="21"/>
      <c r="DC69" s="158"/>
      <c r="DD69" s="21"/>
      <c r="DE69" s="21"/>
      <c r="DF69" s="158"/>
      <c r="DG69" s="158"/>
      <c r="DH69" s="158"/>
      <c r="DI69" s="158"/>
      <c r="DJ69" s="158"/>
      <c r="DK69" s="158"/>
      <c r="DL69" s="158"/>
      <c r="DM69" s="20"/>
      <c r="DN69" s="21"/>
      <c r="DO69" s="158"/>
      <c r="DP69" s="21"/>
      <c r="DQ69" s="21"/>
      <c r="DR69" s="22"/>
      <c r="DS69" s="21"/>
      <c r="DT69" s="21"/>
      <c r="DU69" s="22"/>
      <c r="DV69" s="21"/>
      <c r="DW69" s="21"/>
      <c r="DX69" s="22"/>
      <c r="DY69" s="20"/>
      <c r="DZ69" s="21"/>
      <c r="EA69" s="22"/>
      <c r="EB69" s="24">
        <v>95314</v>
      </c>
      <c r="EC69" s="140">
        <f>ED69-EB69</f>
        <v>0</v>
      </c>
      <c r="ED69" s="24">
        <v>95314</v>
      </c>
      <c r="EE69" s="17">
        <f t="shared" si="48"/>
        <v>95314</v>
      </c>
      <c r="EF69" s="18">
        <f t="shared" si="44"/>
        <v>0</v>
      </c>
      <c r="EG69" s="18">
        <f t="shared" si="22"/>
        <v>95314</v>
      </c>
    </row>
    <row r="70" spans="1:137" ht="64.5" thickBot="1">
      <c r="A70" s="153">
        <v>61</v>
      </c>
      <c r="B70" s="161" t="s">
        <v>98</v>
      </c>
      <c r="C70" s="27">
        <f t="shared" ref="C70:H70" si="55">+C69</f>
        <v>0</v>
      </c>
      <c r="D70" s="27">
        <f t="shared" si="55"/>
        <v>0</v>
      </c>
      <c r="E70" s="28">
        <f t="shared" si="55"/>
        <v>0</v>
      </c>
      <c r="F70" s="26">
        <f t="shared" si="55"/>
        <v>0</v>
      </c>
      <c r="G70" s="27">
        <f t="shared" si="55"/>
        <v>0</v>
      </c>
      <c r="H70" s="28">
        <f t="shared" si="55"/>
        <v>0</v>
      </c>
      <c r="I70" s="162">
        <f t="shared" si="49"/>
        <v>0</v>
      </c>
      <c r="J70" s="163">
        <f t="shared" si="50"/>
        <v>0</v>
      </c>
      <c r="K70" s="164">
        <f t="shared" si="51"/>
        <v>0</v>
      </c>
      <c r="L70" s="29">
        <f t="shared" ref="L70:BW70" si="56">+L69</f>
        <v>0</v>
      </c>
      <c r="M70" s="30">
        <f t="shared" si="56"/>
        <v>0</v>
      </c>
      <c r="N70" s="31">
        <f t="shared" si="56"/>
        <v>0</v>
      </c>
      <c r="O70" s="30">
        <f t="shared" si="56"/>
        <v>0</v>
      </c>
      <c r="P70" s="30">
        <f t="shared" si="56"/>
        <v>0</v>
      </c>
      <c r="Q70" s="31">
        <f t="shared" si="56"/>
        <v>0</v>
      </c>
      <c r="R70" s="30">
        <f t="shared" si="56"/>
        <v>0</v>
      </c>
      <c r="S70" s="30">
        <f t="shared" si="56"/>
        <v>0</v>
      </c>
      <c r="T70" s="31">
        <f t="shared" si="56"/>
        <v>0</v>
      </c>
      <c r="U70" s="29">
        <f t="shared" si="56"/>
        <v>0</v>
      </c>
      <c r="V70" s="30">
        <f t="shared" si="56"/>
        <v>0</v>
      </c>
      <c r="W70" s="31">
        <f t="shared" si="56"/>
        <v>0</v>
      </c>
      <c r="X70" s="30">
        <f>+X69</f>
        <v>0</v>
      </c>
      <c r="Y70" s="30">
        <f>+Y69</f>
        <v>0</v>
      </c>
      <c r="Z70" s="31">
        <f>+Z69</f>
        <v>0</v>
      </c>
      <c r="AA70" s="29">
        <f t="shared" si="56"/>
        <v>0</v>
      </c>
      <c r="AB70" s="30">
        <f t="shared" si="56"/>
        <v>0</v>
      </c>
      <c r="AC70" s="31">
        <f t="shared" si="56"/>
        <v>0</v>
      </c>
      <c r="AD70" s="29">
        <f t="shared" si="56"/>
        <v>0</v>
      </c>
      <c r="AE70" s="30">
        <f t="shared" si="56"/>
        <v>0</v>
      </c>
      <c r="AF70" s="31">
        <f t="shared" si="56"/>
        <v>0</v>
      </c>
      <c r="AG70" s="29">
        <f t="shared" si="56"/>
        <v>0</v>
      </c>
      <c r="AH70" s="30">
        <f t="shared" si="56"/>
        <v>0</v>
      </c>
      <c r="AI70" s="31">
        <f t="shared" si="56"/>
        <v>0</v>
      </c>
      <c r="AJ70" s="30">
        <f t="shared" si="56"/>
        <v>0</v>
      </c>
      <c r="AK70" s="30">
        <f t="shared" si="56"/>
        <v>0</v>
      </c>
      <c r="AL70" s="31">
        <f t="shared" si="56"/>
        <v>0</v>
      </c>
      <c r="AM70" s="29">
        <f t="shared" si="56"/>
        <v>0</v>
      </c>
      <c r="AN70" s="30">
        <f t="shared" si="56"/>
        <v>0</v>
      </c>
      <c r="AO70" s="31">
        <f t="shared" si="56"/>
        <v>0</v>
      </c>
      <c r="AP70" s="30">
        <f t="shared" si="56"/>
        <v>0</v>
      </c>
      <c r="AQ70" s="30">
        <f t="shared" si="56"/>
        <v>0</v>
      </c>
      <c r="AR70" s="31">
        <f t="shared" si="56"/>
        <v>0</v>
      </c>
      <c r="AS70" s="30">
        <f t="shared" si="56"/>
        <v>0</v>
      </c>
      <c r="AT70" s="30">
        <f t="shared" si="56"/>
        <v>0</v>
      </c>
      <c r="AU70" s="31">
        <f t="shared" si="56"/>
        <v>0</v>
      </c>
      <c r="AV70" s="30">
        <f t="shared" si="56"/>
        <v>0</v>
      </c>
      <c r="AW70" s="30">
        <f t="shared" si="56"/>
        <v>0</v>
      </c>
      <c r="AX70" s="31">
        <f t="shared" si="56"/>
        <v>0</v>
      </c>
      <c r="AY70" s="30">
        <f t="shared" si="56"/>
        <v>0</v>
      </c>
      <c r="AZ70" s="30">
        <f t="shared" si="56"/>
        <v>0</v>
      </c>
      <c r="BA70" s="31">
        <f t="shared" si="56"/>
        <v>0</v>
      </c>
      <c r="BB70" s="29">
        <f t="shared" si="56"/>
        <v>0</v>
      </c>
      <c r="BC70" s="30">
        <f t="shared" si="56"/>
        <v>0</v>
      </c>
      <c r="BD70" s="31">
        <f t="shared" si="56"/>
        <v>0</v>
      </c>
      <c r="BE70" s="30">
        <f t="shared" si="56"/>
        <v>0</v>
      </c>
      <c r="BF70" s="30">
        <f t="shared" si="56"/>
        <v>0</v>
      </c>
      <c r="BG70" s="31">
        <f t="shared" si="56"/>
        <v>0</v>
      </c>
      <c r="BH70" s="30">
        <f t="shared" si="56"/>
        <v>0</v>
      </c>
      <c r="BI70" s="30">
        <f t="shared" si="56"/>
        <v>0</v>
      </c>
      <c r="BJ70" s="31">
        <f t="shared" si="56"/>
        <v>0</v>
      </c>
      <c r="BK70" s="30">
        <f t="shared" si="56"/>
        <v>0</v>
      </c>
      <c r="BL70" s="30">
        <f t="shared" si="56"/>
        <v>0</v>
      </c>
      <c r="BM70" s="31">
        <f t="shared" si="56"/>
        <v>0</v>
      </c>
      <c r="BN70" s="30">
        <f t="shared" si="56"/>
        <v>0</v>
      </c>
      <c r="BO70" s="30">
        <f t="shared" si="56"/>
        <v>0</v>
      </c>
      <c r="BP70" s="31">
        <f t="shared" si="56"/>
        <v>0</v>
      </c>
      <c r="BQ70" s="29">
        <f t="shared" si="56"/>
        <v>0</v>
      </c>
      <c r="BR70" s="30">
        <f t="shared" si="56"/>
        <v>0</v>
      </c>
      <c r="BS70" s="31">
        <f t="shared" si="56"/>
        <v>0</v>
      </c>
      <c r="BT70" s="29">
        <f t="shared" si="56"/>
        <v>0</v>
      </c>
      <c r="BU70" s="30">
        <f t="shared" si="56"/>
        <v>0</v>
      </c>
      <c r="BV70" s="31">
        <f t="shared" si="56"/>
        <v>0</v>
      </c>
      <c r="BW70" s="30">
        <f t="shared" si="56"/>
        <v>0</v>
      </c>
      <c r="BX70" s="30">
        <f t="shared" ref="BX70:ED70" si="57">+BX69</f>
        <v>0</v>
      </c>
      <c r="BY70" s="31">
        <f t="shared" si="57"/>
        <v>0</v>
      </c>
      <c r="BZ70" s="29">
        <f t="shared" si="57"/>
        <v>0</v>
      </c>
      <c r="CA70" s="30">
        <f t="shared" si="57"/>
        <v>0</v>
      </c>
      <c r="CB70" s="31">
        <f t="shared" si="57"/>
        <v>0</v>
      </c>
      <c r="CC70" s="30">
        <f t="shared" si="57"/>
        <v>0</v>
      </c>
      <c r="CD70" s="30">
        <f t="shared" si="57"/>
        <v>0</v>
      </c>
      <c r="CE70" s="31">
        <f t="shared" si="57"/>
        <v>0</v>
      </c>
      <c r="CF70" s="30">
        <f t="shared" si="57"/>
        <v>0</v>
      </c>
      <c r="CG70" s="30">
        <f t="shared" si="57"/>
        <v>0</v>
      </c>
      <c r="CH70" s="31">
        <f t="shared" si="57"/>
        <v>0</v>
      </c>
      <c r="CI70" s="29">
        <f t="shared" si="57"/>
        <v>0</v>
      </c>
      <c r="CJ70" s="30">
        <f t="shared" si="57"/>
        <v>0</v>
      </c>
      <c r="CK70" s="31">
        <f t="shared" si="57"/>
        <v>0</v>
      </c>
      <c r="CL70" s="29">
        <f t="shared" si="57"/>
        <v>0</v>
      </c>
      <c r="CM70" s="30">
        <f t="shared" si="57"/>
        <v>0</v>
      </c>
      <c r="CN70" s="31">
        <f t="shared" si="57"/>
        <v>0</v>
      </c>
      <c r="CO70" s="29">
        <f t="shared" si="57"/>
        <v>0</v>
      </c>
      <c r="CP70" s="30">
        <f t="shared" si="57"/>
        <v>0</v>
      </c>
      <c r="CQ70" s="31">
        <f t="shared" si="57"/>
        <v>0</v>
      </c>
      <c r="CR70" s="29">
        <f t="shared" si="57"/>
        <v>0</v>
      </c>
      <c r="CS70" s="30">
        <f t="shared" si="57"/>
        <v>0</v>
      </c>
      <c r="CT70" s="31">
        <f t="shared" si="57"/>
        <v>0</v>
      </c>
      <c r="CU70" s="30">
        <f t="shared" si="57"/>
        <v>0</v>
      </c>
      <c r="CV70" s="30">
        <f t="shared" si="57"/>
        <v>0</v>
      </c>
      <c r="CW70" s="31">
        <f t="shared" si="57"/>
        <v>0</v>
      </c>
      <c r="CX70" s="30">
        <f t="shared" si="57"/>
        <v>0</v>
      </c>
      <c r="CY70" s="30">
        <f t="shared" si="57"/>
        <v>0</v>
      </c>
      <c r="CZ70" s="31">
        <f t="shared" si="57"/>
        <v>0</v>
      </c>
      <c r="DA70" s="30">
        <f t="shared" si="57"/>
        <v>0</v>
      </c>
      <c r="DB70" s="30">
        <f t="shared" si="57"/>
        <v>0</v>
      </c>
      <c r="DC70" s="165">
        <f t="shared" si="57"/>
        <v>0</v>
      </c>
      <c r="DD70" s="30">
        <f t="shared" si="57"/>
        <v>0</v>
      </c>
      <c r="DE70" s="30">
        <f t="shared" si="57"/>
        <v>0</v>
      </c>
      <c r="DF70" s="165">
        <f t="shared" si="57"/>
        <v>0</v>
      </c>
      <c r="DG70" s="165">
        <f t="shared" si="57"/>
        <v>0</v>
      </c>
      <c r="DH70" s="165">
        <f t="shared" si="57"/>
        <v>0</v>
      </c>
      <c r="DI70" s="165">
        <f t="shared" si="57"/>
        <v>0</v>
      </c>
      <c r="DJ70" s="165">
        <f t="shared" si="57"/>
        <v>0</v>
      </c>
      <c r="DK70" s="165">
        <f t="shared" si="57"/>
        <v>0</v>
      </c>
      <c r="DL70" s="165">
        <f t="shared" si="57"/>
        <v>0</v>
      </c>
      <c r="DM70" s="29">
        <f t="shared" si="57"/>
        <v>0</v>
      </c>
      <c r="DN70" s="30">
        <f t="shared" si="57"/>
        <v>0</v>
      </c>
      <c r="DO70" s="165">
        <f t="shared" si="57"/>
        <v>0</v>
      </c>
      <c r="DP70" s="30">
        <f t="shared" si="57"/>
        <v>0</v>
      </c>
      <c r="DQ70" s="30">
        <f t="shared" si="57"/>
        <v>0</v>
      </c>
      <c r="DR70" s="31">
        <f t="shared" si="57"/>
        <v>0</v>
      </c>
      <c r="DS70" s="30">
        <f t="shared" si="57"/>
        <v>0</v>
      </c>
      <c r="DT70" s="30">
        <f t="shared" si="57"/>
        <v>0</v>
      </c>
      <c r="DU70" s="31">
        <f t="shared" si="57"/>
        <v>0</v>
      </c>
      <c r="DV70" s="30">
        <f t="shared" si="57"/>
        <v>0</v>
      </c>
      <c r="DW70" s="30">
        <f t="shared" si="57"/>
        <v>0</v>
      </c>
      <c r="DX70" s="31">
        <f t="shared" si="57"/>
        <v>0</v>
      </c>
      <c r="DY70" s="29">
        <f t="shared" si="57"/>
        <v>0</v>
      </c>
      <c r="DZ70" s="30">
        <f t="shared" si="57"/>
        <v>0</v>
      </c>
      <c r="EA70" s="31">
        <f t="shared" si="57"/>
        <v>0</v>
      </c>
      <c r="EB70" s="31">
        <f t="shared" si="57"/>
        <v>95314</v>
      </c>
      <c r="EC70" s="31">
        <f t="shared" si="57"/>
        <v>0</v>
      </c>
      <c r="ED70" s="31">
        <f t="shared" si="57"/>
        <v>95314</v>
      </c>
      <c r="EE70" s="26">
        <f t="shared" si="48"/>
        <v>95314</v>
      </c>
      <c r="EF70" s="27">
        <f t="shared" si="44"/>
        <v>0</v>
      </c>
      <c r="EG70" s="27">
        <f t="shared" si="22"/>
        <v>95314</v>
      </c>
    </row>
    <row r="71" spans="1:137" ht="64.5" thickBot="1">
      <c r="A71" s="153">
        <v>62</v>
      </c>
      <c r="B71" s="191" t="s">
        <v>99</v>
      </c>
      <c r="C71" s="59">
        <f t="shared" ref="C71:H71" si="58">C68+C70</f>
        <v>0</v>
      </c>
      <c r="D71" s="59">
        <f t="shared" si="58"/>
        <v>0</v>
      </c>
      <c r="E71" s="60">
        <f t="shared" si="58"/>
        <v>0</v>
      </c>
      <c r="F71" s="58">
        <f t="shared" si="58"/>
        <v>0</v>
      </c>
      <c r="G71" s="59">
        <f t="shared" si="58"/>
        <v>0</v>
      </c>
      <c r="H71" s="60">
        <f t="shared" si="58"/>
        <v>0</v>
      </c>
      <c r="I71" s="61">
        <f t="shared" si="49"/>
        <v>20087</v>
      </c>
      <c r="J71" s="62">
        <f t="shared" si="50"/>
        <v>71</v>
      </c>
      <c r="K71" s="63">
        <f t="shared" si="51"/>
        <v>20158</v>
      </c>
      <c r="L71" s="58">
        <f t="shared" ref="L71:BW71" si="59">L68+L70</f>
        <v>280</v>
      </c>
      <c r="M71" s="59">
        <f t="shared" si="59"/>
        <v>0</v>
      </c>
      <c r="N71" s="60">
        <f t="shared" si="59"/>
        <v>280</v>
      </c>
      <c r="O71" s="59">
        <f t="shared" si="59"/>
        <v>280</v>
      </c>
      <c r="P71" s="59">
        <f t="shared" si="59"/>
        <v>0</v>
      </c>
      <c r="Q71" s="60">
        <f t="shared" si="59"/>
        <v>280</v>
      </c>
      <c r="R71" s="59">
        <f t="shared" si="59"/>
        <v>11868</v>
      </c>
      <c r="S71" s="59">
        <f t="shared" si="59"/>
        <v>0</v>
      </c>
      <c r="T71" s="60">
        <f t="shared" si="59"/>
        <v>11868</v>
      </c>
      <c r="U71" s="58">
        <f t="shared" si="59"/>
        <v>0</v>
      </c>
      <c r="V71" s="59">
        <f t="shared" si="59"/>
        <v>0</v>
      </c>
      <c r="W71" s="60">
        <f t="shared" si="59"/>
        <v>0</v>
      </c>
      <c r="X71" s="59">
        <f>X68+X70</f>
        <v>7379</v>
      </c>
      <c r="Y71" s="59">
        <f>Y68+Y70</f>
        <v>71</v>
      </c>
      <c r="Z71" s="60">
        <f>Z68+Z70</f>
        <v>7450</v>
      </c>
      <c r="AA71" s="58">
        <f t="shared" si="59"/>
        <v>0</v>
      </c>
      <c r="AB71" s="59">
        <f t="shared" si="59"/>
        <v>0</v>
      </c>
      <c r="AC71" s="60">
        <f t="shared" si="59"/>
        <v>0</v>
      </c>
      <c r="AD71" s="58">
        <f t="shared" si="59"/>
        <v>280</v>
      </c>
      <c r="AE71" s="59">
        <f t="shared" si="59"/>
        <v>0</v>
      </c>
      <c r="AF71" s="60">
        <f t="shared" si="59"/>
        <v>280</v>
      </c>
      <c r="AG71" s="58">
        <f t="shared" si="59"/>
        <v>0</v>
      </c>
      <c r="AH71" s="59">
        <f t="shared" si="59"/>
        <v>0</v>
      </c>
      <c r="AI71" s="60">
        <f t="shared" si="59"/>
        <v>0</v>
      </c>
      <c r="AJ71" s="59">
        <f t="shared" si="59"/>
        <v>0</v>
      </c>
      <c r="AK71" s="59">
        <f t="shared" si="59"/>
        <v>0</v>
      </c>
      <c r="AL71" s="60">
        <f t="shared" si="59"/>
        <v>0</v>
      </c>
      <c r="AM71" s="58">
        <f t="shared" si="59"/>
        <v>0</v>
      </c>
      <c r="AN71" s="59">
        <f t="shared" si="59"/>
        <v>0</v>
      </c>
      <c r="AO71" s="60">
        <f t="shared" si="59"/>
        <v>0</v>
      </c>
      <c r="AP71" s="59">
        <f t="shared" si="59"/>
        <v>0</v>
      </c>
      <c r="AQ71" s="59">
        <f t="shared" si="59"/>
        <v>0</v>
      </c>
      <c r="AR71" s="60">
        <f t="shared" si="59"/>
        <v>0</v>
      </c>
      <c r="AS71" s="59">
        <f t="shared" si="59"/>
        <v>0</v>
      </c>
      <c r="AT71" s="59">
        <f t="shared" si="59"/>
        <v>0</v>
      </c>
      <c r="AU71" s="60">
        <f t="shared" si="59"/>
        <v>0</v>
      </c>
      <c r="AV71" s="59">
        <f t="shared" si="59"/>
        <v>0</v>
      </c>
      <c r="AW71" s="59">
        <f t="shared" si="59"/>
        <v>0</v>
      </c>
      <c r="AX71" s="60">
        <f t="shared" si="59"/>
        <v>0</v>
      </c>
      <c r="AY71" s="59">
        <f t="shared" si="59"/>
        <v>0</v>
      </c>
      <c r="AZ71" s="59">
        <f t="shared" si="59"/>
        <v>0</v>
      </c>
      <c r="BA71" s="60">
        <f t="shared" si="59"/>
        <v>0</v>
      </c>
      <c r="BB71" s="58">
        <f t="shared" si="59"/>
        <v>2700</v>
      </c>
      <c r="BC71" s="59">
        <f t="shared" si="59"/>
        <v>0</v>
      </c>
      <c r="BD71" s="60">
        <f t="shared" si="59"/>
        <v>2700</v>
      </c>
      <c r="BE71" s="59">
        <f t="shared" si="59"/>
        <v>555139</v>
      </c>
      <c r="BF71" s="59">
        <f t="shared" si="59"/>
        <v>-407804</v>
      </c>
      <c r="BG71" s="60">
        <f t="shared" si="59"/>
        <v>147335</v>
      </c>
      <c r="BH71" s="59">
        <f t="shared" si="59"/>
        <v>0</v>
      </c>
      <c r="BI71" s="59">
        <f t="shared" si="59"/>
        <v>0</v>
      </c>
      <c r="BJ71" s="60">
        <f t="shared" si="59"/>
        <v>0</v>
      </c>
      <c r="BK71" s="59">
        <f t="shared" si="59"/>
        <v>11000</v>
      </c>
      <c r="BL71" s="59">
        <f t="shared" si="59"/>
        <v>278</v>
      </c>
      <c r="BM71" s="60">
        <f t="shared" si="59"/>
        <v>11278</v>
      </c>
      <c r="BN71" s="59">
        <f t="shared" si="59"/>
        <v>8000</v>
      </c>
      <c r="BO71" s="59">
        <f t="shared" si="59"/>
        <v>3177</v>
      </c>
      <c r="BP71" s="60">
        <f t="shared" si="59"/>
        <v>11177</v>
      </c>
      <c r="BQ71" s="58">
        <f t="shared" si="59"/>
        <v>39300</v>
      </c>
      <c r="BR71" s="59">
        <f t="shared" si="59"/>
        <v>80</v>
      </c>
      <c r="BS71" s="60">
        <f t="shared" si="59"/>
        <v>39380</v>
      </c>
      <c r="BT71" s="58">
        <f t="shared" si="59"/>
        <v>0</v>
      </c>
      <c r="BU71" s="59">
        <f t="shared" si="59"/>
        <v>0</v>
      </c>
      <c r="BV71" s="60">
        <f t="shared" si="59"/>
        <v>0</v>
      </c>
      <c r="BW71" s="59">
        <f t="shared" si="59"/>
        <v>0</v>
      </c>
      <c r="BX71" s="59">
        <f t="shared" ref="BX71:ED71" si="60">BX68+BX70</f>
        <v>0</v>
      </c>
      <c r="BY71" s="60">
        <f t="shared" si="60"/>
        <v>0</v>
      </c>
      <c r="BZ71" s="58">
        <f t="shared" si="60"/>
        <v>4284</v>
      </c>
      <c r="CA71" s="59">
        <f t="shared" si="60"/>
        <v>0</v>
      </c>
      <c r="CB71" s="60">
        <f t="shared" si="60"/>
        <v>4284</v>
      </c>
      <c r="CC71" s="59">
        <f t="shared" si="60"/>
        <v>3860</v>
      </c>
      <c r="CD71" s="59">
        <f t="shared" si="60"/>
        <v>7158</v>
      </c>
      <c r="CE71" s="60">
        <f t="shared" si="60"/>
        <v>11018</v>
      </c>
      <c r="CF71" s="59">
        <f t="shared" si="60"/>
        <v>2442</v>
      </c>
      <c r="CG71" s="59">
        <f t="shared" si="60"/>
        <v>0</v>
      </c>
      <c r="CH71" s="60">
        <f t="shared" si="60"/>
        <v>2442</v>
      </c>
      <c r="CI71" s="58">
        <f t="shared" si="60"/>
        <v>14791</v>
      </c>
      <c r="CJ71" s="59">
        <f t="shared" si="60"/>
        <v>0</v>
      </c>
      <c r="CK71" s="60">
        <f t="shared" si="60"/>
        <v>14791</v>
      </c>
      <c r="CL71" s="58">
        <f t="shared" si="60"/>
        <v>0</v>
      </c>
      <c r="CM71" s="59">
        <f t="shared" si="60"/>
        <v>0</v>
      </c>
      <c r="CN71" s="60">
        <f t="shared" si="60"/>
        <v>0</v>
      </c>
      <c r="CO71" s="58">
        <f t="shared" si="60"/>
        <v>0</v>
      </c>
      <c r="CP71" s="59">
        <f t="shared" si="60"/>
        <v>0</v>
      </c>
      <c r="CQ71" s="60">
        <f t="shared" si="60"/>
        <v>0</v>
      </c>
      <c r="CR71" s="58">
        <f t="shared" si="60"/>
        <v>31260</v>
      </c>
      <c r="CS71" s="59">
        <f t="shared" si="60"/>
        <v>0</v>
      </c>
      <c r="CT71" s="60">
        <f t="shared" si="60"/>
        <v>31260</v>
      </c>
      <c r="CU71" s="59">
        <f t="shared" si="60"/>
        <v>0</v>
      </c>
      <c r="CV71" s="59">
        <f t="shared" si="60"/>
        <v>0</v>
      </c>
      <c r="CW71" s="60">
        <f t="shared" si="60"/>
        <v>0</v>
      </c>
      <c r="CX71" s="59">
        <f t="shared" si="60"/>
        <v>19653</v>
      </c>
      <c r="CY71" s="59">
        <f t="shared" si="60"/>
        <v>0</v>
      </c>
      <c r="CZ71" s="60">
        <f t="shared" si="60"/>
        <v>19653</v>
      </c>
      <c r="DA71" s="59">
        <f t="shared" si="60"/>
        <v>0</v>
      </c>
      <c r="DB71" s="59">
        <f t="shared" si="60"/>
        <v>124</v>
      </c>
      <c r="DC71" s="60">
        <f t="shared" si="60"/>
        <v>124</v>
      </c>
      <c r="DD71" s="59">
        <f t="shared" si="60"/>
        <v>32558</v>
      </c>
      <c r="DE71" s="59">
        <f t="shared" si="60"/>
        <v>141</v>
      </c>
      <c r="DF71" s="187">
        <f t="shared" si="60"/>
        <v>32699</v>
      </c>
      <c r="DG71" s="187">
        <f t="shared" si="60"/>
        <v>900</v>
      </c>
      <c r="DH71" s="187">
        <f t="shared" si="60"/>
        <v>0</v>
      </c>
      <c r="DI71" s="187">
        <f t="shared" si="60"/>
        <v>900</v>
      </c>
      <c r="DJ71" s="187">
        <f t="shared" si="60"/>
        <v>460</v>
      </c>
      <c r="DK71" s="187">
        <f t="shared" si="60"/>
        <v>0</v>
      </c>
      <c r="DL71" s="187">
        <f t="shared" si="60"/>
        <v>460</v>
      </c>
      <c r="DM71" s="58">
        <f t="shared" si="60"/>
        <v>0</v>
      </c>
      <c r="DN71" s="59">
        <f t="shared" si="60"/>
        <v>0</v>
      </c>
      <c r="DO71" s="187">
        <f t="shared" si="60"/>
        <v>0</v>
      </c>
      <c r="DP71" s="59">
        <f t="shared" si="60"/>
        <v>0</v>
      </c>
      <c r="DQ71" s="59">
        <f t="shared" si="60"/>
        <v>0</v>
      </c>
      <c r="DR71" s="60">
        <f t="shared" si="60"/>
        <v>0</v>
      </c>
      <c r="DS71" s="59">
        <f t="shared" si="60"/>
        <v>0</v>
      </c>
      <c r="DT71" s="59">
        <f t="shared" si="60"/>
        <v>3127331</v>
      </c>
      <c r="DU71" s="60">
        <f t="shared" si="60"/>
        <v>3127331</v>
      </c>
      <c r="DV71" s="59">
        <f t="shared" si="60"/>
        <v>549036</v>
      </c>
      <c r="DW71" s="59">
        <f t="shared" si="60"/>
        <v>0</v>
      </c>
      <c r="DX71" s="60">
        <f t="shared" si="60"/>
        <v>549036</v>
      </c>
      <c r="DY71" s="58">
        <f t="shared" si="60"/>
        <v>0</v>
      </c>
      <c r="DZ71" s="59">
        <f t="shared" si="60"/>
        <v>0</v>
      </c>
      <c r="EA71" s="60">
        <f t="shared" si="60"/>
        <v>0</v>
      </c>
      <c r="EB71" s="60">
        <f t="shared" si="60"/>
        <v>292924</v>
      </c>
      <c r="EC71" s="60">
        <f t="shared" si="60"/>
        <v>12900</v>
      </c>
      <c r="ED71" s="60">
        <f t="shared" si="60"/>
        <v>305824</v>
      </c>
      <c r="EE71" s="32">
        <f>C71+I71+AJ71+AM71+AP71+AS71+AV71+AY71+BB71+BE71+BH71+BK71+BN71+BQ71+BT71+BW71+BZ71+CC71+CF71+CI71+CL71+CO71+CR71+CU71+CX71+DM71+DP71+DS71+DV71+DY71+EB71+F71+DJ71+DG71+DD71+DA71</f>
        <v>1588394</v>
      </c>
      <c r="EF71" s="33">
        <f>D71+J71+AK71+AN71+AQ71+AT71+AW71+AZ71+BC71+BF71+BI71+BL71+BO71+BR71+BU71+BX71+CA71+CD71+CG71+CJ71+CM71+CP71+CS71+CV71+CY71+DN71+DQ71+DT71+DW71+DZ71+EC71+G71+DK71+DH71+DE71+DB71</f>
        <v>2743456</v>
      </c>
      <c r="EG71" s="33">
        <f t="shared" si="22"/>
        <v>4331850</v>
      </c>
    </row>
    <row r="72" spans="1:137" ht="25.5">
      <c r="A72" s="153">
        <v>63</v>
      </c>
      <c r="B72" s="133" t="s">
        <v>100</v>
      </c>
      <c r="C72" s="11"/>
      <c r="D72" s="11"/>
      <c r="E72" s="12"/>
      <c r="F72" s="10"/>
      <c r="G72" s="11"/>
      <c r="H72" s="12"/>
      <c r="I72" s="136">
        <f t="shared" si="49"/>
        <v>0</v>
      </c>
      <c r="J72" s="137">
        <f t="shared" si="50"/>
        <v>0</v>
      </c>
      <c r="K72" s="138">
        <f t="shared" si="51"/>
        <v>0</v>
      </c>
      <c r="L72" s="13"/>
      <c r="M72" s="14"/>
      <c r="N72" s="15"/>
      <c r="O72" s="14"/>
      <c r="P72" s="14"/>
      <c r="Q72" s="15"/>
      <c r="R72" s="14"/>
      <c r="S72" s="14"/>
      <c r="T72" s="15"/>
      <c r="U72" s="13"/>
      <c r="V72" s="14"/>
      <c r="W72" s="15"/>
      <c r="X72" s="14"/>
      <c r="Y72" s="14"/>
      <c r="Z72" s="15"/>
      <c r="AA72" s="13"/>
      <c r="AB72" s="14"/>
      <c r="AC72" s="15"/>
      <c r="AD72" s="13"/>
      <c r="AE72" s="14"/>
      <c r="AF72" s="15"/>
      <c r="AG72" s="13"/>
      <c r="AH72" s="14"/>
      <c r="AI72" s="15"/>
      <c r="AJ72" s="14"/>
      <c r="AK72" s="14"/>
      <c r="AL72" s="15"/>
      <c r="AM72" s="13"/>
      <c r="AN72" s="14"/>
      <c r="AO72" s="15"/>
      <c r="AP72" s="14"/>
      <c r="AQ72" s="14"/>
      <c r="AR72" s="15"/>
      <c r="AS72" s="14"/>
      <c r="AT72" s="14"/>
      <c r="AU72" s="15"/>
      <c r="AV72" s="14"/>
      <c r="AW72" s="14"/>
      <c r="AX72" s="15"/>
      <c r="AY72" s="14"/>
      <c r="AZ72" s="14"/>
      <c r="BA72" s="15"/>
      <c r="BB72" s="13"/>
      <c r="BC72" s="14"/>
      <c r="BD72" s="15"/>
      <c r="BE72" s="14"/>
      <c r="BF72" s="14"/>
      <c r="BG72" s="15"/>
      <c r="BH72" s="14"/>
      <c r="BI72" s="14"/>
      <c r="BJ72" s="15"/>
      <c r="BK72" s="14"/>
      <c r="BL72" s="14"/>
      <c r="BM72" s="15"/>
      <c r="BN72" s="14"/>
      <c r="BO72" s="14"/>
      <c r="BP72" s="15"/>
      <c r="BQ72" s="13"/>
      <c r="BR72" s="14"/>
      <c r="BS72" s="15"/>
      <c r="BT72" s="13"/>
      <c r="BU72" s="14"/>
      <c r="BV72" s="15"/>
      <c r="BW72" s="14"/>
      <c r="BX72" s="14"/>
      <c r="BY72" s="15"/>
      <c r="BZ72" s="13"/>
      <c r="CA72" s="14"/>
      <c r="CB72" s="15"/>
      <c r="CC72" s="14"/>
      <c r="CD72" s="14"/>
      <c r="CE72" s="15"/>
      <c r="CF72" s="14"/>
      <c r="CG72" s="14"/>
      <c r="CH72" s="15"/>
      <c r="CI72" s="13"/>
      <c r="CJ72" s="14"/>
      <c r="CK72" s="15"/>
      <c r="CL72" s="13"/>
      <c r="CM72" s="14"/>
      <c r="CN72" s="15"/>
      <c r="CO72" s="13"/>
      <c r="CP72" s="14"/>
      <c r="CQ72" s="15"/>
      <c r="CR72" s="13"/>
      <c r="CS72" s="14"/>
      <c r="CT72" s="15"/>
      <c r="CU72" s="14"/>
      <c r="CV72" s="14"/>
      <c r="CW72" s="15"/>
      <c r="CX72" s="14"/>
      <c r="CY72" s="14"/>
      <c r="CZ72" s="15"/>
      <c r="DA72" s="14"/>
      <c r="DB72" s="14"/>
      <c r="DC72" s="15"/>
      <c r="DD72" s="14"/>
      <c r="DE72" s="14"/>
      <c r="DF72" s="151"/>
      <c r="DG72" s="151"/>
      <c r="DH72" s="151"/>
      <c r="DI72" s="151"/>
      <c r="DJ72" s="151"/>
      <c r="DK72" s="151"/>
      <c r="DL72" s="151"/>
      <c r="DM72" s="13"/>
      <c r="DN72" s="14"/>
      <c r="DO72" s="151"/>
      <c r="DP72" s="14"/>
      <c r="DQ72" s="14"/>
      <c r="DR72" s="15"/>
      <c r="DS72" s="14"/>
      <c r="DT72" s="14"/>
      <c r="DU72" s="15"/>
      <c r="DV72" s="14"/>
      <c r="DW72" s="14"/>
      <c r="DX72" s="15"/>
      <c r="DY72" s="13"/>
      <c r="DZ72" s="14"/>
      <c r="EA72" s="15"/>
      <c r="EB72" s="15"/>
      <c r="EC72" s="15"/>
      <c r="ED72" s="15"/>
      <c r="EE72" s="10">
        <f t="shared" si="48"/>
        <v>0</v>
      </c>
      <c r="EF72" s="11">
        <f t="shared" si="44"/>
        <v>0</v>
      </c>
      <c r="EG72" s="11">
        <f t="shared" si="22"/>
        <v>0</v>
      </c>
    </row>
    <row r="73" spans="1:137" ht="39" thickBot="1">
      <c r="A73" s="153">
        <v>64</v>
      </c>
      <c r="B73" s="161" t="s">
        <v>101</v>
      </c>
      <c r="C73" s="27"/>
      <c r="D73" s="27"/>
      <c r="E73" s="28"/>
      <c r="F73" s="26"/>
      <c r="G73" s="27"/>
      <c r="H73" s="28"/>
      <c r="I73" s="162">
        <f t="shared" si="49"/>
        <v>0</v>
      </c>
      <c r="J73" s="163">
        <f t="shared" si="50"/>
        <v>0</v>
      </c>
      <c r="K73" s="164">
        <f t="shared" si="51"/>
        <v>0</v>
      </c>
      <c r="L73" s="29"/>
      <c r="M73" s="30"/>
      <c r="N73" s="31"/>
      <c r="O73" s="30"/>
      <c r="P73" s="30"/>
      <c r="Q73" s="31"/>
      <c r="R73" s="30"/>
      <c r="S73" s="30"/>
      <c r="T73" s="31"/>
      <c r="U73" s="29"/>
      <c r="V73" s="30"/>
      <c r="W73" s="31"/>
      <c r="X73" s="30"/>
      <c r="Y73" s="30"/>
      <c r="Z73" s="31"/>
      <c r="AA73" s="29"/>
      <c r="AB73" s="30"/>
      <c r="AC73" s="31"/>
      <c r="AD73" s="29"/>
      <c r="AE73" s="30"/>
      <c r="AF73" s="31"/>
      <c r="AG73" s="29"/>
      <c r="AH73" s="30"/>
      <c r="AI73" s="31"/>
      <c r="AJ73" s="30"/>
      <c r="AK73" s="30"/>
      <c r="AL73" s="31"/>
      <c r="AM73" s="29"/>
      <c r="AN73" s="30"/>
      <c r="AO73" s="31"/>
      <c r="AP73" s="30"/>
      <c r="AQ73" s="30"/>
      <c r="AR73" s="31"/>
      <c r="AS73" s="30"/>
      <c r="AT73" s="30"/>
      <c r="AU73" s="31"/>
      <c r="AV73" s="30"/>
      <c r="AW73" s="30"/>
      <c r="AX73" s="31"/>
      <c r="AY73" s="30"/>
      <c r="AZ73" s="30"/>
      <c r="BA73" s="31"/>
      <c r="BB73" s="29"/>
      <c r="BC73" s="30"/>
      <c r="BD73" s="31"/>
      <c r="BE73" s="30"/>
      <c r="BF73" s="30"/>
      <c r="BG73" s="31"/>
      <c r="BH73" s="30"/>
      <c r="BI73" s="30"/>
      <c r="BJ73" s="31"/>
      <c r="BK73" s="30"/>
      <c r="BL73" s="30"/>
      <c r="BM73" s="31"/>
      <c r="BN73" s="30"/>
      <c r="BO73" s="30"/>
      <c r="BP73" s="31"/>
      <c r="BQ73" s="29"/>
      <c r="BR73" s="30"/>
      <c r="BS73" s="31"/>
      <c r="BT73" s="29"/>
      <c r="BU73" s="30"/>
      <c r="BV73" s="31"/>
      <c r="BW73" s="30"/>
      <c r="BX73" s="30"/>
      <c r="BY73" s="31"/>
      <c r="BZ73" s="29"/>
      <c r="CA73" s="30"/>
      <c r="CB73" s="31"/>
      <c r="CC73" s="30"/>
      <c r="CD73" s="30"/>
      <c r="CE73" s="31"/>
      <c r="CF73" s="30"/>
      <c r="CG73" s="30"/>
      <c r="CH73" s="31"/>
      <c r="CI73" s="29"/>
      <c r="CJ73" s="30"/>
      <c r="CK73" s="31"/>
      <c r="CL73" s="29"/>
      <c r="CM73" s="30"/>
      <c r="CN73" s="31"/>
      <c r="CO73" s="29"/>
      <c r="CP73" s="30"/>
      <c r="CQ73" s="31"/>
      <c r="CR73" s="29"/>
      <c r="CS73" s="30"/>
      <c r="CT73" s="31"/>
      <c r="CU73" s="30"/>
      <c r="CV73" s="30"/>
      <c r="CW73" s="31"/>
      <c r="CX73" s="30"/>
      <c r="CY73" s="30"/>
      <c r="CZ73" s="31"/>
      <c r="DA73" s="214"/>
      <c r="DB73" s="30"/>
      <c r="DC73" s="31"/>
      <c r="DD73" s="30"/>
      <c r="DE73" s="30"/>
      <c r="DF73" s="165"/>
      <c r="DG73" s="165"/>
      <c r="DH73" s="165"/>
      <c r="DI73" s="165"/>
      <c r="DJ73" s="165"/>
      <c r="DK73" s="165"/>
      <c r="DL73" s="165"/>
      <c r="DM73" s="29"/>
      <c r="DN73" s="30"/>
      <c r="DO73" s="165"/>
      <c r="DP73" s="30"/>
      <c r="DQ73" s="30"/>
      <c r="DR73" s="31"/>
      <c r="DS73" s="30"/>
      <c r="DT73" s="30"/>
      <c r="DU73" s="31"/>
      <c r="DV73" s="30"/>
      <c r="DW73" s="30"/>
      <c r="DX73" s="31"/>
      <c r="DY73" s="29"/>
      <c r="DZ73" s="30"/>
      <c r="EA73" s="31"/>
      <c r="EB73" s="31"/>
      <c r="EC73" s="31"/>
      <c r="ED73" s="31"/>
      <c r="EE73" s="26">
        <f t="shared" si="48"/>
        <v>0</v>
      </c>
      <c r="EF73" s="27">
        <f t="shared" si="44"/>
        <v>0</v>
      </c>
      <c r="EG73" s="27">
        <f t="shared" si="22"/>
        <v>0</v>
      </c>
    </row>
    <row r="74" spans="1:137" ht="64.5" thickBot="1">
      <c r="A74" s="153">
        <v>65</v>
      </c>
      <c r="B74" s="191" t="s">
        <v>102</v>
      </c>
      <c r="C74" s="59">
        <f t="shared" ref="C74:H74" si="61">SUM(C72:C73)</f>
        <v>0</v>
      </c>
      <c r="D74" s="59">
        <f t="shared" si="61"/>
        <v>0</v>
      </c>
      <c r="E74" s="60">
        <f t="shared" si="61"/>
        <v>0</v>
      </c>
      <c r="F74" s="58">
        <f t="shared" si="61"/>
        <v>0</v>
      </c>
      <c r="G74" s="59">
        <f t="shared" si="61"/>
        <v>0</v>
      </c>
      <c r="H74" s="60">
        <f t="shared" si="61"/>
        <v>0</v>
      </c>
      <c r="I74" s="61">
        <f t="shared" si="49"/>
        <v>0</v>
      </c>
      <c r="J74" s="62">
        <f t="shared" si="50"/>
        <v>0</v>
      </c>
      <c r="K74" s="63">
        <f t="shared" si="51"/>
        <v>0</v>
      </c>
      <c r="L74" s="58">
        <f t="shared" ref="L74:BW74" si="62">SUM(L72:L73)</f>
        <v>0</v>
      </c>
      <c r="M74" s="59">
        <f t="shared" si="62"/>
        <v>0</v>
      </c>
      <c r="N74" s="60">
        <f t="shared" si="62"/>
        <v>0</v>
      </c>
      <c r="O74" s="59">
        <f t="shared" si="62"/>
        <v>0</v>
      </c>
      <c r="P74" s="59">
        <f t="shared" si="62"/>
        <v>0</v>
      </c>
      <c r="Q74" s="60">
        <f t="shared" si="62"/>
        <v>0</v>
      </c>
      <c r="R74" s="59">
        <f t="shared" si="62"/>
        <v>0</v>
      </c>
      <c r="S74" s="59">
        <f t="shared" si="62"/>
        <v>0</v>
      </c>
      <c r="T74" s="60">
        <f t="shared" si="62"/>
        <v>0</v>
      </c>
      <c r="U74" s="58">
        <f t="shared" si="62"/>
        <v>0</v>
      </c>
      <c r="V74" s="59">
        <f t="shared" si="62"/>
        <v>0</v>
      </c>
      <c r="W74" s="60">
        <f t="shared" si="62"/>
        <v>0</v>
      </c>
      <c r="X74" s="59">
        <f>SUM(X72:X73)</f>
        <v>0</v>
      </c>
      <c r="Y74" s="59">
        <f>SUM(Y72:Y73)</f>
        <v>0</v>
      </c>
      <c r="Z74" s="60">
        <f>SUM(Z72:Z73)</f>
        <v>0</v>
      </c>
      <c r="AA74" s="58">
        <f t="shared" si="62"/>
        <v>0</v>
      </c>
      <c r="AB74" s="59">
        <f t="shared" si="62"/>
        <v>0</v>
      </c>
      <c r="AC74" s="60">
        <f t="shared" si="62"/>
        <v>0</v>
      </c>
      <c r="AD74" s="58">
        <f t="shared" si="62"/>
        <v>0</v>
      </c>
      <c r="AE74" s="59">
        <f t="shared" si="62"/>
        <v>0</v>
      </c>
      <c r="AF74" s="60">
        <f t="shared" si="62"/>
        <v>0</v>
      </c>
      <c r="AG74" s="58">
        <f t="shared" si="62"/>
        <v>0</v>
      </c>
      <c r="AH74" s="59">
        <f t="shared" si="62"/>
        <v>0</v>
      </c>
      <c r="AI74" s="60">
        <f t="shared" si="62"/>
        <v>0</v>
      </c>
      <c r="AJ74" s="59">
        <f t="shared" si="62"/>
        <v>0</v>
      </c>
      <c r="AK74" s="59">
        <f t="shared" si="62"/>
        <v>0</v>
      </c>
      <c r="AL74" s="60">
        <f t="shared" si="62"/>
        <v>0</v>
      </c>
      <c r="AM74" s="58">
        <f t="shared" si="62"/>
        <v>0</v>
      </c>
      <c r="AN74" s="59">
        <f t="shared" si="62"/>
        <v>0</v>
      </c>
      <c r="AO74" s="60">
        <f t="shared" si="62"/>
        <v>0</v>
      </c>
      <c r="AP74" s="59">
        <f t="shared" si="62"/>
        <v>0</v>
      </c>
      <c r="AQ74" s="59">
        <f t="shared" si="62"/>
        <v>0</v>
      </c>
      <c r="AR74" s="60">
        <f t="shared" si="62"/>
        <v>0</v>
      </c>
      <c r="AS74" s="59">
        <f t="shared" si="62"/>
        <v>0</v>
      </c>
      <c r="AT74" s="59">
        <f t="shared" si="62"/>
        <v>0</v>
      </c>
      <c r="AU74" s="60">
        <f t="shared" si="62"/>
        <v>0</v>
      </c>
      <c r="AV74" s="59">
        <f t="shared" si="62"/>
        <v>0</v>
      </c>
      <c r="AW74" s="59">
        <f t="shared" si="62"/>
        <v>0</v>
      </c>
      <c r="AX74" s="60">
        <f t="shared" si="62"/>
        <v>0</v>
      </c>
      <c r="AY74" s="215">
        <f t="shared" si="62"/>
        <v>0</v>
      </c>
      <c r="AZ74" s="59">
        <f t="shared" si="62"/>
        <v>0</v>
      </c>
      <c r="BA74" s="60">
        <f t="shared" si="62"/>
        <v>0</v>
      </c>
      <c r="BB74" s="58">
        <f t="shared" si="62"/>
        <v>0</v>
      </c>
      <c r="BC74" s="59">
        <f t="shared" si="62"/>
        <v>0</v>
      </c>
      <c r="BD74" s="60">
        <f t="shared" si="62"/>
        <v>0</v>
      </c>
      <c r="BE74" s="59">
        <f t="shared" si="62"/>
        <v>0</v>
      </c>
      <c r="BF74" s="59">
        <f t="shared" si="62"/>
        <v>0</v>
      </c>
      <c r="BG74" s="60">
        <f t="shared" si="62"/>
        <v>0</v>
      </c>
      <c r="BH74" s="59">
        <f t="shared" si="62"/>
        <v>0</v>
      </c>
      <c r="BI74" s="59">
        <f t="shared" si="62"/>
        <v>0</v>
      </c>
      <c r="BJ74" s="60">
        <f t="shared" si="62"/>
        <v>0</v>
      </c>
      <c r="BK74" s="59">
        <f t="shared" si="62"/>
        <v>0</v>
      </c>
      <c r="BL74" s="59">
        <f t="shared" si="62"/>
        <v>0</v>
      </c>
      <c r="BM74" s="60">
        <f t="shared" si="62"/>
        <v>0</v>
      </c>
      <c r="BN74" s="59">
        <f t="shared" si="62"/>
        <v>0</v>
      </c>
      <c r="BO74" s="59">
        <f t="shared" si="62"/>
        <v>0</v>
      </c>
      <c r="BP74" s="60">
        <f t="shared" si="62"/>
        <v>0</v>
      </c>
      <c r="BQ74" s="58">
        <f t="shared" si="62"/>
        <v>0</v>
      </c>
      <c r="BR74" s="59">
        <f t="shared" si="62"/>
        <v>0</v>
      </c>
      <c r="BS74" s="60">
        <f t="shared" si="62"/>
        <v>0</v>
      </c>
      <c r="BT74" s="58">
        <f t="shared" si="62"/>
        <v>0</v>
      </c>
      <c r="BU74" s="59">
        <f t="shared" si="62"/>
        <v>0</v>
      </c>
      <c r="BV74" s="60">
        <f t="shared" si="62"/>
        <v>0</v>
      </c>
      <c r="BW74" s="59">
        <f t="shared" si="62"/>
        <v>0</v>
      </c>
      <c r="BX74" s="59">
        <f t="shared" ref="BX74:ED74" si="63">SUM(BX72:BX73)</f>
        <v>0</v>
      </c>
      <c r="BY74" s="60">
        <f t="shared" si="63"/>
        <v>0</v>
      </c>
      <c r="BZ74" s="58">
        <f t="shared" si="63"/>
        <v>0</v>
      </c>
      <c r="CA74" s="59">
        <f t="shared" si="63"/>
        <v>0</v>
      </c>
      <c r="CB74" s="60">
        <f t="shared" si="63"/>
        <v>0</v>
      </c>
      <c r="CC74" s="59">
        <f t="shared" si="63"/>
        <v>0</v>
      </c>
      <c r="CD74" s="59">
        <f t="shared" si="63"/>
        <v>0</v>
      </c>
      <c r="CE74" s="60">
        <f t="shared" si="63"/>
        <v>0</v>
      </c>
      <c r="CF74" s="59">
        <f t="shared" si="63"/>
        <v>0</v>
      </c>
      <c r="CG74" s="59">
        <f t="shared" si="63"/>
        <v>0</v>
      </c>
      <c r="CH74" s="60">
        <f t="shared" si="63"/>
        <v>0</v>
      </c>
      <c r="CI74" s="58">
        <f t="shared" si="63"/>
        <v>0</v>
      </c>
      <c r="CJ74" s="59">
        <f t="shared" si="63"/>
        <v>0</v>
      </c>
      <c r="CK74" s="60">
        <f t="shared" si="63"/>
        <v>0</v>
      </c>
      <c r="CL74" s="58">
        <f t="shared" si="63"/>
        <v>0</v>
      </c>
      <c r="CM74" s="59">
        <f t="shared" si="63"/>
        <v>0</v>
      </c>
      <c r="CN74" s="60">
        <f t="shared" si="63"/>
        <v>0</v>
      </c>
      <c r="CO74" s="58">
        <f t="shared" si="63"/>
        <v>0</v>
      </c>
      <c r="CP74" s="59">
        <f t="shared" si="63"/>
        <v>0</v>
      </c>
      <c r="CQ74" s="60">
        <f t="shared" si="63"/>
        <v>0</v>
      </c>
      <c r="CR74" s="58">
        <f t="shared" si="63"/>
        <v>0</v>
      </c>
      <c r="CS74" s="59">
        <f t="shared" si="63"/>
        <v>0</v>
      </c>
      <c r="CT74" s="60">
        <f t="shared" si="63"/>
        <v>0</v>
      </c>
      <c r="CU74" s="59">
        <f t="shared" si="63"/>
        <v>0</v>
      </c>
      <c r="CV74" s="59">
        <f t="shared" si="63"/>
        <v>0</v>
      </c>
      <c r="CW74" s="60">
        <f t="shared" si="63"/>
        <v>0</v>
      </c>
      <c r="CX74" s="59">
        <f t="shared" si="63"/>
        <v>0</v>
      </c>
      <c r="CY74" s="59">
        <f t="shared" si="63"/>
        <v>0</v>
      </c>
      <c r="CZ74" s="60">
        <f t="shared" si="63"/>
        <v>0</v>
      </c>
      <c r="DA74" s="215">
        <f t="shared" si="63"/>
        <v>0</v>
      </c>
      <c r="DB74" s="59">
        <f t="shared" si="63"/>
        <v>0</v>
      </c>
      <c r="DC74" s="60">
        <f t="shared" si="63"/>
        <v>0</v>
      </c>
      <c r="DD74" s="59">
        <f t="shared" si="63"/>
        <v>0</v>
      </c>
      <c r="DE74" s="59">
        <f t="shared" si="63"/>
        <v>0</v>
      </c>
      <c r="DF74" s="60">
        <f t="shared" si="63"/>
        <v>0</v>
      </c>
      <c r="DG74" s="60">
        <f t="shared" si="63"/>
        <v>0</v>
      </c>
      <c r="DH74" s="60">
        <f t="shared" si="63"/>
        <v>0</v>
      </c>
      <c r="DI74" s="60">
        <f t="shared" si="63"/>
        <v>0</v>
      </c>
      <c r="DJ74" s="60">
        <f t="shared" si="63"/>
        <v>0</v>
      </c>
      <c r="DK74" s="60">
        <f t="shared" si="63"/>
        <v>0</v>
      </c>
      <c r="DL74" s="60">
        <f t="shared" si="63"/>
        <v>0</v>
      </c>
      <c r="DM74" s="215">
        <f t="shared" si="63"/>
        <v>0</v>
      </c>
      <c r="DN74" s="59">
        <f t="shared" si="63"/>
        <v>0</v>
      </c>
      <c r="DO74" s="187">
        <f t="shared" si="63"/>
        <v>0</v>
      </c>
      <c r="DP74" s="59">
        <f t="shared" si="63"/>
        <v>0</v>
      </c>
      <c r="DQ74" s="59">
        <f t="shared" si="63"/>
        <v>0</v>
      </c>
      <c r="DR74" s="60">
        <f t="shared" si="63"/>
        <v>0</v>
      </c>
      <c r="DS74" s="59">
        <f t="shared" si="63"/>
        <v>0</v>
      </c>
      <c r="DT74" s="59">
        <f t="shared" si="63"/>
        <v>0</v>
      </c>
      <c r="DU74" s="60">
        <f t="shared" si="63"/>
        <v>0</v>
      </c>
      <c r="DV74" s="59">
        <f t="shared" si="63"/>
        <v>0</v>
      </c>
      <c r="DW74" s="59">
        <f t="shared" si="63"/>
        <v>0</v>
      </c>
      <c r="DX74" s="60">
        <f t="shared" si="63"/>
        <v>0</v>
      </c>
      <c r="DY74" s="58">
        <f t="shared" si="63"/>
        <v>0</v>
      </c>
      <c r="DZ74" s="59">
        <f t="shared" si="63"/>
        <v>0</v>
      </c>
      <c r="EA74" s="60">
        <f t="shared" si="63"/>
        <v>0</v>
      </c>
      <c r="EB74" s="60">
        <f t="shared" si="63"/>
        <v>0</v>
      </c>
      <c r="EC74" s="60">
        <f t="shared" si="63"/>
        <v>0</v>
      </c>
      <c r="ED74" s="60">
        <f t="shared" si="63"/>
        <v>0</v>
      </c>
      <c r="EE74" s="32">
        <f t="shared" si="48"/>
        <v>0</v>
      </c>
      <c r="EF74" s="33">
        <f t="shared" si="44"/>
        <v>0</v>
      </c>
      <c r="EG74" s="33">
        <f t="shared" si="22"/>
        <v>0</v>
      </c>
    </row>
    <row r="75" spans="1:137" ht="64.5" thickBot="1">
      <c r="A75" s="153">
        <v>66</v>
      </c>
      <c r="B75" s="193" t="s">
        <v>171</v>
      </c>
      <c r="C75" s="67"/>
      <c r="D75" s="67"/>
      <c r="E75" s="68"/>
      <c r="F75" s="66"/>
      <c r="G75" s="67"/>
      <c r="H75" s="68"/>
      <c r="I75" s="69"/>
      <c r="J75" s="70"/>
      <c r="K75" s="71"/>
      <c r="L75" s="66"/>
      <c r="M75" s="67"/>
      <c r="N75" s="68"/>
      <c r="O75" s="67"/>
      <c r="P75" s="67"/>
      <c r="Q75" s="68"/>
      <c r="R75" s="67"/>
      <c r="S75" s="67"/>
      <c r="T75" s="68"/>
      <c r="U75" s="216"/>
      <c r="V75" s="67"/>
      <c r="W75" s="68"/>
      <c r="X75" s="67"/>
      <c r="Y75" s="67"/>
      <c r="Z75" s="68"/>
      <c r="AA75" s="66"/>
      <c r="AB75" s="67"/>
      <c r="AC75" s="68"/>
      <c r="AD75" s="66"/>
      <c r="AE75" s="67"/>
      <c r="AF75" s="68"/>
      <c r="AG75" s="66"/>
      <c r="AH75" s="67"/>
      <c r="AI75" s="68"/>
      <c r="AJ75" s="67"/>
      <c r="AK75" s="67"/>
      <c r="AL75" s="68"/>
      <c r="AM75" s="66"/>
      <c r="AN75" s="67"/>
      <c r="AO75" s="68"/>
      <c r="AP75" s="67"/>
      <c r="AQ75" s="67"/>
      <c r="AR75" s="68"/>
      <c r="AS75" s="67"/>
      <c r="AT75" s="67"/>
      <c r="AU75" s="68"/>
      <c r="AV75" s="67"/>
      <c r="AW75" s="67"/>
      <c r="AX75" s="217"/>
      <c r="AY75" s="216"/>
      <c r="AZ75" s="67"/>
      <c r="BA75" s="68"/>
      <c r="BB75" s="66"/>
      <c r="BC75" s="67"/>
      <c r="BD75" s="68"/>
      <c r="BE75" s="67"/>
      <c r="BF75" s="67"/>
      <c r="BG75" s="68"/>
      <c r="BH75" s="67"/>
      <c r="BI75" s="67"/>
      <c r="BJ75" s="68"/>
      <c r="BK75" s="67"/>
      <c r="BL75" s="67"/>
      <c r="BM75" s="68"/>
      <c r="BN75" s="67"/>
      <c r="BO75" s="67"/>
      <c r="BP75" s="68"/>
      <c r="BQ75" s="66"/>
      <c r="BR75" s="67"/>
      <c r="BS75" s="68"/>
      <c r="BT75" s="66"/>
      <c r="BU75" s="67"/>
      <c r="BV75" s="68"/>
      <c r="BW75" s="67"/>
      <c r="BX75" s="67"/>
      <c r="BY75" s="68"/>
      <c r="BZ75" s="66"/>
      <c r="CA75" s="67"/>
      <c r="CB75" s="68"/>
      <c r="CC75" s="67"/>
      <c r="CD75" s="67"/>
      <c r="CE75" s="68"/>
      <c r="CF75" s="67"/>
      <c r="CG75" s="67"/>
      <c r="CH75" s="68"/>
      <c r="CI75" s="66"/>
      <c r="CJ75" s="67"/>
      <c r="CK75" s="68"/>
      <c r="CL75" s="66"/>
      <c r="CM75" s="67"/>
      <c r="CN75" s="68"/>
      <c r="CO75" s="66"/>
      <c r="CP75" s="67"/>
      <c r="CQ75" s="68"/>
      <c r="CR75" s="66"/>
      <c r="CS75" s="67"/>
      <c r="CT75" s="68"/>
      <c r="CU75" s="67"/>
      <c r="CV75" s="67"/>
      <c r="CW75" s="217"/>
      <c r="CX75" s="67"/>
      <c r="CY75" s="67"/>
      <c r="CZ75" s="68"/>
      <c r="DA75" s="216"/>
      <c r="DB75" s="67"/>
      <c r="DC75" s="68"/>
      <c r="DD75" s="67"/>
      <c r="DE75" s="67"/>
      <c r="DF75" s="68"/>
      <c r="DG75" s="68"/>
      <c r="DH75" s="68"/>
      <c r="DI75" s="68"/>
      <c r="DJ75" s="68"/>
      <c r="DK75" s="68"/>
      <c r="DL75" s="68"/>
      <c r="DM75" s="216"/>
      <c r="DN75" s="67"/>
      <c r="DO75" s="217"/>
      <c r="DP75" s="67"/>
      <c r="DQ75" s="67"/>
      <c r="DR75" s="68"/>
      <c r="DS75" s="67"/>
      <c r="DT75" s="67"/>
      <c r="DU75" s="68"/>
      <c r="DV75" s="67"/>
      <c r="DW75" s="67"/>
      <c r="DX75" s="68"/>
      <c r="DY75" s="66"/>
      <c r="DZ75" s="67"/>
      <c r="EA75" s="68"/>
      <c r="EB75" s="68"/>
      <c r="EC75" s="68"/>
      <c r="ED75" s="68"/>
      <c r="EE75" s="218"/>
      <c r="EF75" s="219"/>
      <c r="EG75" s="219"/>
    </row>
    <row r="76" spans="1:137" ht="64.5" thickBot="1">
      <c r="A76" s="192">
        <v>67</v>
      </c>
      <c r="B76" s="186" t="s">
        <v>103</v>
      </c>
      <c r="C76" s="55">
        <f t="shared" ref="C76:H76" si="64">+C71+C74</f>
        <v>0</v>
      </c>
      <c r="D76" s="55">
        <f t="shared" si="64"/>
        <v>0</v>
      </c>
      <c r="E76" s="56">
        <f t="shared" si="64"/>
        <v>0</v>
      </c>
      <c r="F76" s="54">
        <f t="shared" si="64"/>
        <v>0</v>
      </c>
      <c r="G76" s="55">
        <f t="shared" si="64"/>
        <v>0</v>
      </c>
      <c r="H76" s="56">
        <f t="shared" si="64"/>
        <v>0</v>
      </c>
      <c r="I76" s="61">
        <f t="shared" si="49"/>
        <v>20087</v>
      </c>
      <c r="J76" s="62">
        <f t="shared" si="50"/>
        <v>71</v>
      </c>
      <c r="K76" s="63">
        <f t="shared" si="51"/>
        <v>20158</v>
      </c>
      <c r="L76" s="54">
        <f t="shared" ref="L76:BW76" si="65">+L71+L74</f>
        <v>280</v>
      </c>
      <c r="M76" s="55">
        <f t="shared" si="65"/>
        <v>0</v>
      </c>
      <c r="N76" s="56">
        <f t="shared" si="65"/>
        <v>280</v>
      </c>
      <c r="O76" s="55">
        <f t="shared" si="65"/>
        <v>280</v>
      </c>
      <c r="P76" s="55">
        <f t="shared" si="65"/>
        <v>0</v>
      </c>
      <c r="Q76" s="56">
        <f t="shared" si="65"/>
        <v>280</v>
      </c>
      <c r="R76" s="55">
        <f t="shared" si="65"/>
        <v>11868</v>
      </c>
      <c r="S76" s="55">
        <f t="shared" si="65"/>
        <v>0</v>
      </c>
      <c r="T76" s="56">
        <f t="shared" si="65"/>
        <v>11868</v>
      </c>
      <c r="U76" s="220">
        <f t="shared" si="65"/>
        <v>0</v>
      </c>
      <c r="V76" s="55">
        <f t="shared" si="65"/>
        <v>0</v>
      </c>
      <c r="W76" s="56">
        <f t="shared" si="65"/>
        <v>0</v>
      </c>
      <c r="X76" s="55">
        <f>+X71+X74</f>
        <v>7379</v>
      </c>
      <c r="Y76" s="55">
        <f>+Y71+Y74</f>
        <v>71</v>
      </c>
      <c r="Z76" s="56">
        <f>+Z71+Z74</f>
        <v>7450</v>
      </c>
      <c r="AA76" s="54">
        <f t="shared" si="65"/>
        <v>0</v>
      </c>
      <c r="AB76" s="55">
        <f t="shared" si="65"/>
        <v>0</v>
      </c>
      <c r="AC76" s="56">
        <f t="shared" si="65"/>
        <v>0</v>
      </c>
      <c r="AD76" s="54">
        <f t="shared" si="65"/>
        <v>280</v>
      </c>
      <c r="AE76" s="55">
        <f t="shared" si="65"/>
        <v>0</v>
      </c>
      <c r="AF76" s="56">
        <f t="shared" si="65"/>
        <v>280</v>
      </c>
      <c r="AG76" s="54">
        <f t="shared" si="65"/>
        <v>0</v>
      </c>
      <c r="AH76" s="55">
        <f t="shared" si="65"/>
        <v>0</v>
      </c>
      <c r="AI76" s="56">
        <f t="shared" si="65"/>
        <v>0</v>
      </c>
      <c r="AJ76" s="55">
        <f t="shared" si="65"/>
        <v>0</v>
      </c>
      <c r="AK76" s="55">
        <f t="shared" si="65"/>
        <v>0</v>
      </c>
      <c r="AL76" s="56">
        <f t="shared" si="65"/>
        <v>0</v>
      </c>
      <c r="AM76" s="54">
        <f t="shared" si="65"/>
        <v>0</v>
      </c>
      <c r="AN76" s="55">
        <f t="shared" si="65"/>
        <v>0</v>
      </c>
      <c r="AO76" s="56">
        <f t="shared" si="65"/>
        <v>0</v>
      </c>
      <c r="AP76" s="55">
        <f t="shared" si="65"/>
        <v>0</v>
      </c>
      <c r="AQ76" s="55">
        <f t="shared" si="65"/>
        <v>0</v>
      </c>
      <c r="AR76" s="56">
        <f t="shared" si="65"/>
        <v>0</v>
      </c>
      <c r="AS76" s="55">
        <f t="shared" si="65"/>
        <v>0</v>
      </c>
      <c r="AT76" s="55">
        <f t="shared" si="65"/>
        <v>0</v>
      </c>
      <c r="AU76" s="56">
        <f t="shared" si="65"/>
        <v>0</v>
      </c>
      <c r="AV76" s="55">
        <f t="shared" si="65"/>
        <v>0</v>
      </c>
      <c r="AW76" s="55">
        <f t="shared" si="65"/>
        <v>0</v>
      </c>
      <c r="AX76" s="198">
        <f t="shared" si="65"/>
        <v>0</v>
      </c>
      <c r="AY76" s="220">
        <f t="shared" si="65"/>
        <v>0</v>
      </c>
      <c r="AZ76" s="55">
        <f t="shared" si="65"/>
        <v>0</v>
      </c>
      <c r="BA76" s="56">
        <f t="shared" si="65"/>
        <v>0</v>
      </c>
      <c r="BB76" s="54">
        <f t="shared" si="65"/>
        <v>2700</v>
      </c>
      <c r="BC76" s="55">
        <f t="shared" si="65"/>
        <v>0</v>
      </c>
      <c r="BD76" s="56">
        <f t="shared" si="65"/>
        <v>2700</v>
      </c>
      <c r="BE76" s="55">
        <f t="shared" si="65"/>
        <v>555139</v>
      </c>
      <c r="BF76" s="55">
        <f t="shared" si="65"/>
        <v>-407804</v>
      </c>
      <c r="BG76" s="56">
        <f t="shared" si="65"/>
        <v>147335</v>
      </c>
      <c r="BH76" s="55">
        <f t="shared" si="65"/>
        <v>0</v>
      </c>
      <c r="BI76" s="55">
        <f t="shared" si="65"/>
        <v>0</v>
      </c>
      <c r="BJ76" s="56">
        <f t="shared" si="65"/>
        <v>0</v>
      </c>
      <c r="BK76" s="55">
        <f t="shared" si="65"/>
        <v>11000</v>
      </c>
      <c r="BL76" s="55">
        <f t="shared" si="65"/>
        <v>278</v>
      </c>
      <c r="BM76" s="56">
        <f t="shared" si="65"/>
        <v>11278</v>
      </c>
      <c r="BN76" s="55">
        <f t="shared" si="65"/>
        <v>8000</v>
      </c>
      <c r="BO76" s="55">
        <f t="shared" si="65"/>
        <v>3177</v>
      </c>
      <c r="BP76" s="56">
        <f t="shared" si="65"/>
        <v>11177</v>
      </c>
      <c r="BQ76" s="54">
        <f t="shared" si="65"/>
        <v>39300</v>
      </c>
      <c r="BR76" s="55">
        <f t="shared" si="65"/>
        <v>80</v>
      </c>
      <c r="BS76" s="56">
        <f t="shared" si="65"/>
        <v>39380</v>
      </c>
      <c r="BT76" s="54">
        <f t="shared" si="65"/>
        <v>0</v>
      </c>
      <c r="BU76" s="55">
        <f t="shared" si="65"/>
        <v>0</v>
      </c>
      <c r="BV76" s="56">
        <f t="shared" si="65"/>
        <v>0</v>
      </c>
      <c r="BW76" s="55">
        <f t="shared" si="65"/>
        <v>0</v>
      </c>
      <c r="BX76" s="55">
        <f t="shared" ref="BX76:ED76" si="66">+BX71+BX74</f>
        <v>0</v>
      </c>
      <c r="BY76" s="56">
        <f t="shared" si="66"/>
        <v>0</v>
      </c>
      <c r="BZ76" s="54">
        <f t="shared" si="66"/>
        <v>4284</v>
      </c>
      <c r="CA76" s="55">
        <f t="shared" si="66"/>
        <v>0</v>
      </c>
      <c r="CB76" s="56">
        <f t="shared" si="66"/>
        <v>4284</v>
      </c>
      <c r="CC76" s="55">
        <f t="shared" si="66"/>
        <v>3860</v>
      </c>
      <c r="CD76" s="55">
        <f t="shared" si="66"/>
        <v>7158</v>
      </c>
      <c r="CE76" s="56">
        <f t="shared" si="66"/>
        <v>11018</v>
      </c>
      <c r="CF76" s="55">
        <f t="shared" si="66"/>
        <v>2442</v>
      </c>
      <c r="CG76" s="55">
        <f t="shared" si="66"/>
        <v>0</v>
      </c>
      <c r="CH76" s="56">
        <f t="shared" si="66"/>
        <v>2442</v>
      </c>
      <c r="CI76" s="54">
        <f t="shared" si="66"/>
        <v>14791</v>
      </c>
      <c r="CJ76" s="55">
        <f t="shared" si="66"/>
        <v>0</v>
      </c>
      <c r="CK76" s="56">
        <f t="shared" si="66"/>
        <v>14791</v>
      </c>
      <c r="CL76" s="54">
        <f t="shared" si="66"/>
        <v>0</v>
      </c>
      <c r="CM76" s="55">
        <f t="shared" si="66"/>
        <v>0</v>
      </c>
      <c r="CN76" s="56">
        <f t="shared" si="66"/>
        <v>0</v>
      </c>
      <c r="CO76" s="54">
        <f t="shared" si="66"/>
        <v>0</v>
      </c>
      <c r="CP76" s="55">
        <f t="shared" si="66"/>
        <v>0</v>
      </c>
      <c r="CQ76" s="56">
        <f t="shared" si="66"/>
        <v>0</v>
      </c>
      <c r="CR76" s="54">
        <f t="shared" si="66"/>
        <v>31260</v>
      </c>
      <c r="CS76" s="55">
        <f t="shared" si="66"/>
        <v>0</v>
      </c>
      <c r="CT76" s="56">
        <f t="shared" si="66"/>
        <v>31260</v>
      </c>
      <c r="CU76" s="55">
        <f t="shared" si="66"/>
        <v>0</v>
      </c>
      <c r="CV76" s="55">
        <f t="shared" si="66"/>
        <v>0</v>
      </c>
      <c r="CW76" s="198">
        <f t="shared" si="66"/>
        <v>0</v>
      </c>
      <c r="CX76" s="55">
        <f t="shared" si="66"/>
        <v>19653</v>
      </c>
      <c r="CY76" s="55">
        <f t="shared" si="66"/>
        <v>0</v>
      </c>
      <c r="CZ76" s="56">
        <f t="shared" si="66"/>
        <v>19653</v>
      </c>
      <c r="DA76" s="220">
        <f t="shared" si="66"/>
        <v>0</v>
      </c>
      <c r="DB76" s="55">
        <f t="shared" si="66"/>
        <v>124</v>
      </c>
      <c r="DC76" s="56">
        <f t="shared" si="66"/>
        <v>124</v>
      </c>
      <c r="DD76" s="55">
        <f t="shared" si="66"/>
        <v>32558</v>
      </c>
      <c r="DE76" s="55">
        <f t="shared" si="66"/>
        <v>141</v>
      </c>
      <c r="DF76" s="56">
        <f t="shared" si="66"/>
        <v>32699</v>
      </c>
      <c r="DG76" s="56">
        <f t="shared" si="66"/>
        <v>900</v>
      </c>
      <c r="DH76" s="56">
        <f t="shared" si="66"/>
        <v>0</v>
      </c>
      <c r="DI76" s="56">
        <f t="shared" si="66"/>
        <v>900</v>
      </c>
      <c r="DJ76" s="56">
        <f t="shared" si="66"/>
        <v>460</v>
      </c>
      <c r="DK76" s="56">
        <f t="shared" si="66"/>
        <v>0</v>
      </c>
      <c r="DL76" s="56">
        <f t="shared" si="66"/>
        <v>460</v>
      </c>
      <c r="DM76" s="220">
        <f t="shared" si="66"/>
        <v>0</v>
      </c>
      <c r="DN76" s="55">
        <f t="shared" si="66"/>
        <v>0</v>
      </c>
      <c r="DO76" s="198">
        <f t="shared" si="66"/>
        <v>0</v>
      </c>
      <c r="DP76" s="55">
        <f t="shared" si="66"/>
        <v>0</v>
      </c>
      <c r="DQ76" s="55">
        <f t="shared" si="66"/>
        <v>0</v>
      </c>
      <c r="DR76" s="56">
        <f t="shared" si="66"/>
        <v>0</v>
      </c>
      <c r="DS76" s="55">
        <f t="shared" si="66"/>
        <v>0</v>
      </c>
      <c r="DT76" s="55">
        <f t="shared" si="66"/>
        <v>3127331</v>
      </c>
      <c r="DU76" s="56">
        <f t="shared" si="66"/>
        <v>3127331</v>
      </c>
      <c r="DV76" s="55">
        <f t="shared" si="66"/>
        <v>549036</v>
      </c>
      <c r="DW76" s="55">
        <f t="shared" si="66"/>
        <v>0</v>
      </c>
      <c r="DX76" s="56">
        <f t="shared" si="66"/>
        <v>549036</v>
      </c>
      <c r="DY76" s="54">
        <f t="shared" si="66"/>
        <v>0</v>
      </c>
      <c r="DZ76" s="55">
        <f t="shared" si="66"/>
        <v>0</v>
      </c>
      <c r="EA76" s="56">
        <f t="shared" si="66"/>
        <v>0</v>
      </c>
      <c r="EB76" s="56">
        <f t="shared" si="66"/>
        <v>292924</v>
      </c>
      <c r="EC76" s="56">
        <f t="shared" si="66"/>
        <v>12900</v>
      </c>
      <c r="ED76" s="56">
        <f t="shared" si="66"/>
        <v>305824</v>
      </c>
      <c r="EE76" s="32">
        <f t="shared" ref="EE76:EF78" si="67">C76+I76+AJ76+AM76+AP76+AS76+AV76+AY76+BB76+BE76+BH76+BK76+BN76+BQ76+BT76+BW76+BZ76+CC76+CF76+CI76+CL76+CO76+CR76+CU76+CX76+DM76+DP76+DS76+DV76+DY76+EB76+F76+DJ76+DG76+DD76+DA76</f>
        <v>1588394</v>
      </c>
      <c r="EF76" s="33">
        <f t="shared" si="67"/>
        <v>2743456</v>
      </c>
      <c r="EG76" s="33">
        <f t="shared" si="22"/>
        <v>4331850</v>
      </c>
    </row>
    <row r="77" spans="1:137" ht="25.5">
      <c r="A77" s="153">
        <v>68</v>
      </c>
      <c r="B77" s="221" t="s">
        <v>104</v>
      </c>
      <c r="C77" s="222">
        <f t="shared" ref="C77:H77" si="68">C76-C42</f>
        <v>0</v>
      </c>
      <c r="D77" s="77">
        <f t="shared" si="68"/>
        <v>0</v>
      </c>
      <c r="E77" s="78">
        <f t="shared" si="68"/>
        <v>0</v>
      </c>
      <c r="F77" s="76">
        <f t="shared" si="68"/>
        <v>0</v>
      </c>
      <c r="G77" s="77">
        <f t="shared" si="68"/>
        <v>0</v>
      </c>
      <c r="H77" s="78">
        <f t="shared" si="68"/>
        <v>0</v>
      </c>
      <c r="I77" s="223">
        <f t="shared" si="49"/>
        <v>-16603</v>
      </c>
      <c r="J77" s="224">
        <f t="shared" si="50"/>
        <v>0</v>
      </c>
      <c r="K77" s="225">
        <f t="shared" si="51"/>
        <v>-16603</v>
      </c>
      <c r="L77" s="79">
        <f t="shared" ref="L77:BW77" si="69">L76-L42</f>
        <v>-1545</v>
      </c>
      <c r="M77" s="80">
        <f t="shared" si="69"/>
        <v>0</v>
      </c>
      <c r="N77" s="81">
        <f t="shared" si="69"/>
        <v>-1545</v>
      </c>
      <c r="O77" s="80">
        <f t="shared" si="69"/>
        <v>-1545</v>
      </c>
      <c r="P77" s="80">
        <f t="shared" si="69"/>
        <v>0</v>
      </c>
      <c r="Q77" s="81">
        <f t="shared" si="69"/>
        <v>-1545</v>
      </c>
      <c r="R77" s="80">
        <f t="shared" si="69"/>
        <v>-10793</v>
      </c>
      <c r="S77" s="80">
        <f t="shared" si="69"/>
        <v>0</v>
      </c>
      <c r="T77" s="81">
        <f t="shared" si="69"/>
        <v>-10793</v>
      </c>
      <c r="U77" s="226">
        <f t="shared" si="69"/>
        <v>0</v>
      </c>
      <c r="V77" s="80">
        <f t="shared" si="69"/>
        <v>0</v>
      </c>
      <c r="W77" s="81">
        <f t="shared" si="69"/>
        <v>0</v>
      </c>
      <c r="X77" s="80">
        <f>X76-X42</f>
        <v>-697</v>
      </c>
      <c r="Y77" s="80">
        <f>Y76-Y42</f>
        <v>0</v>
      </c>
      <c r="Z77" s="81">
        <f>Z76-Z42</f>
        <v>-697</v>
      </c>
      <c r="AA77" s="79">
        <f t="shared" si="69"/>
        <v>-480</v>
      </c>
      <c r="AB77" s="80">
        <f t="shared" si="69"/>
        <v>0</v>
      </c>
      <c r="AC77" s="81">
        <f t="shared" si="69"/>
        <v>-480</v>
      </c>
      <c r="AD77" s="79">
        <f t="shared" si="69"/>
        <v>-1543</v>
      </c>
      <c r="AE77" s="80">
        <f t="shared" si="69"/>
        <v>0</v>
      </c>
      <c r="AF77" s="81">
        <f t="shared" si="69"/>
        <v>-1543</v>
      </c>
      <c r="AG77" s="79">
        <f t="shared" si="69"/>
        <v>0</v>
      </c>
      <c r="AH77" s="80">
        <f t="shared" si="69"/>
        <v>0</v>
      </c>
      <c r="AI77" s="80">
        <f t="shared" si="69"/>
        <v>0</v>
      </c>
      <c r="AJ77" s="80">
        <f t="shared" si="69"/>
        <v>-2400</v>
      </c>
      <c r="AK77" s="80">
        <f t="shared" si="69"/>
        <v>0</v>
      </c>
      <c r="AL77" s="81">
        <f t="shared" si="69"/>
        <v>-2400</v>
      </c>
      <c r="AM77" s="79">
        <f t="shared" si="69"/>
        <v>-1815</v>
      </c>
      <c r="AN77" s="80">
        <f t="shared" si="69"/>
        <v>0</v>
      </c>
      <c r="AO77" s="81">
        <f t="shared" si="69"/>
        <v>-1815</v>
      </c>
      <c r="AP77" s="80">
        <f t="shared" si="69"/>
        <v>-5073</v>
      </c>
      <c r="AQ77" s="80">
        <f t="shared" si="69"/>
        <v>0</v>
      </c>
      <c r="AR77" s="81">
        <f t="shared" si="69"/>
        <v>-5073</v>
      </c>
      <c r="AS77" s="80">
        <f t="shared" si="69"/>
        <v>0</v>
      </c>
      <c r="AT77" s="80">
        <f t="shared" si="69"/>
        <v>0</v>
      </c>
      <c r="AU77" s="81">
        <f t="shared" si="69"/>
        <v>0</v>
      </c>
      <c r="AV77" s="80">
        <f t="shared" si="69"/>
        <v>0</v>
      </c>
      <c r="AW77" s="80">
        <f t="shared" si="69"/>
        <v>0</v>
      </c>
      <c r="AX77" s="227">
        <f t="shared" si="69"/>
        <v>0</v>
      </c>
      <c r="AY77" s="226">
        <f t="shared" si="69"/>
        <v>0</v>
      </c>
      <c r="AZ77" s="80">
        <f t="shared" si="69"/>
        <v>0</v>
      </c>
      <c r="BA77" s="81">
        <f t="shared" si="69"/>
        <v>0</v>
      </c>
      <c r="BB77" s="79">
        <f t="shared" si="69"/>
        <v>-1854</v>
      </c>
      <c r="BC77" s="80">
        <f t="shared" si="69"/>
        <v>0</v>
      </c>
      <c r="BD77" s="81">
        <f t="shared" si="69"/>
        <v>-1854</v>
      </c>
      <c r="BE77" s="80">
        <f t="shared" si="69"/>
        <v>525139</v>
      </c>
      <c r="BF77" s="80">
        <f t="shared" si="69"/>
        <v>-408000</v>
      </c>
      <c r="BG77" s="80">
        <f t="shared" si="69"/>
        <v>117139</v>
      </c>
      <c r="BH77" s="80">
        <f t="shared" si="69"/>
        <v>-6621</v>
      </c>
      <c r="BI77" s="80">
        <f t="shared" si="69"/>
        <v>0</v>
      </c>
      <c r="BJ77" s="80">
        <f t="shared" si="69"/>
        <v>-6621</v>
      </c>
      <c r="BK77" s="80">
        <f t="shared" si="69"/>
        <v>4040</v>
      </c>
      <c r="BL77" s="80">
        <f t="shared" si="69"/>
        <v>0</v>
      </c>
      <c r="BM77" s="80">
        <f t="shared" si="69"/>
        <v>4040</v>
      </c>
      <c r="BN77" s="80">
        <f t="shared" si="69"/>
        <v>-123946</v>
      </c>
      <c r="BO77" s="80">
        <f t="shared" si="69"/>
        <v>0</v>
      </c>
      <c r="BP77" s="81">
        <f t="shared" si="69"/>
        <v>-123946</v>
      </c>
      <c r="BQ77" s="79">
        <f t="shared" si="69"/>
        <v>13286</v>
      </c>
      <c r="BR77" s="80">
        <f t="shared" si="69"/>
        <v>0</v>
      </c>
      <c r="BS77" s="81">
        <f t="shared" si="69"/>
        <v>13286</v>
      </c>
      <c r="BT77" s="79">
        <f t="shared" si="69"/>
        <v>-1376</v>
      </c>
      <c r="BU77" s="80">
        <f t="shared" si="69"/>
        <v>0</v>
      </c>
      <c r="BV77" s="81">
        <f t="shared" si="69"/>
        <v>-1376</v>
      </c>
      <c r="BW77" s="80">
        <f t="shared" si="69"/>
        <v>-25376</v>
      </c>
      <c r="BX77" s="80">
        <f t="shared" ref="BX77:ED77" si="70">BX76-BX42</f>
        <v>0</v>
      </c>
      <c r="BY77" s="81">
        <f t="shared" si="70"/>
        <v>-25376</v>
      </c>
      <c r="BZ77" s="79">
        <f t="shared" si="70"/>
        <v>-1252</v>
      </c>
      <c r="CA77" s="80">
        <f t="shared" si="70"/>
        <v>0</v>
      </c>
      <c r="CB77" s="80">
        <f t="shared" si="70"/>
        <v>-1252</v>
      </c>
      <c r="CC77" s="80">
        <f t="shared" si="70"/>
        <v>-3380</v>
      </c>
      <c r="CD77" s="80">
        <f t="shared" si="70"/>
        <v>0</v>
      </c>
      <c r="CE77" s="80">
        <f t="shared" si="70"/>
        <v>-3380</v>
      </c>
      <c r="CF77" s="80">
        <f t="shared" si="70"/>
        <v>-1058</v>
      </c>
      <c r="CG77" s="80">
        <f t="shared" si="70"/>
        <v>0</v>
      </c>
      <c r="CH77" s="81">
        <f t="shared" si="70"/>
        <v>-1058</v>
      </c>
      <c r="CI77" s="79">
        <f t="shared" si="70"/>
        <v>-1888</v>
      </c>
      <c r="CJ77" s="80">
        <f t="shared" si="70"/>
        <v>0</v>
      </c>
      <c r="CK77" s="81">
        <f t="shared" si="70"/>
        <v>-1888</v>
      </c>
      <c r="CL77" s="79">
        <f t="shared" si="70"/>
        <v>0</v>
      </c>
      <c r="CM77" s="80">
        <f t="shared" si="70"/>
        <v>0</v>
      </c>
      <c r="CN77" s="81">
        <f t="shared" si="70"/>
        <v>0</v>
      </c>
      <c r="CO77" s="79">
        <f t="shared" si="70"/>
        <v>0</v>
      </c>
      <c r="CP77" s="80">
        <f t="shared" si="70"/>
        <v>0</v>
      </c>
      <c r="CQ77" s="81">
        <f t="shared" si="70"/>
        <v>0</v>
      </c>
      <c r="CR77" s="79">
        <f t="shared" si="70"/>
        <v>6350</v>
      </c>
      <c r="CS77" s="80">
        <f t="shared" si="70"/>
        <v>0</v>
      </c>
      <c r="CT77" s="81">
        <f t="shared" si="70"/>
        <v>6350</v>
      </c>
      <c r="CU77" s="80">
        <f t="shared" si="70"/>
        <v>-5916</v>
      </c>
      <c r="CV77" s="80">
        <f t="shared" si="70"/>
        <v>0</v>
      </c>
      <c r="CW77" s="227">
        <f t="shared" si="70"/>
        <v>-5916</v>
      </c>
      <c r="CX77" s="80">
        <f t="shared" si="70"/>
        <v>0</v>
      </c>
      <c r="CY77" s="80">
        <f t="shared" si="70"/>
        <v>0</v>
      </c>
      <c r="CZ77" s="81">
        <f t="shared" si="70"/>
        <v>0</v>
      </c>
      <c r="DA77" s="226">
        <f t="shared" si="70"/>
        <v>-34502</v>
      </c>
      <c r="DB77" s="80">
        <f t="shared" si="70"/>
        <v>0</v>
      </c>
      <c r="DC77" s="81">
        <f t="shared" si="70"/>
        <v>-34502</v>
      </c>
      <c r="DD77" s="80">
        <f t="shared" si="70"/>
        <v>-632</v>
      </c>
      <c r="DE77" s="80">
        <f t="shared" si="70"/>
        <v>0</v>
      </c>
      <c r="DF77" s="81">
        <f t="shared" si="70"/>
        <v>-632</v>
      </c>
      <c r="DG77" s="81">
        <f t="shared" si="70"/>
        <v>-47</v>
      </c>
      <c r="DH77" s="81">
        <f t="shared" si="70"/>
        <v>0</v>
      </c>
      <c r="DI77" s="81">
        <f t="shared" si="70"/>
        <v>-47</v>
      </c>
      <c r="DJ77" s="81">
        <f t="shared" si="70"/>
        <v>144</v>
      </c>
      <c r="DK77" s="81">
        <f t="shared" si="70"/>
        <v>0</v>
      </c>
      <c r="DL77" s="81">
        <f t="shared" si="70"/>
        <v>144</v>
      </c>
      <c r="DM77" s="226">
        <f t="shared" si="70"/>
        <v>0</v>
      </c>
      <c r="DN77" s="80">
        <f t="shared" si="70"/>
        <v>0</v>
      </c>
      <c r="DO77" s="227">
        <f t="shared" si="70"/>
        <v>0</v>
      </c>
      <c r="DP77" s="80">
        <f t="shared" si="70"/>
        <v>0</v>
      </c>
      <c r="DQ77" s="80">
        <f t="shared" si="70"/>
        <v>0</v>
      </c>
      <c r="DR77" s="81">
        <f t="shared" si="70"/>
        <v>0</v>
      </c>
      <c r="DS77" s="80">
        <f t="shared" si="70"/>
        <v>-612783</v>
      </c>
      <c r="DT77" s="80">
        <f t="shared" si="70"/>
        <v>399999</v>
      </c>
      <c r="DU77" s="81">
        <f t="shared" si="70"/>
        <v>-212784</v>
      </c>
      <c r="DV77" s="80">
        <f t="shared" si="70"/>
        <v>549036</v>
      </c>
      <c r="DW77" s="80">
        <f t="shared" si="70"/>
        <v>0</v>
      </c>
      <c r="DX77" s="81">
        <f t="shared" si="70"/>
        <v>549036</v>
      </c>
      <c r="DY77" s="79">
        <f t="shared" si="70"/>
        <v>-73888</v>
      </c>
      <c r="DZ77" s="80">
        <f t="shared" si="70"/>
        <v>8000</v>
      </c>
      <c r="EA77" s="81">
        <f t="shared" si="70"/>
        <v>-65888</v>
      </c>
      <c r="EB77" s="81">
        <f t="shared" si="70"/>
        <v>-177585</v>
      </c>
      <c r="EC77" s="81">
        <f t="shared" si="70"/>
        <v>1</v>
      </c>
      <c r="ED77" s="81">
        <f t="shared" si="70"/>
        <v>-177584</v>
      </c>
      <c r="EE77" s="10">
        <f t="shared" si="67"/>
        <v>0</v>
      </c>
      <c r="EF77" s="11">
        <f t="shared" si="67"/>
        <v>0</v>
      </c>
      <c r="EG77" s="11">
        <f t="shared" si="22"/>
        <v>0</v>
      </c>
    </row>
    <row r="78" spans="1:137" ht="25.5">
      <c r="A78" s="153">
        <v>69</v>
      </c>
      <c r="B78" s="228" t="s">
        <v>105</v>
      </c>
      <c r="C78" s="229"/>
      <c r="D78" s="230"/>
      <c r="E78" s="231"/>
      <c r="F78" s="82"/>
      <c r="G78" s="83"/>
      <c r="H78" s="84"/>
      <c r="I78" s="136">
        <f t="shared" si="49"/>
        <v>4</v>
      </c>
      <c r="J78" s="137">
        <f t="shared" si="50"/>
        <v>4</v>
      </c>
      <c r="K78" s="138">
        <f t="shared" si="51"/>
        <v>4</v>
      </c>
      <c r="L78" s="85">
        <v>2</v>
      </c>
      <c r="M78" s="86">
        <v>2</v>
      </c>
      <c r="N78" s="87">
        <v>2</v>
      </c>
      <c r="O78" s="86"/>
      <c r="P78" s="86"/>
      <c r="Q78" s="87"/>
      <c r="R78" s="86"/>
      <c r="S78" s="86"/>
      <c r="T78" s="87"/>
      <c r="U78" s="232"/>
      <c r="V78" s="86"/>
      <c r="W78" s="87"/>
      <c r="X78" s="86">
        <v>2</v>
      </c>
      <c r="Y78" s="86">
        <v>2</v>
      </c>
      <c r="Z78" s="87">
        <v>2</v>
      </c>
      <c r="AA78" s="85"/>
      <c r="AB78" s="86"/>
      <c r="AC78" s="87"/>
      <c r="AD78" s="85"/>
      <c r="AE78" s="86"/>
      <c r="AF78" s="87"/>
      <c r="AG78" s="85"/>
      <c r="AH78" s="86"/>
      <c r="AI78" s="87"/>
      <c r="AJ78" s="86"/>
      <c r="AK78" s="86"/>
      <c r="AL78" s="87"/>
      <c r="AM78" s="85">
        <v>1</v>
      </c>
      <c r="AN78" s="86">
        <v>1</v>
      </c>
      <c r="AO78" s="87">
        <v>1</v>
      </c>
      <c r="AP78" s="86"/>
      <c r="AQ78" s="86"/>
      <c r="AR78" s="87"/>
      <c r="AS78" s="86"/>
      <c r="AT78" s="86"/>
      <c r="AU78" s="87"/>
      <c r="AV78" s="86"/>
      <c r="AW78" s="86"/>
      <c r="AX78" s="233"/>
      <c r="AY78" s="232"/>
      <c r="AZ78" s="86"/>
      <c r="BA78" s="87"/>
      <c r="BB78" s="85"/>
      <c r="BC78" s="86"/>
      <c r="BD78" s="87"/>
      <c r="BE78" s="86"/>
      <c r="BF78" s="86"/>
      <c r="BG78" s="87"/>
      <c r="BH78" s="86"/>
      <c r="BI78" s="86"/>
      <c r="BJ78" s="87"/>
      <c r="BK78" s="86">
        <v>3.5</v>
      </c>
      <c r="BL78" s="86">
        <v>3.5</v>
      </c>
      <c r="BM78" s="87">
        <v>3.5</v>
      </c>
      <c r="BN78" s="86">
        <v>47.5</v>
      </c>
      <c r="BO78" s="86">
        <v>47.5</v>
      </c>
      <c r="BP78" s="87">
        <v>47.5</v>
      </c>
      <c r="BQ78" s="85">
        <v>4</v>
      </c>
      <c r="BR78" s="86">
        <v>4</v>
      </c>
      <c r="BS78" s="87">
        <v>4</v>
      </c>
      <c r="BT78" s="85"/>
      <c r="BU78" s="86"/>
      <c r="BV78" s="87"/>
      <c r="BW78" s="86"/>
      <c r="BX78" s="86"/>
      <c r="BY78" s="87"/>
      <c r="BZ78" s="85"/>
      <c r="CA78" s="86"/>
      <c r="CB78" s="87"/>
      <c r="CC78" s="86"/>
      <c r="CD78" s="86"/>
      <c r="CE78" s="87"/>
      <c r="CF78" s="86"/>
      <c r="CG78" s="86"/>
      <c r="CH78" s="87"/>
      <c r="CI78" s="234"/>
      <c r="CJ78" s="235"/>
      <c r="CK78" s="236"/>
      <c r="CL78" s="85"/>
      <c r="CM78" s="86"/>
      <c r="CN78" s="87"/>
      <c r="CO78" s="85"/>
      <c r="CP78" s="86"/>
      <c r="CQ78" s="87"/>
      <c r="CR78" s="85"/>
      <c r="CS78" s="86"/>
      <c r="CT78" s="87"/>
      <c r="CU78" s="86"/>
      <c r="CV78" s="86"/>
      <c r="CW78" s="87"/>
      <c r="CX78" s="86"/>
      <c r="CY78" s="86"/>
      <c r="CZ78" s="87"/>
      <c r="DA78" s="232">
        <v>6</v>
      </c>
      <c r="DB78" s="86">
        <v>6</v>
      </c>
      <c r="DC78" s="87">
        <v>6</v>
      </c>
      <c r="DD78" s="86">
        <v>7</v>
      </c>
      <c r="DE78" s="86">
        <v>7</v>
      </c>
      <c r="DF78" s="87">
        <v>7</v>
      </c>
      <c r="DG78" s="237"/>
      <c r="DH78" s="237"/>
      <c r="DI78" s="237"/>
      <c r="DJ78" s="237"/>
      <c r="DK78" s="237"/>
      <c r="DL78" s="237"/>
      <c r="DM78" s="238"/>
      <c r="DN78" s="239"/>
      <c r="DO78" s="240"/>
      <c r="DP78" s="86"/>
      <c r="DQ78" s="86"/>
      <c r="DR78" s="87"/>
      <c r="DS78" s="86"/>
      <c r="DT78" s="86"/>
      <c r="DU78" s="87"/>
      <c r="DV78" s="86"/>
      <c r="DW78" s="86"/>
      <c r="DX78" s="87"/>
      <c r="DY78" s="85"/>
      <c r="DZ78" s="86"/>
      <c r="EA78" s="87"/>
      <c r="EB78" s="87"/>
      <c r="EC78" s="87"/>
      <c r="ED78" s="87"/>
      <c r="EE78" s="17">
        <f t="shared" si="67"/>
        <v>73</v>
      </c>
      <c r="EF78" s="18">
        <f t="shared" si="67"/>
        <v>73</v>
      </c>
      <c r="EG78" s="18">
        <f t="shared" si="22"/>
        <v>73</v>
      </c>
    </row>
    <row r="79" spans="1:137" ht="77.25" thickBot="1">
      <c r="A79" s="153">
        <v>70</v>
      </c>
      <c r="B79" s="241" t="s">
        <v>106</v>
      </c>
      <c r="C79" s="242"/>
      <c r="D79" s="88"/>
      <c r="E79" s="89"/>
      <c r="F79" s="90"/>
      <c r="G79" s="91"/>
      <c r="H79" s="92"/>
      <c r="I79" s="136">
        <f t="shared" si="49"/>
        <v>0</v>
      </c>
      <c r="J79" s="137">
        <f t="shared" si="50"/>
        <v>0</v>
      </c>
      <c r="K79" s="138">
        <f t="shared" si="51"/>
        <v>0</v>
      </c>
      <c r="L79" s="243"/>
      <c r="M79" s="244"/>
      <c r="N79" s="245"/>
      <c r="O79" s="244"/>
      <c r="P79" s="244"/>
      <c r="Q79" s="245"/>
      <c r="R79" s="244"/>
      <c r="S79" s="244"/>
      <c r="T79" s="245"/>
      <c r="U79" s="246"/>
      <c r="V79" s="244"/>
      <c r="W79" s="245"/>
      <c r="X79" s="244"/>
      <c r="Y79" s="244"/>
      <c r="Z79" s="245"/>
      <c r="AA79" s="243"/>
      <c r="AB79" s="244"/>
      <c r="AC79" s="245"/>
      <c r="AD79" s="243"/>
      <c r="AE79" s="244"/>
      <c r="AF79" s="245"/>
      <c r="AG79" s="243"/>
      <c r="AH79" s="244"/>
      <c r="AI79" s="245"/>
      <c r="AJ79" s="244"/>
      <c r="AK79" s="244"/>
      <c r="AL79" s="245"/>
      <c r="AM79" s="243"/>
      <c r="AN79" s="244"/>
      <c r="AO79" s="245"/>
      <c r="AP79" s="244"/>
      <c r="AQ79" s="244"/>
      <c r="AR79" s="245"/>
      <c r="AS79" s="244"/>
      <c r="AT79" s="244"/>
      <c r="AU79" s="245"/>
      <c r="AV79" s="244"/>
      <c r="AW79" s="244"/>
      <c r="AX79" s="247"/>
      <c r="AY79" s="246"/>
      <c r="AZ79" s="244"/>
      <c r="BA79" s="245"/>
      <c r="BB79" s="243"/>
      <c r="BC79" s="244"/>
      <c r="BD79" s="245"/>
      <c r="BE79" s="244"/>
      <c r="BF79" s="244"/>
      <c r="BG79" s="245"/>
      <c r="BH79" s="244"/>
      <c r="BI79" s="244"/>
      <c r="BJ79" s="245"/>
      <c r="BK79" s="244"/>
      <c r="BL79" s="244"/>
      <c r="BM79" s="245"/>
      <c r="BN79" s="244"/>
      <c r="BO79" s="244"/>
      <c r="BP79" s="245"/>
      <c r="BQ79" s="243"/>
      <c r="BR79" s="244"/>
      <c r="BS79" s="245"/>
      <c r="BT79" s="243"/>
      <c r="BU79" s="244"/>
      <c r="BV79" s="245"/>
      <c r="BW79" s="244"/>
      <c r="BX79" s="244"/>
      <c r="BY79" s="245"/>
      <c r="BZ79" s="243"/>
      <c r="CA79" s="244"/>
      <c r="CB79" s="245"/>
      <c r="CC79" s="244"/>
      <c r="CD79" s="244"/>
      <c r="CE79" s="245"/>
      <c r="CF79" s="244"/>
      <c r="CG79" s="244"/>
      <c r="CH79" s="245"/>
      <c r="CI79" s="85">
        <v>7</v>
      </c>
      <c r="CJ79" s="86">
        <v>7</v>
      </c>
      <c r="CK79" s="87">
        <v>7</v>
      </c>
      <c r="CL79" s="243"/>
      <c r="CM79" s="244"/>
      <c r="CN79" s="245"/>
      <c r="CO79" s="243"/>
      <c r="CP79" s="244"/>
      <c r="CQ79" s="245"/>
      <c r="CR79" s="243"/>
      <c r="CS79" s="244"/>
      <c r="CT79" s="245"/>
      <c r="CU79" s="244"/>
      <c r="CV79" s="244"/>
      <c r="CW79" s="245"/>
      <c r="CX79" s="244"/>
      <c r="CY79" s="244"/>
      <c r="CZ79" s="245"/>
      <c r="DA79" s="246"/>
      <c r="DB79" s="244"/>
      <c r="DC79" s="245"/>
      <c r="DD79" s="244"/>
      <c r="DE79" s="244"/>
      <c r="DF79" s="245"/>
      <c r="DG79" s="245"/>
      <c r="DH79" s="245"/>
      <c r="DI79" s="245"/>
      <c r="DJ79" s="245"/>
      <c r="DK79" s="245"/>
      <c r="DL79" s="245"/>
      <c r="DM79" s="246"/>
      <c r="DN79" s="244"/>
      <c r="DO79" s="247"/>
      <c r="DP79" s="244"/>
      <c r="DQ79" s="244"/>
      <c r="DR79" s="245"/>
      <c r="DS79" s="244"/>
      <c r="DT79" s="244"/>
      <c r="DU79" s="245"/>
      <c r="DV79" s="244"/>
      <c r="DW79" s="244"/>
      <c r="DX79" s="245"/>
      <c r="DY79" s="248"/>
      <c r="DZ79" s="249"/>
      <c r="EA79" s="250"/>
      <c r="EB79" s="250"/>
      <c r="EC79" s="250"/>
      <c r="ED79" s="250"/>
      <c r="EE79" s="17">
        <f>C79+I79+AJ79+AM79+AP79+AS79+AV79+AY79+BB79+BE79+BH79+BK79+BN79+BQ79+BT79+BW79+BZ79+CC79+CF79+CI79+CL79+CO79+CR79+CU79+CX79+DM79+DP79+DS79+DV79+DY79+EB79</f>
        <v>7</v>
      </c>
      <c r="EF79" s="18">
        <f>D79+J79+AK79+AN79+AQ79+AT79+AW79+AZ79+BC79+BF79+BI79+BL79+BO79+BR79+BU79+BX79+CA79+CD79+CG79+CJ79+CM79+CP79+CS79+CV79+CY79+DN79+DQ79+DT79+DW79+DZ79+EC79</f>
        <v>7</v>
      </c>
      <c r="EG79" s="18">
        <f t="shared" si="22"/>
        <v>7</v>
      </c>
    </row>
  </sheetData>
  <mergeCells count="92">
    <mergeCell ref="EE5:EG5"/>
    <mergeCell ref="A7:B7"/>
    <mergeCell ref="A8:B8"/>
    <mergeCell ref="A43:B43"/>
    <mergeCell ref="DJ5:DL5"/>
    <mergeCell ref="DP5:DR5"/>
    <mergeCell ref="DS5:DU5"/>
    <mergeCell ref="DV5:DX5"/>
    <mergeCell ref="DY5:EA5"/>
    <mergeCell ref="EB5:ED5"/>
    <mergeCell ref="CR5:CT5"/>
    <mergeCell ref="CU5:CW5"/>
    <mergeCell ref="CX5:CZ5"/>
    <mergeCell ref="DA5:DC5"/>
    <mergeCell ref="DD5:DF5"/>
    <mergeCell ref="DG5:DI5"/>
    <mergeCell ref="BZ5:CB5"/>
    <mergeCell ref="CC5:CE5"/>
    <mergeCell ref="CF5:CH5"/>
    <mergeCell ref="CI5:CK5"/>
    <mergeCell ref="CL5:CN5"/>
    <mergeCell ref="CO5:CQ5"/>
    <mergeCell ref="BH5:BJ5"/>
    <mergeCell ref="BK5:BM5"/>
    <mergeCell ref="BN5:BP5"/>
    <mergeCell ref="BQ5:BS5"/>
    <mergeCell ref="BT5:BV5"/>
    <mergeCell ref="BW5:BY5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DY4:EA4"/>
    <mergeCell ref="EB4:ED4"/>
    <mergeCell ref="EE4:EG4"/>
    <mergeCell ref="C5:E5"/>
    <mergeCell ref="F5:H5"/>
    <mergeCell ref="I5:K5"/>
    <mergeCell ref="L5:N5"/>
    <mergeCell ref="O5:Q5"/>
    <mergeCell ref="R5:T5"/>
    <mergeCell ref="U5:W5"/>
    <mergeCell ref="DD4:DF4"/>
    <mergeCell ref="DG4:DI4"/>
    <mergeCell ref="DJ4:DL4"/>
    <mergeCell ref="DP4:DR4"/>
    <mergeCell ref="DS4:DU4"/>
    <mergeCell ref="DV4:DX4"/>
    <mergeCell ref="CL4:CN4"/>
    <mergeCell ref="CO4:CQ4"/>
    <mergeCell ref="CR4:CT4"/>
    <mergeCell ref="CU4:CW4"/>
    <mergeCell ref="CX4:CZ4"/>
    <mergeCell ref="DA4:DC4"/>
    <mergeCell ref="BT4:BV4"/>
    <mergeCell ref="BW4:BY4"/>
    <mergeCell ref="BZ4:CB4"/>
    <mergeCell ref="CC4:CE4"/>
    <mergeCell ref="CF4:CH4"/>
    <mergeCell ref="CI4:CK4"/>
    <mergeCell ref="BB4:BD4"/>
    <mergeCell ref="BE4:BG4"/>
    <mergeCell ref="BH4:BJ4"/>
    <mergeCell ref="BK4:BM4"/>
    <mergeCell ref="BN4:BP4"/>
    <mergeCell ref="BQ4:BS4"/>
    <mergeCell ref="AJ4:AL4"/>
    <mergeCell ref="AM4:AO4"/>
    <mergeCell ref="AP4:AR4"/>
    <mergeCell ref="AS4:AU4"/>
    <mergeCell ref="AV4:AX4"/>
    <mergeCell ref="AY4:BA4"/>
    <mergeCell ref="R4:T4"/>
    <mergeCell ref="U4:W4"/>
    <mergeCell ref="X4:Z4"/>
    <mergeCell ref="AA4:AC4"/>
    <mergeCell ref="AD4:AF4"/>
    <mergeCell ref="AG4:AI4"/>
    <mergeCell ref="A4:B6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2013-08-26T11:10:08Z</dcterms:modified>
</cp:coreProperties>
</file>