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4.1.sz.mell." sheetId="1" r:id="rId1"/>
  </sheets>
  <definedNames>
    <definedName name="_xlfn.IFERROR" hidden="1">#NAME?</definedName>
    <definedName name="_xlnm.Print_Titles" localSheetId="0">'4.1.sz.mell.'!$1:$6</definedName>
  </definedNames>
  <calcPr fullCalcOnLoad="1"/>
</workbook>
</file>

<file path=xl/sharedStrings.xml><?xml version="1.0" encoding="utf-8"?>
<sst xmlns="http://schemas.openxmlformats.org/spreadsheetml/2006/main" count="293" uniqueCount="253">
  <si>
    <t>Megnevezés</t>
  </si>
  <si>
    <t>Önkormányzat</t>
  </si>
  <si>
    <t>01</t>
  </si>
  <si>
    <t>Feladat megnevezése</t>
  </si>
  <si>
    <t>Száma</t>
  </si>
  <si>
    <t>Előirányzat-csoport, kiemelt előirányzat megnevezése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</si>
  <si>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</si>
  <si>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</si>
  <si>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</si>
  <si>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</si>
  <si>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</si>
  <si>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</si>
  <si>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</si>
  <si>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</si>
  <si>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</si>
  <si>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</si>
  <si>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</si>
  <si>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</si>
  <si>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</si>
  <si>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</si>
  <si>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</si>
  <si>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</si>
  <si>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</si>
  <si>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</si>
  <si>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</si>
  <si>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</si>
  <si>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</si>
  <si>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</si>
  <si>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</si>
  <si>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</si>
  <si>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</si>
  <si>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</si>
  <si>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</si>
  <si>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</si>
  <si>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</si>
  <si>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</si>
  <si>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</si>
  <si>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</si>
  <si>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</si>
  <si>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</si>
  <si>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</si>
  <si>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</si>
  <si>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</si>
  <si>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</si>
  <si>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</si>
  <si>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</si>
  <si>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</si>
  <si>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</si>
  <si>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</si>
  <si>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</si>
  <si>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</si>
  <si>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</si>
  <si>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</si>
  <si>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</si>
  <si>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</si>
  <si>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</si>
  <si>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</si>
  <si>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</si>
  <si>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</si>
  <si>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</si>
  <si>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</si>
  <si>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</si>
  <si>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</si>
  <si>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</si>
  <si>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</si>
  <si>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</si>
  <si>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</si>
  <si>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</si>
  <si>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</si>
  <si>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</si>
  <si>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</si>
  <si>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</si>
  <si>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</si>
  <si>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</si>
  <si>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</si>
  <si>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</si>
  <si>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</si>
  <si>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</si>
  <si>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</si>
  <si>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</si>
  <si>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</si>
  <si>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</si>
  <si>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</si>
  <si>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</si>
  <si>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</si>
  <si>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</si>
  <si>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</si>
  <si>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</si>
  <si>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</si>
  <si>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</si>
  <si>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</si>
  <si>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</si>
  <si>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</si>
  <si>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</si>
  <si>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</si>
  <si>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</si>
  <si>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</si>
  <si>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</si>
  <si>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</si>
  <si>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</si>
  <si>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</si>
  <si>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</si>
  <si>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</si>
  <si>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</si>
  <si>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</si>
  <si>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</si>
  <si>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</si>
  <si>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</si>
  <si>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</si>
  <si>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</si>
  <si>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</si>
  <si>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</si>
  <si>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</si>
  <si>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</si>
  <si>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</si>
  <si>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</si>
  <si>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</si>
  <si>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</si>
  <si>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</si>
  <si>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</si>
  <si>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</si>
  <si>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</si>
  <si>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</si>
  <si>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</si>
  <si>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</si>
  <si>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</si>
  <si>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</si>
  <si>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</si>
  <si>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</si>
  <si>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</si>
  <si>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</si>
  <si>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</si>
  <si>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</si>
  <si>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</si>
  <si>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</si>
  <si>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</si>
  <si>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</si>
  <si>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</si>
  <si>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</si>
  <si>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</si>
  <si>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</si>
  <si>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</si>
  <si>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</si>
  <si>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</si>
  <si>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</si>
  <si>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</si>
  <si>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</si>
  <si>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</si>
  <si>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</si>
  <si>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</si>
  <si>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</si>
  <si>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</si>
  <si>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</si>
  <si>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</si>
  <si>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</si>
  <si>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</si>
  <si>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</si>
  <si>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</si>
  <si>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</si>
  <si>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</si>
  <si>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</si>
  <si>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</si>
  <si>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</si>
  <si>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</si>
  <si>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</si>
  <si>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</si>
  <si>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</si>
  <si>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</si>
  <si>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</si>
  <si>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</si>
  <si>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</si>
  <si>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</si>
  <si>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</si>
  <si>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</si>
  <si>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</si>
  <si>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</si>
  <si>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</si>
  <si>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</si>
  <si>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</si>
  <si>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</si>
  <si>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</si>
  <si>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</si>
  <si>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</si>
  <si>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</si>
  <si>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</si>
  <si>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</si>
  <si>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</si>
  <si>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</si>
  <si>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</si>
  <si>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</si>
  <si>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</si>
  <si>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</si>
  <si>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</si>
  <si>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</si>
  <si>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</si>
  <si>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</si>
  <si>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</si>
  <si>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</si>
  <si>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</si>
  <si>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</si>
  <si>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</si>
  <si>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</si>
  <si>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</si>
  <si>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</si>
  <si>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</si>
  <si>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</si>
  <si>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</si>
  <si>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</si>
  <si>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</si>
  <si>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</si>
  <si>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</si>
  <si>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</si>
  <si>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</si>
  <si>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</si>
  <si>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</si>
  <si>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</si>
  <si>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</si>
  <si>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</si>
  <si>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</si>
  <si>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</si>
  <si>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</si>
  <si>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</si>
  <si>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</si>
  <si>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</si>
  <si>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</si>
  <si>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</si>
  <si>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</si>
  <si>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</si>
  <si>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</si>
  <si>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</si>
  <si>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</si>
  <si>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</si>
  <si>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</si>
  <si>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</si>
  <si>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</si>
  <si>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</si>
  <si>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</si>
  <si>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</si>
  <si>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</si>
  <si>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</si>
  <si>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</si>
  <si>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</si>
  <si>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Kötelező feladatok bevétele, kiadása</t>
  </si>
  <si>
    <t>Irányítószervi (önkormányzati) támogatás (intézményfinanszírozás)</t>
  </si>
  <si>
    <t>7.5.</t>
  </si>
  <si>
    <t>forintban</t>
  </si>
  <si>
    <t>Helyi adók  (4.1.1.+4.1.2.+4.1.3)</t>
  </si>
  <si>
    <t>4.1.3</t>
  </si>
  <si>
    <t>Pótlék,bírság</t>
  </si>
  <si>
    <t>Diósberény Község Önkormányzata</t>
  </si>
  <si>
    <t>2017. évi előirányzat</t>
  </si>
  <si>
    <t>2017.évi módosítás</t>
  </si>
  <si>
    <t>2017.évi ei. Módosítás I.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</si>
</sst>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vertical="center" wrapText="1"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left" vertical="center"/>
      <protection/>
    </xf>
    <xf numFmtId="0" fontId="23" fillId="0" borderId="21" xfId="0" applyFont="1" applyFill="1" applyBorder="1" applyAlignment="1" applyProtection="1">
      <alignment vertical="center" wrapText="1"/>
      <protection/>
    </xf>
    <xf numFmtId="0" fontId="26" fillId="0" borderId="16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horizontal="left" vertical="center" wrapText="1" indent="1"/>
      <protection/>
    </xf>
    <xf numFmtId="49" fontId="27" fillId="0" borderId="22" xfId="56" applyNumberFormat="1" applyFont="1" applyFill="1" applyBorder="1" applyAlignment="1" applyProtection="1">
      <alignment horizontal="center" vertical="center" wrapText="1"/>
      <protection/>
    </xf>
    <xf numFmtId="0" fontId="28" fillId="0" borderId="23" xfId="0" applyFont="1" applyBorder="1" applyAlignment="1" applyProtection="1">
      <alignment horizontal="left" wrapText="1" indent="1"/>
      <protection/>
    </xf>
    <xf numFmtId="49" fontId="27" fillId="0" borderId="24" xfId="56" applyNumberFormat="1" applyFont="1" applyFill="1" applyBorder="1" applyAlignment="1" applyProtection="1">
      <alignment horizontal="center" vertical="center" wrapText="1"/>
      <protection/>
    </xf>
    <xf numFmtId="0" fontId="28" fillId="0" borderId="25" xfId="0" applyFont="1" applyBorder="1" applyAlignment="1" applyProtection="1">
      <alignment horizontal="left" wrapText="1" indent="1"/>
      <protection/>
    </xf>
    <xf numFmtId="49" fontId="27" fillId="0" borderId="26" xfId="56" applyNumberFormat="1" applyFont="1" applyFill="1" applyBorder="1" applyAlignment="1" applyProtection="1">
      <alignment horizontal="center" vertical="center" wrapText="1"/>
      <protection/>
    </xf>
    <xf numFmtId="0" fontId="28" fillId="0" borderId="27" xfId="0" applyFont="1" applyBorder="1" applyAlignment="1" applyProtection="1">
      <alignment horizontal="left" wrapText="1" indent="1"/>
      <protection/>
    </xf>
    <xf numFmtId="0" fontId="29" fillId="0" borderId="17" xfId="0" applyFont="1" applyBorder="1" applyAlignment="1" applyProtection="1">
      <alignment horizontal="left" vertical="center" wrapText="1" indent="1"/>
      <protection/>
    </xf>
    <xf numFmtId="0" fontId="29" fillId="0" borderId="16" xfId="0" applyFont="1" applyBorder="1" applyAlignment="1" applyProtection="1">
      <alignment horizontal="center" wrapText="1"/>
      <protection/>
    </xf>
    <xf numFmtId="0" fontId="28" fillId="0" borderId="27" xfId="0" applyFont="1" applyBorder="1" applyAlignment="1" applyProtection="1">
      <alignment wrapText="1"/>
      <protection/>
    </xf>
    <xf numFmtId="0" fontId="28" fillId="0" borderId="22" xfId="0" applyFont="1" applyBorder="1" applyAlignment="1" applyProtection="1">
      <alignment horizontal="center" wrapText="1"/>
      <protection/>
    </xf>
    <xf numFmtId="0" fontId="28" fillId="0" borderId="24" xfId="0" applyFont="1" applyBorder="1" applyAlignment="1" applyProtection="1">
      <alignment horizontal="center" wrapText="1"/>
      <protection/>
    </xf>
    <xf numFmtId="0" fontId="28" fillId="0" borderId="26" xfId="0" applyFont="1" applyBorder="1" applyAlignment="1" applyProtection="1">
      <alignment horizontal="center" wrapText="1"/>
      <protection/>
    </xf>
    <xf numFmtId="0" fontId="29" fillId="0" borderId="17" xfId="0" applyFont="1" applyBorder="1" applyAlignment="1" applyProtection="1">
      <alignment wrapText="1"/>
      <protection/>
    </xf>
    <xf numFmtId="0" fontId="29" fillId="0" borderId="28" xfId="0" applyFont="1" applyBorder="1" applyAlignment="1" applyProtection="1">
      <alignment horizontal="center" wrapText="1"/>
      <protection/>
    </xf>
    <xf numFmtId="0" fontId="29" fillId="0" borderId="29" xfId="0" applyFont="1" applyBorder="1" applyAlignment="1" applyProtection="1">
      <alignment wrapText="1"/>
      <protection/>
    </xf>
    <xf numFmtId="0" fontId="26" fillId="0" borderId="30" xfId="56" applyFont="1" applyFill="1" applyBorder="1" applyAlignment="1" applyProtection="1">
      <alignment horizontal="center" vertical="center" wrapText="1"/>
      <protection/>
    </xf>
    <xf numFmtId="0" fontId="26" fillId="0" borderId="15" xfId="56" applyFont="1" applyFill="1" applyBorder="1" applyAlignment="1" applyProtection="1">
      <alignment vertical="center" wrapText="1"/>
      <protection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0" fontId="27" fillId="0" borderId="25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25" xfId="56" applyFont="1" applyFill="1" applyBorder="1" applyAlignment="1" applyProtection="1">
      <alignment horizontal="left" indent="4"/>
      <protection/>
    </xf>
    <xf numFmtId="0" fontId="27" fillId="0" borderId="25" xfId="56" applyFont="1" applyFill="1" applyBorder="1" applyAlignment="1" applyProtection="1">
      <alignment horizontal="left" vertical="center" wrapText="1" indent="4"/>
      <protection/>
    </xf>
    <xf numFmtId="49" fontId="27" fillId="0" borderId="33" xfId="56" applyNumberFormat="1" applyFont="1" applyFill="1" applyBorder="1" applyAlignment="1" applyProtection="1">
      <alignment horizontal="center" vertical="center" wrapText="1"/>
      <protection/>
    </xf>
    <xf numFmtId="0" fontId="27" fillId="0" borderId="27" xfId="56" applyFont="1" applyFill="1" applyBorder="1" applyAlignment="1" applyProtection="1">
      <alignment horizontal="left" vertical="center" wrapText="1" indent="4"/>
      <protection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7" fillId="0" borderId="13" xfId="56" applyFont="1" applyFill="1" applyBorder="1" applyAlignment="1" applyProtection="1">
      <alignment horizontal="left" vertical="center" wrapText="1" indent="4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0" fontId="27" fillId="0" borderId="27" xfId="56" applyFont="1" applyFill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7" fillId="0" borderId="23" xfId="56" applyFont="1" applyFill="1" applyBorder="1" applyAlignment="1" applyProtection="1">
      <alignment horizontal="left" vertical="center" wrapText="1" indent="4"/>
      <protection/>
    </xf>
    <xf numFmtId="0" fontId="26" fillId="0" borderId="17" xfId="56" applyFont="1" applyFill="1" applyBorder="1" applyAlignment="1" applyProtection="1">
      <alignment horizontal="left" vertical="center" wrapText="1" indent="1"/>
      <protection/>
    </xf>
    <xf numFmtId="0" fontId="27" fillId="0" borderId="23" xfId="56" applyFont="1" applyFill="1" applyBorder="1" applyAlignment="1" applyProtection="1">
      <alignment horizontal="left" vertical="center" wrapText="1" inden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0" fontId="29" fillId="0" borderId="28" xfId="0" applyFont="1" applyBorder="1" applyAlignment="1" applyProtection="1">
      <alignment horizontal="center" vertical="center" wrapText="1"/>
      <protection/>
    </xf>
    <xf numFmtId="0" fontId="29" fillId="0" borderId="29" xfId="0" applyFont="1" applyBorder="1" applyAlignment="1" applyProtection="1">
      <alignment horizontal="left" vertical="center" wrapText="1" indent="1"/>
      <protection/>
    </xf>
    <xf numFmtId="0" fontId="26" fillId="0" borderId="28" xfId="56" applyFont="1" applyFill="1" applyBorder="1" applyAlignment="1" applyProtection="1">
      <alignment horizontal="center" vertical="center" wrapText="1"/>
      <protection/>
    </xf>
    <xf numFmtId="0" fontId="26" fillId="0" borderId="29" xfId="56" applyFont="1" applyFill="1" applyBorder="1" applyAlignment="1" applyProtection="1">
      <alignment horizontal="left" vertical="center" wrapText="1" indent="1"/>
      <protection/>
    </xf>
    <xf numFmtId="0" fontId="16" fillId="0" borderId="36" xfId="0" applyFont="1" applyFill="1" applyBorder="1" applyAlignment="1">
      <alignment vertical="center" wrapText="1"/>
    </xf>
    <xf numFmtId="0" fontId="23" fillId="0" borderId="37" xfId="0" applyFont="1" applyFill="1" applyBorder="1" applyAlignment="1" applyProtection="1" quotePrefix="1">
      <alignment horizontal="right" vertical="center" indent="1"/>
      <protection/>
    </xf>
    <xf numFmtId="0" fontId="23" fillId="0" borderId="38" xfId="0" applyFont="1" applyFill="1" applyBorder="1" applyAlignment="1" applyProtection="1">
      <alignment horizontal="right" vertical="center" indent="1"/>
      <protection/>
    </xf>
    <xf numFmtId="0" fontId="23" fillId="0" borderId="39" xfId="0" applyFont="1" applyFill="1" applyBorder="1" applyAlignment="1" applyProtection="1">
      <alignment horizontal="center" vertical="center" wrapText="1"/>
      <protection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39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41" xfId="56" applyNumberFormat="1" applyFont="1" applyFill="1" applyBorder="1" applyAlignment="1" applyProtection="1">
      <alignment horizontal="right" vertical="center" wrapText="1" indent="1"/>
      <protection/>
    </xf>
    <xf numFmtId="164" fontId="27" fillId="19" borderId="42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9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4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3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5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164" fontId="26" fillId="0" borderId="44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9" xfId="0" applyNumberFormat="1" applyFont="1" applyBorder="1" applyAlignment="1" applyProtection="1">
      <alignment horizontal="right" vertical="center" wrapText="1" indent="1"/>
      <protection/>
    </xf>
    <xf numFmtId="164" fontId="29" fillId="0" borderId="39" xfId="0" applyNumberFormat="1" applyFont="1" applyBorder="1" applyAlignment="1" applyProtection="1" quotePrefix="1">
      <alignment horizontal="right" vertical="center" wrapText="1" indent="1"/>
      <protection/>
    </xf>
    <xf numFmtId="3" fontId="2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5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 applyProtection="1">
      <alignment horizontal="center" vertical="center" wrapText="1"/>
      <protection/>
    </xf>
    <xf numFmtId="3" fontId="27" fillId="0" borderId="25" xfId="0" applyNumberFormat="1" applyFont="1" applyFill="1" applyBorder="1" applyAlignment="1">
      <alignment horizontal="center" wrapText="1"/>
    </xf>
    <xf numFmtId="3" fontId="16" fillId="0" borderId="25" xfId="0" applyNumberFormat="1" applyFont="1" applyFill="1" applyBorder="1" applyAlignment="1">
      <alignment vertical="center" wrapText="1"/>
    </xf>
    <xf numFmtId="3" fontId="27" fillId="0" borderId="4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5" xfId="56" applyNumberFormat="1" applyFont="1" applyFill="1" applyBorder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>
      <alignment vertical="center" wrapText="1"/>
    </xf>
    <xf numFmtId="164" fontId="26" fillId="0" borderId="40" xfId="56" applyNumberFormat="1" applyFont="1" applyFill="1" applyBorder="1" applyAlignment="1" applyProtection="1">
      <alignment horizontal="right" vertical="center" wrapText="1" indent="1"/>
      <protection/>
    </xf>
    <xf numFmtId="3" fontId="23" fillId="0" borderId="25" xfId="0" applyNumberFormat="1" applyFont="1" applyFill="1" applyBorder="1" applyAlignment="1">
      <alignment vertical="center" wrapText="1"/>
    </xf>
    <xf numFmtId="3" fontId="16" fillId="0" borderId="25" xfId="0" applyNumberFormat="1" applyFont="1" applyFill="1" applyBorder="1" applyAlignment="1">
      <alignment vertical="center" wrapText="1"/>
    </xf>
    <xf numFmtId="3" fontId="25" fillId="0" borderId="25" xfId="0" applyNumberFormat="1" applyFont="1" applyFill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2"/>
  <sheetViews>
    <sheetView tabSelected="1" view="pageBreakPreview" zoomScale="85" zoomScaleSheetLayoutView="85" workbookViewId="0" topLeftCell="A67">
      <selection activeCell="E149" sqref="E149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4" width="20.125" style="6" customWidth="1"/>
    <col min="5" max="5" width="20.875" style="6" customWidth="1"/>
    <col min="6" max="16384" width="9.375" style="6" customWidth="1"/>
  </cols>
  <sheetData>
    <row r="1" spans="1:3" s="4" customFormat="1" ht="16.5" customHeight="1" thickBot="1">
      <c r="A1" s="1"/>
      <c r="B1" s="2" t="s">
        <v>249</v>
      </c>
      <c r="C1" s="3"/>
    </row>
    <row r="2" spans="1:5" s="5" customFormat="1" ht="15.75">
      <c r="A2" s="11" t="s">
        <v>0</v>
      </c>
      <c r="B2" s="12" t="s">
        <v>1</v>
      </c>
      <c r="C2" s="82" t="s">
        <v>2</v>
      </c>
      <c r="D2" s="99"/>
      <c r="E2" s="99"/>
    </row>
    <row r="3" spans="1:5" s="5" customFormat="1" ht="16.5" thickBot="1">
      <c r="A3" s="13" t="s">
        <v>3</v>
      </c>
      <c r="B3" s="14" t="s">
        <v>242</v>
      </c>
      <c r="C3" s="83">
        <v>1</v>
      </c>
      <c r="D3" s="99"/>
      <c r="E3" s="99"/>
    </row>
    <row r="4" spans="1:5" s="5" customFormat="1" ht="16.5" thickBot="1">
      <c r="A4" s="15"/>
      <c r="B4" s="15"/>
      <c r="D4" s="99"/>
      <c r="E4" s="16" t="s">
        <v>245</v>
      </c>
    </row>
    <row r="5" spans="1:5" s="19" customFormat="1" ht="32.25" thickBot="1">
      <c r="A5" s="17" t="s">
        <v>4</v>
      </c>
      <c r="B5" s="18" t="s">
        <v>5</v>
      </c>
      <c r="C5" s="113" t="s">
        <v>250</v>
      </c>
      <c r="D5" s="112" t="s">
        <v>251</v>
      </c>
      <c r="E5" s="112" t="s">
        <v>252</v>
      </c>
    </row>
    <row r="6" spans="1:5" s="7" customFormat="1" ht="16.5" thickBot="1">
      <c r="A6" s="20">
        <v>1</v>
      </c>
      <c r="B6" s="21">
        <v>2</v>
      </c>
      <c r="C6" s="84">
        <v>3</v>
      </c>
      <c r="D6" s="101">
        <v>4</v>
      </c>
      <c r="E6" s="101">
        <v>5</v>
      </c>
    </row>
    <row r="7" spans="1:5" s="7" customFormat="1" ht="16.5" thickBot="1">
      <c r="A7" s="22"/>
      <c r="B7" s="23" t="s">
        <v>6</v>
      </c>
      <c r="C7" s="85"/>
      <c r="D7" s="101"/>
      <c r="E7" s="101"/>
    </row>
    <row r="8" spans="1:5" s="7" customFormat="1" ht="16.5" thickBot="1">
      <c r="A8" s="39" t="s">
        <v>7</v>
      </c>
      <c r="B8" s="40" t="s">
        <v>8</v>
      </c>
      <c r="C8" s="86">
        <f>SUM(C9:C13)</f>
        <v>90040639</v>
      </c>
      <c r="D8" s="115">
        <f>E8-C8</f>
        <v>57643</v>
      </c>
      <c r="E8" s="86">
        <f>SUM(E9:E13)</f>
        <v>90098282</v>
      </c>
    </row>
    <row r="9" spans="1:5" s="24" customFormat="1" ht="15.75">
      <c r="A9" s="41" t="s">
        <v>9</v>
      </c>
      <c r="B9" s="42" t="s">
        <v>10</v>
      </c>
      <c r="C9" s="87">
        <v>12096535</v>
      </c>
      <c r="D9" s="115">
        <f>E9-C9</f>
        <v>0</v>
      </c>
      <c r="E9" s="87">
        <v>12096535</v>
      </c>
    </row>
    <row r="10" spans="1:5" s="25" customFormat="1" ht="15.75">
      <c r="A10" s="43" t="s">
        <v>11</v>
      </c>
      <c r="B10" s="44" t="s">
        <v>12</v>
      </c>
      <c r="C10" s="88">
        <v>58431517</v>
      </c>
      <c r="D10" s="115">
        <f>E10-C10</f>
        <v>0</v>
      </c>
      <c r="E10" s="88">
        <v>58431517</v>
      </c>
    </row>
    <row r="11" spans="1:5" s="25" customFormat="1" ht="16.5" customHeight="1">
      <c r="A11" s="43" t="s">
        <v>13</v>
      </c>
      <c r="B11" s="44" t="s">
        <v>14</v>
      </c>
      <c r="C11" s="88">
        <v>18312587</v>
      </c>
      <c r="D11" s="115">
        <f>E11-C11</f>
        <v>0</v>
      </c>
      <c r="E11" s="88">
        <v>18312587</v>
      </c>
    </row>
    <row r="12" spans="1:5" s="25" customFormat="1" ht="15.75">
      <c r="A12" s="43" t="s">
        <v>15</v>
      </c>
      <c r="B12" s="44" t="s">
        <v>16</v>
      </c>
      <c r="C12" s="88">
        <v>1200000</v>
      </c>
      <c r="D12" s="115">
        <f>E12-C12</f>
        <v>0</v>
      </c>
      <c r="E12" s="88">
        <v>1200000</v>
      </c>
    </row>
    <row r="13" spans="1:5" s="25" customFormat="1" ht="15.75">
      <c r="A13" s="43" t="s">
        <v>17</v>
      </c>
      <c r="B13" s="44" t="s">
        <v>18</v>
      </c>
      <c r="C13" s="89"/>
      <c r="D13" s="115">
        <f>E13-C13</f>
        <v>57643</v>
      </c>
      <c r="E13" s="114">
        <v>57643</v>
      </c>
    </row>
    <row r="14" spans="1:5" s="24" customFormat="1" ht="16.5" thickBot="1">
      <c r="A14" s="45" t="s">
        <v>19</v>
      </c>
      <c r="B14" s="46" t="s">
        <v>20</v>
      </c>
      <c r="C14" s="90"/>
      <c r="D14" s="102"/>
      <c r="E14" s="102"/>
    </row>
    <row r="15" spans="1:5" s="24" customFormat="1" ht="16.5" customHeight="1" thickBot="1">
      <c r="A15" s="39" t="s">
        <v>21</v>
      </c>
      <c r="B15" s="47" t="s">
        <v>239</v>
      </c>
      <c r="C15" s="86">
        <f>SUM(C16:C20)</f>
        <v>7833097</v>
      </c>
      <c r="D15" s="115">
        <f>E15-C15</f>
        <v>7837837</v>
      </c>
      <c r="E15" s="86">
        <f>SUM(E16:E20)</f>
        <v>15670934</v>
      </c>
    </row>
    <row r="16" spans="1:5" s="24" customFormat="1" ht="15.75">
      <c r="A16" s="41" t="s">
        <v>22</v>
      </c>
      <c r="B16" s="42" t="s">
        <v>23</v>
      </c>
      <c r="C16" s="87"/>
      <c r="D16" s="102"/>
      <c r="E16" s="102"/>
    </row>
    <row r="17" spans="1:5" s="24" customFormat="1" ht="15.75">
      <c r="A17" s="43" t="s">
        <v>24</v>
      </c>
      <c r="B17" s="44" t="s">
        <v>25</v>
      </c>
      <c r="C17" s="88"/>
      <c r="D17" s="102"/>
      <c r="E17" s="102"/>
    </row>
    <row r="18" spans="1:5" s="24" customFormat="1" ht="19.5" customHeight="1">
      <c r="A18" s="43" t="s">
        <v>26</v>
      </c>
      <c r="B18" s="44" t="s">
        <v>27</v>
      </c>
      <c r="C18" s="88"/>
      <c r="D18" s="102"/>
      <c r="E18" s="102"/>
    </row>
    <row r="19" spans="1:5" s="24" customFormat="1" ht="18" customHeight="1">
      <c r="A19" s="43" t="s">
        <v>28</v>
      </c>
      <c r="B19" s="44" t="s">
        <v>29</v>
      </c>
      <c r="C19" s="88"/>
      <c r="D19" s="102"/>
      <c r="E19" s="102"/>
    </row>
    <row r="20" spans="1:5" s="24" customFormat="1" ht="15.75">
      <c r="A20" s="43" t="s">
        <v>30</v>
      </c>
      <c r="B20" s="44" t="s">
        <v>31</v>
      </c>
      <c r="C20" s="88">
        <v>7833097</v>
      </c>
      <c r="D20" s="115">
        <f>E20-C20</f>
        <v>7837837</v>
      </c>
      <c r="E20" s="100">
        <v>15670934</v>
      </c>
    </row>
    <row r="21" spans="1:5" s="25" customFormat="1" ht="16.5" thickBot="1">
      <c r="A21" s="45" t="s">
        <v>32</v>
      </c>
      <c r="B21" s="46" t="s">
        <v>33</v>
      </c>
      <c r="C21" s="91"/>
      <c r="D21" s="103"/>
      <c r="E21" s="103"/>
    </row>
    <row r="22" spans="1:5" s="25" customFormat="1" ht="33.75" customHeight="1" thickBot="1">
      <c r="A22" s="39" t="s">
        <v>34</v>
      </c>
      <c r="B22" s="40" t="s">
        <v>240</v>
      </c>
      <c r="C22" s="86">
        <f>SUM(C23:C27)</f>
        <v>0</v>
      </c>
      <c r="D22" s="103"/>
      <c r="E22" s="103"/>
    </row>
    <row r="23" spans="1:5" s="25" customFormat="1" ht="15.75">
      <c r="A23" s="41" t="s">
        <v>35</v>
      </c>
      <c r="B23" s="42" t="s">
        <v>36</v>
      </c>
      <c r="C23" s="87"/>
      <c r="D23" s="103"/>
      <c r="E23" s="103"/>
    </row>
    <row r="24" spans="1:5" s="24" customFormat="1" ht="15.75">
      <c r="A24" s="43" t="s">
        <v>37</v>
      </c>
      <c r="B24" s="44" t="s">
        <v>38</v>
      </c>
      <c r="C24" s="88"/>
      <c r="D24" s="102"/>
      <c r="E24" s="102"/>
    </row>
    <row r="25" spans="1:5" s="25" customFormat="1" ht="16.5" customHeight="1">
      <c r="A25" s="43" t="s">
        <v>39</v>
      </c>
      <c r="B25" s="44" t="s">
        <v>234</v>
      </c>
      <c r="C25" s="88"/>
      <c r="D25" s="103"/>
      <c r="E25" s="103"/>
    </row>
    <row r="26" spans="1:5" s="25" customFormat="1" ht="16.5" customHeight="1">
      <c r="A26" s="43" t="s">
        <v>40</v>
      </c>
      <c r="B26" s="44" t="s">
        <v>235</v>
      </c>
      <c r="C26" s="88"/>
      <c r="D26" s="103"/>
      <c r="E26" s="103"/>
    </row>
    <row r="27" spans="1:5" s="25" customFormat="1" ht="15.75">
      <c r="A27" s="43" t="s">
        <v>41</v>
      </c>
      <c r="B27" s="44" t="s">
        <v>42</v>
      </c>
      <c r="C27" s="88"/>
      <c r="D27" s="103"/>
      <c r="E27" s="103"/>
    </row>
    <row r="28" spans="1:5" s="25" customFormat="1" ht="16.5" thickBot="1">
      <c r="A28" s="45" t="s">
        <v>43</v>
      </c>
      <c r="B28" s="46" t="s">
        <v>44</v>
      </c>
      <c r="C28" s="117"/>
      <c r="D28" s="103"/>
      <c r="E28" s="103"/>
    </row>
    <row r="29" spans="1:5" s="25" customFormat="1" ht="16.5" thickBot="1">
      <c r="A29" s="39" t="s">
        <v>45</v>
      </c>
      <c r="B29" s="40" t="s">
        <v>46</v>
      </c>
      <c r="C29" s="118">
        <f>SUM(C30,C34)</f>
        <v>8244000</v>
      </c>
      <c r="D29" s="115">
        <f>E29-C29</f>
        <v>2018199</v>
      </c>
      <c r="E29" s="120">
        <f>SUM(E30,E34)</f>
        <v>10262199</v>
      </c>
    </row>
    <row r="30" spans="1:5" s="25" customFormat="1" ht="15.75">
      <c r="A30" s="41" t="s">
        <v>47</v>
      </c>
      <c r="B30" s="42" t="s">
        <v>246</v>
      </c>
      <c r="C30" s="93">
        <f>SUM(C31:C33)</f>
        <v>7649000</v>
      </c>
      <c r="D30" s="115">
        <f>E30-C30</f>
        <v>1602536</v>
      </c>
      <c r="E30" s="116">
        <f>SUM(E31:E33)</f>
        <v>9251536</v>
      </c>
    </row>
    <row r="31" spans="1:5" s="25" customFormat="1" ht="15.75">
      <c r="A31" s="43" t="s">
        <v>48</v>
      </c>
      <c r="B31" s="44" t="s">
        <v>49</v>
      </c>
      <c r="C31" s="88">
        <v>3024000</v>
      </c>
      <c r="D31" s="115">
        <f>E31-C31</f>
        <v>312236</v>
      </c>
      <c r="E31" s="115">
        <v>3336236</v>
      </c>
    </row>
    <row r="32" spans="1:5" s="25" customFormat="1" ht="15.75">
      <c r="A32" s="43" t="s">
        <v>50</v>
      </c>
      <c r="B32" s="44" t="s">
        <v>51</v>
      </c>
      <c r="C32" s="88">
        <v>4500000</v>
      </c>
      <c r="D32" s="115">
        <f>E32-C32</f>
        <v>1094719</v>
      </c>
      <c r="E32" s="115">
        <v>5594719</v>
      </c>
    </row>
    <row r="33" spans="1:5" s="25" customFormat="1" ht="15.75">
      <c r="A33" s="43" t="s">
        <v>247</v>
      </c>
      <c r="B33" s="44" t="s">
        <v>248</v>
      </c>
      <c r="C33" s="88">
        <v>125000</v>
      </c>
      <c r="D33" s="115">
        <f>E33-C33</f>
        <v>195581</v>
      </c>
      <c r="E33" s="115">
        <v>320581</v>
      </c>
    </row>
    <row r="34" spans="1:5" s="25" customFormat="1" ht="15.75">
      <c r="A34" s="43" t="s">
        <v>52</v>
      </c>
      <c r="B34" s="44" t="s">
        <v>53</v>
      </c>
      <c r="C34" s="88">
        <v>595000</v>
      </c>
      <c r="D34" s="115">
        <f>E34-C34</f>
        <v>415663</v>
      </c>
      <c r="E34" s="115">
        <v>1010663</v>
      </c>
    </row>
    <row r="35" spans="1:5" s="25" customFormat="1" ht="15.75">
      <c r="A35" s="43" t="s">
        <v>54</v>
      </c>
      <c r="B35" s="44" t="s">
        <v>55</v>
      </c>
      <c r="C35" s="88"/>
      <c r="D35" s="103"/>
      <c r="E35" s="103"/>
    </row>
    <row r="36" spans="1:5" s="25" customFormat="1" ht="16.5" thickBot="1">
      <c r="A36" s="45" t="s">
        <v>56</v>
      </c>
      <c r="B36" s="46" t="s">
        <v>57</v>
      </c>
      <c r="C36" s="91"/>
      <c r="D36" s="103"/>
      <c r="E36" s="103"/>
    </row>
    <row r="37" spans="1:5" s="25" customFormat="1" ht="16.5" thickBot="1">
      <c r="A37" s="39" t="s">
        <v>58</v>
      </c>
      <c r="B37" s="40" t="s">
        <v>59</v>
      </c>
      <c r="C37" s="86">
        <f>SUM(C38:C47)</f>
        <v>1286000</v>
      </c>
      <c r="D37" s="121">
        <f aca="true" t="shared" si="0" ref="D37:D57">E37-C37</f>
        <v>56942</v>
      </c>
      <c r="E37" s="86">
        <f>SUM(E38:E47)</f>
        <v>1342942</v>
      </c>
    </row>
    <row r="38" spans="1:5" s="25" customFormat="1" ht="15.75">
      <c r="A38" s="41" t="s">
        <v>60</v>
      </c>
      <c r="B38" s="42" t="s">
        <v>61</v>
      </c>
      <c r="C38" s="87"/>
      <c r="D38" s="103"/>
      <c r="E38" s="103"/>
    </row>
    <row r="39" spans="1:5" s="25" customFormat="1" ht="15.75">
      <c r="A39" s="43" t="s">
        <v>62</v>
      </c>
      <c r="B39" s="44" t="s">
        <v>63</v>
      </c>
      <c r="C39" s="88">
        <v>50000</v>
      </c>
      <c r="D39" s="115">
        <f t="shared" si="0"/>
        <v>0</v>
      </c>
      <c r="E39" s="88">
        <v>50000</v>
      </c>
    </row>
    <row r="40" spans="1:5" s="25" customFormat="1" ht="15.75">
      <c r="A40" s="43" t="s">
        <v>64</v>
      </c>
      <c r="B40" s="44" t="s">
        <v>65</v>
      </c>
      <c r="C40" s="88">
        <v>935000</v>
      </c>
      <c r="D40" s="115">
        <f t="shared" si="0"/>
        <v>0</v>
      </c>
      <c r="E40" s="88">
        <v>935000</v>
      </c>
    </row>
    <row r="41" spans="1:5" s="25" customFormat="1" ht="15.75">
      <c r="A41" s="43" t="s">
        <v>66</v>
      </c>
      <c r="B41" s="44" t="s">
        <v>67</v>
      </c>
      <c r="C41" s="88">
        <v>301000</v>
      </c>
      <c r="D41" s="115">
        <f t="shared" si="0"/>
        <v>0</v>
      </c>
      <c r="E41" s="88">
        <v>301000</v>
      </c>
    </row>
    <row r="42" spans="1:5" s="25" customFormat="1" ht="15.75">
      <c r="A42" s="43" t="s">
        <v>68</v>
      </c>
      <c r="B42" s="44" t="s">
        <v>69</v>
      </c>
      <c r="C42" s="88"/>
      <c r="D42" s="115">
        <f t="shared" si="0"/>
        <v>0</v>
      </c>
      <c r="E42" s="103"/>
    </row>
    <row r="43" spans="1:5" s="25" customFormat="1" ht="15.75">
      <c r="A43" s="43" t="s">
        <v>70</v>
      </c>
      <c r="B43" s="44" t="s">
        <v>71</v>
      </c>
      <c r="C43" s="88"/>
      <c r="D43" s="115">
        <f t="shared" si="0"/>
        <v>29269</v>
      </c>
      <c r="E43" s="103">
        <v>29269</v>
      </c>
    </row>
    <row r="44" spans="1:5" s="25" customFormat="1" ht="15.75">
      <c r="A44" s="43" t="s">
        <v>72</v>
      </c>
      <c r="B44" s="44" t="s">
        <v>73</v>
      </c>
      <c r="C44" s="88"/>
      <c r="D44" s="115">
        <f t="shared" si="0"/>
        <v>0</v>
      </c>
      <c r="E44" s="103"/>
    </row>
    <row r="45" spans="1:5" s="25" customFormat="1" ht="15.75">
      <c r="A45" s="43" t="s">
        <v>74</v>
      </c>
      <c r="B45" s="44" t="s">
        <v>75</v>
      </c>
      <c r="C45" s="88"/>
      <c r="D45" s="115">
        <f t="shared" si="0"/>
        <v>27078</v>
      </c>
      <c r="E45" s="103">
        <v>27078</v>
      </c>
    </row>
    <row r="46" spans="1:5" s="25" customFormat="1" ht="15.75">
      <c r="A46" s="43" t="s">
        <v>76</v>
      </c>
      <c r="B46" s="44" t="s">
        <v>77</v>
      </c>
      <c r="C46" s="94"/>
      <c r="D46" s="115">
        <f t="shared" si="0"/>
        <v>0</v>
      </c>
      <c r="E46" s="103"/>
    </row>
    <row r="47" spans="1:5" s="25" customFormat="1" ht="16.5" thickBot="1">
      <c r="A47" s="45" t="s">
        <v>78</v>
      </c>
      <c r="B47" s="46" t="s">
        <v>79</v>
      </c>
      <c r="C47" s="95"/>
      <c r="D47" s="115">
        <f t="shared" si="0"/>
        <v>595</v>
      </c>
      <c r="E47" s="103">
        <v>595</v>
      </c>
    </row>
    <row r="48" spans="1:5" s="25" customFormat="1" ht="16.5" thickBot="1">
      <c r="A48" s="39" t="s">
        <v>80</v>
      </c>
      <c r="B48" s="40" t="s">
        <v>81</v>
      </c>
      <c r="C48" s="86">
        <f>SUM(C49:C53)</f>
        <v>0</v>
      </c>
      <c r="D48" s="115">
        <f t="shared" si="0"/>
        <v>377880</v>
      </c>
      <c r="E48" s="86">
        <f>SUM(E49:E53)</f>
        <v>377880</v>
      </c>
    </row>
    <row r="49" spans="1:5" s="25" customFormat="1" ht="15.75">
      <c r="A49" s="41" t="s">
        <v>82</v>
      </c>
      <c r="B49" s="42" t="s">
        <v>83</v>
      </c>
      <c r="C49" s="96"/>
      <c r="D49" s="115">
        <f t="shared" si="0"/>
        <v>0</v>
      </c>
      <c r="E49" s="103"/>
    </row>
    <row r="50" spans="1:5" s="25" customFormat="1" ht="15.75">
      <c r="A50" s="43" t="s">
        <v>84</v>
      </c>
      <c r="B50" s="44" t="s">
        <v>85</v>
      </c>
      <c r="C50" s="94"/>
      <c r="D50" s="115">
        <f t="shared" si="0"/>
        <v>377880</v>
      </c>
      <c r="E50" s="115">
        <v>377880</v>
      </c>
    </row>
    <row r="51" spans="1:5" s="25" customFormat="1" ht="15.75">
      <c r="A51" s="43" t="s">
        <v>86</v>
      </c>
      <c r="B51" s="44" t="s">
        <v>87</v>
      </c>
      <c r="C51" s="94"/>
      <c r="D51" s="115">
        <f t="shared" si="0"/>
        <v>0</v>
      </c>
      <c r="E51" s="103"/>
    </row>
    <row r="52" spans="1:5" s="25" customFormat="1" ht="15.75">
      <c r="A52" s="43" t="s">
        <v>88</v>
      </c>
      <c r="B52" s="44" t="s">
        <v>89</v>
      </c>
      <c r="C52" s="94"/>
      <c r="D52" s="115">
        <f t="shared" si="0"/>
        <v>0</v>
      </c>
      <c r="E52" s="103"/>
    </row>
    <row r="53" spans="1:5" s="81" customFormat="1" ht="15.75">
      <c r="A53" s="43" t="s">
        <v>90</v>
      </c>
      <c r="B53" s="44" t="s">
        <v>91</v>
      </c>
      <c r="C53" s="94"/>
      <c r="D53" s="115">
        <f t="shared" si="0"/>
        <v>0</v>
      </c>
      <c r="E53" s="103"/>
    </row>
    <row r="54" spans="1:5" s="25" customFormat="1" ht="16.5" thickBot="1">
      <c r="A54" s="79" t="s">
        <v>92</v>
      </c>
      <c r="B54" s="80" t="s">
        <v>93</v>
      </c>
      <c r="C54" s="97">
        <f>SUM(C55:C57)</f>
        <v>346580</v>
      </c>
      <c r="D54" s="115">
        <f t="shared" si="0"/>
        <v>3000</v>
      </c>
      <c r="E54" s="97">
        <f>SUM(E55:E57)</f>
        <v>349580</v>
      </c>
    </row>
    <row r="55" spans="1:5" s="25" customFormat="1" ht="30">
      <c r="A55" s="41" t="s">
        <v>94</v>
      </c>
      <c r="B55" s="42" t="s">
        <v>95</v>
      </c>
      <c r="C55" s="87"/>
      <c r="D55" s="115">
        <f t="shared" si="0"/>
        <v>0</v>
      </c>
      <c r="E55" s="103"/>
    </row>
    <row r="56" spans="1:5" s="25" customFormat="1" ht="30">
      <c r="A56" s="43" t="s">
        <v>96</v>
      </c>
      <c r="B56" s="44" t="s">
        <v>97</v>
      </c>
      <c r="C56" s="88">
        <v>313580</v>
      </c>
      <c r="D56" s="115">
        <f t="shared" si="0"/>
        <v>0</v>
      </c>
      <c r="E56" s="88">
        <v>313580</v>
      </c>
    </row>
    <row r="57" spans="1:5" s="25" customFormat="1" ht="15.75">
      <c r="A57" s="43" t="s">
        <v>98</v>
      </c>
      <c r="B57" s="44" t="s">
        <v>99</v>
      </c>
      <c r="C57" s="88">
        <v>33000</v>
      </c>
      <c r="D57" s="115">
        <f t="shared" si="0"/>
        <v>3000</v>
      </c>
      <c r="E57" s="115">
        <v>36000</v>
      </c>
    </row>
    <row r="58" spans="1:5" s="25" customFormat="1" ht="16.5" thickBot="1">
      <c r="A58" s="45" t="s">
        <v>100</v>
      </c>
      <c r="B58" s="46" t="s">
        <v>101</v>
      </c>
      <c r="C58" s="91"/>
      <c r="D58" s="103"/>
      <c r="E58" s="103"/>
    </row>
    <row r="59" spans="1:5" s="25" customFormat="1" ht="16.5" thickBot="1">
      <c r="A59" s="39" t="s">
        <v>102</v>
      </c>
      <c r="B59" s="47" t="s">
        <v>103</v>
      </c>
      <c r="C59" s="86"/>
      <c r="D59" s="103"/>
      <c r="E59" s="103"/>
    </row>
    <row r="60" spans="1:5" s="25" customFormat="1" ht="30">
      <c r="A60" s="41" t="s">
        <v>104</v>
      </c>
      <c r="B60" s="42" t="s">
        <v>105</v>
      </c>
      <c r="C60" s="94"/>
      <c r="D60" s="103"/>
      <c r="E60" s="103"/>
    </row>
    <row r="61" spans="1:5" s="25" customFormat="1" ht="30">
      <c r="A61" s="43" t="s">
        <v>106</v>
      </c>
      <c r="B61" s="44" t="s">
        <v>107</v>
      </c>
      <c r="C61" s="94"/>
      <c r="D61" s="103"/>
      <c r="E61" s="103"/>
    </row>
    <row r="62" spans="1:5" s="25" customFormat="1" ht="15.75">
      <c r="A62" s="43" t="s">
        <v>108</v>
      </c>
      <c r="B62" s="44" t="s">
        <v>109</v>
      </c>
      <c r="C62" s="94"/>
      <c r="D62" s="103"/>
      <c r="E62" s="103"/>
    </row>
    <row r="63" spans="1:5" s="25" customFormat="1" ht="16.5" thickBot="1">
      <c r="A63" s="45" t="s">
        <v>110</v>
      </c>
      <c r="B63" s="46" t="s">
        <v>111</v>
      </c>
      <c r="C63" s="94"/>
      <c r="D63" s="103"/>
      <c r="E63" s="103"/>
    </row>
    <row r="64" spans="1:5" s="25" customFormat="1" ht="16.5" thickBot="1">
      <c r="A64" s="39" t="s">
        <v>112</v>
      </c>
      <c r="B64" s="40" t="s">
        <v>113</v>
      </c>
      <c r="C64" s="92">
        <f>SUM(C8,C15,C29,C37,C48,C54,C59)</f>
        <v>107750316</v>
      </c>
      <c r="D64" s="115">
        <f>E64-C64</f>
        <v>10351501</v>
      </c>
      <c r="E64" s="92">
        <f>SUM(E8,E15,E29,E37,E48,E54,E59)</f>
        <v>118101817</v>
      </c>
    </row>
    <row r="65" spans="1:5" s="25" customFormat="1" ht="16.5" customHeight="1" thickBot="1">
      <c r="A65" s="48" t="s">
        <v>114</v>
      </c>
      <c r="B65" s="47" t="s">
        <v>115</v>
      </c>
      <c r="C65" s="86"/>
      <c r="D65" s="103"/>
      <c r="E65" s="103"/>
    </row>
    <row r="66" spans="1:5" s="25" customFormat="1" ht="15.75">
      <c r="A66" s="41" t="s">
        <v>116</v>
      </c>
      <c r="B66" s="42" t="s">
        <v>117</v>
      </c>
      <c r="C66" s="94"/>
      <c r="D66" s="103"/>
      <c r="E66" s="103"/>
    </row>
    <row r="67" spans="1:5" s="25" customFormat="1" ht="16.5" customHeight="1">
      <c r="A67" s="43" t="s">
        <v>118</v>
      </c>
      <c r="B67" s="44" t="s">
        <v>119</v>
      </c>
      <c r="C67" s="94"/>
      <c r="D67" s="103"/>
      <c r="E67" s="103"/>
    </row>
    <row r="68" spans="1:5" s="25" customFormat="1" ht="16.5" thickBot="1">
      <c r="A68" s="45" t="s">
        <v>120</v>
      </c>
      <c r="B68" s="49" t="s">
        <v>121</v>
      </c>
      <c r="C68" s="94"/>
      <c r="D68" s="103"/>
      <c r="E68" s="103"/>
    </row>
    <row r="69" spans="1:5" s="25" customFormat="1" ht="16.5" thickBot="1">
      <c r="A69" s="48" t="s">
        <v>122</v>
      </c>
      <c r="B69" s="47" t="s">
        <v>123</v>
      </c>
      <c r="C69" s="86"/>
      <c r="D69" s="103"/>
      <c r="E69" s="103"/>
    </row>
    <row r="70" spans="1:5" s="25" customFormat="1" ht="15.75">
      <c r="A70" s="41" t="s">
        <v>124</v>
      </c>
      <c r="B70" s="42" t="s">
        <v>125</v>
      </c>
      <c r="C70" s="94"/>
      <c r="D70" s="103"/>
      <c r="E70" s="103"/>
    </row>
    <row r="71" spans="1:5" s="25" customFormat="1" ht="15.75">
      <c r="A71" s="43" t="s">
        <v>126</v>
      </c>
      <c r="B71" s="44" t="s">
        <v>127</v>
      </c>
      <c r="C71" s="94"/>
      <c r="D71" s="103"/>
      <c r="E71" s="103"/>
    </row>
    <row r="72" spans="1:5" s="25" customFormat="1" ht="15.75">
      <c r="A72" s="43" t="s">
        <v>128</v>
      </c>
      <c r="B72" s="44" t="s">
        <v>129</v>
      </c>
      <c r="C72" s="94"/>
      <c r="D72" s="103"/>
      <c r="E72" s="103"/>
    </row>
    <row r="73" spans="1:5" s="25" customFormat="1" ht="16.5" thickBot="1">
      <c r="A73" s="45" t="s">
        <v>130</v>
      </c>
      <c r="B73" s="46" t="s">
        <v>131</v>
      </c>
      <c r="C73" s="94"/>
      <c r="D73" s="103"/>
      <c r="E73" s="103"/>
    </row>
    <row r="74" spans="1:5" s="25" customFormat="1" ht="16.5" thickBot="1">
      <c r="A74" s="48" t="s">
        <v>132</v>
      </c>
      <c r="B74" s="47" t="s">
        <v>133</v>
      </c>
      <c r="C74" s="86">
        <f>SUM(C75:C76)</f>
        <v>18916628</v>
      </c>
      <c r="D74" s="103"/>
      <c r="E74" s="86">
        <f>SUM(E75:E76)</f>
        <v>18916628</v>
      </c>
    </row>
    <row r="75" spans="1:5" s="25" customFormat="1" ht="15.75">
      <c r="A75" s="41" t="s">
        <v>134</v>
      </c>
      <c r="B75" s="42" t="s">
        <v>135</v>
      </c>
      <c r="C75" s="94">
        <v>18916628</v>
      </c>
      <c r="D75" s="103"/>
      <c r="E75" s="94">
        <v>18916628</v>
      </c>
    </row>
    <row r="76" spans="1:5" s="25" customFormat="1" ht="16.5" thickBot="1">
      <c r="A76" s="45" t="s">
        <v>136</v>
      </c>
      <c r="B76" s="46" t="s">
        <v>137</v>
      </c>
      <c r="C76" s="94"/>
      <c r="D76" s="103"/>
      <c r="E76" s="103"/>
    </row>
    <row r="77" spans="1:5" s="24" customFormat="1" ht="16.5" thickBot="1">
      <c r="A77" s="48" t="s">
        <v>138</v>
      </c>
      <c r="B77" s="47" t="s">
        <v>139</v>
      </c>
      <c r="C77" s="86"/>
      <c r="D77" s="102"/>
      <c r="E77" s="102"/>
    </row>
    <row r="78" spans="1:5" s="25" customFormat="1" ht="15.75">
      <c r="A78" s="41" t="s">
        <v>140</v>
      </c>
      <c r="B78" s="42" t="s">
        <v>141</v>
      </c>
      <c r="C78" s="94"/>
      <c r="D78" s="103"/>
      <c r="E78" s="103"/>
    </row>
    <row r="79" spans="1:5" s="25" customFormat="1" ht="15.75">
      <c r="A79" s="43" t="s">
        <v>142</v>
      </c>
      <c r="B79" s="44" t="s">
        <v>143</v>
      </c>
      <c r="C79" s="94"/>
      <c r="D79" s="103"/>
      <c r="E79" s="103"/>
    </row>
    <row r="80" spans="1:5" s="25" customFormat="1" ht="16.5" thickBot="1">
      <c r="A80" s="45" t="s">
        <v>144</v>
      </c>
      <c r="B80" s="46" t="s">
        <v>145</v>
      </c>
      <c r="C80" s="94"/>
      <c r="D80" s="103"/>
      <c r="E80" s="103"/>
    </row>
    <row r="81" spans="1:5" s="25" customFormat="1" ht="16.5" thickBot="1">
      <c r="A81" s="48" t="s">
        <v>146</v>
      </c>
      <c r="B81" s="47" t="s">
        <v>147</v>
      </c>
      <c r="C81" s="86"/>
      <c r="D81" s="103"/>
      <c r="E81" s="103"/>
    </row>
    <row r="82" spans="1:5" s="25" customFormat="1" ht="15.75">
      <c r="A82" s="50" t="s">
        <v>148</v>
      </c>
      <c r="B82" s="42" t="s">
        <v>149</v>
      </c>
      <c r="C82" s="94"/>
      <c r="D82" s="103"/>
      <c r="E82" s="103"/>
    </row>
    <row r="83" spans="1:5" s="25" customFormat="1" ht="15.75">
      <c r="A83" s="51" t="s">
        <v>150</v>
      </c>
      <c r="B83" s="44" t="s">
        <v>151</v>
      </c>
      <c r="C83" s="94"/>
      <c r="D83" s="103"/>
      <c r="E83" s="103"/>
    </row>
    <row r="84" spans="1:5" s="25" customFormat="1" ht="15.75">
      <c r="A84" s="51" t="s">
        <v>152</v>
      </c>
      <c r="B84" s="44" t="s">
        <v>153</v>
      </c>
      <c r="C84" s="94"/>
      <c r="D84" s="103"/>
      <c r="E84" s="103"/>
    </row>
    <row r="85" spans="1:5" s="24" customFormat="1" ht="16.5" thickBot="1">
      <c r="A85" s="52" t="s">
        <v>154</v>
      </c>
      <c r="B85" s="46" t="s">
        <v>155</v>
      </c>
      <c r="C85" s="94"/>
      <c r="D85" s="102"/>
      <c r="E85" s="102"/>
    </row>
    <row r="86" spans="1:5" s="24" customFormat="1" ht="16.5" customHeight="1" thickBot="1">
      <c r="A86" s="48" t="s">
        <v>156</v>
      </c>
      <c r="B86" s="47" t="s">
        <v>157</v>
      </c>
      <c r="C86" s="98"/>
      <c r="D86" s="102"/>
      <c r="E86" s="102"/>
    </row>
    <row r="87" spans="1:5" s="24" customFormat="1" ht="16.5" customHeight="1" thickBot="1">
      <c r="A87" s="48" t="s">
        <v>158</v>
      </c>
      <c r="B87" s="53" t="s">
        <v>159</v>
      </c>
      <c r="C87" s="92">
        <f>SUM(C65,C69,C74,C77,C81,C86)</f>
        <v>18916628</v>
      </c>
      <c r="D87" s="102"/>
      <c r="E87" s="92">
        <f>SUM(E65,E69,E74,E77,E81,E86)</f>
        <v>18916628</v>
      </c>
    </row>
    <row r="88" spans="1:5" s="24" customFormat="1" ht="16.5" thickBot="1">
      <c r="A88" s="54" t="s">
        <v>160</v>
      </c>
      <c r="B88" s="55" t="s">
        <v>161</v>
      </c>
      <c r="C88" s="92">
        <f>SUM(C64,C87)</f>
        <v>126666944</v>
      </c>
      <c r="D88" s="121">
        <f>E88-C88</f>
        <v>10351501</v>
      </c>
      <c r="E88" s="92">
        <f>SUM(E64,E87)</f>
        <v>137018445</v>
      </c>
    </row>
    <row r="89" spans="1:3" s="25" customFormat="1" ht="15.75">
      <c r="A89" s="26"/>
      <c r="B89" s="27"/>
      <c r="C89" s="28"/>
    </row>
    <row r="90" spans="1:3" s="19" customFormat="1" ht="16.5" thickBot="1">
      <c r="A90" s="29"/>
      <c r="B90" s="30"/>
      <c r="C90" s="31"/>
    </row>
    <row r="91" spans="1:5" s="7" customFormat="1" ht="32.25" thickBot="1">
      <c r="A91" s="17"/>
      <c r="B91" s="32" t="s">
        <v>162</v>
      </c>
      <c r="C91" s="113" t="s">
        <v>250</v>
      </c>
      <c r="D91" s="112" t="s">
        <v>251</v>
      </c>
      <c r="E91" s="112" t="s">
        <v>252</v>
      </c>
    </row>
    <row r="92" spans="1:5" s="24" customFormat="1" ht="16.5" thickBot="1">
      <c r="A92" s="56" t="s">
        <v>7</v>
      </c>
      <c r="B92" s="57" t="s">
        <v>237</v>
      </c>
      <c r="C92" s="104">
        <f>SUM(C93:C97)</f>
        <v>108370909</v>
      </c>
      <c r="D92" s="115">
        <f aca="true" t="shared" si="1" ref="D92:D111">E92-C92</f>
        <v>8163282</v>
      </c>
      <c r="E92" s="104">
        <f>SUM(E93:E97)</f>
        <v>116534191</v>
      </c>
    </row>
    <row r="93" spans="1:5" s="19" customFormat="1" ht="15.75">
      <c r="A93" s="58" t="s">
        <v>9</v>
      </c>
      <c r="B93" s="59" t="s">
        <v>163</v>
      </c>
      <c r="C93" s="105">
        <v>8418459</v>
      </c>
      <c r="D93" s="115">
        <f t="shared" si="1"/>
        <v>6022094</v>
      </c>
      <c r="E93" s="122">
        <v>14440553</v>
      </c>
    </row>
    <row r="94" spans="1:5" s="19" customFormat="1" ht="15.75">
      <c r="A94" s="43" t="s">
        <v>11</v>
      </c>
      <c r="B94" s="60" t="s">
        <v>164</v>
      </c>
      <c r="C94" s="88">
        <v>1561946</v>
      </c>
      <c r="D94" s="115">
        <f t="shared" si="1"/>
        <v>646126</v>
      </c>
      <c r="E94" s="122">
        <v>2208072</v>
      </c>
    </row>
    <row r="95" spans="1:5" s="19" customFormat="1" ht="15.75">
      <c r="A95" s="43" t="s">
        <v>13</v>
      </c>
      <c r="B95" s="60" t="s">
        <v>165</v>
      </c>
      <c r="C95" s="91">
        <v>15241870</v>
      </c>
      <c r="D95" s="115">
        <f t="shared" si="1"/>
        <v>727710</v>
      </c>
      <c r="E95" s="122">
        <v>15969580</v>
      </c>
    </row>
    <row r="96" spans="1:5" s="19" customFormat="1" ht="15.75">
      <c r="A96" s="43" t="s">
        <v>15</v>
      </c>
      <c r="B96" s="61" t="s">
        <v>166</v>
      </c>
      <c r="C96" s="91">
        <v>2186000</v>
      </c>
      <c r="D96" s="115">
        <f t="shared" si="1"/>
        <v>18810</v>
      </c>
      <c r="E96" s="122">
        <v>2204810</v>
      </c>
    </row>
    <row r="97" spans="1:5" s="19" customFormat="1" ht="15.75">
      <c r="A97" s="43" t="s">
        <v>167</v>
      </c>
      <c r="B97" s="62" t="s">
        <v>168</v>
      </c>
      <c r="C97" s="91">
        <v>80962634</v>
      </c>
      <c r="D97" s="115">
        <f t="shared" si="1"/>
        <v>748542</v>
      </c>
      <c r="E97" s="122">
        <v>81711176</v>
      </c>
    </row>
    <row r="98" spans="1:5" s="19" customFormat="1" ht="15.75">
      <c r="A98" s="43" t="s">
        <v>19</v>
      </c>
      <c r="B98" s="60" t="s">
        <v>241</v>
      </c>
      <c r="C98" s="91"/>
      <c r="D98" s="115">
        <f t="shared" si="1"/>
        <v>690899</v>
      </c>
      <c r="E98" s="122">
        <v>690899</v>
      </c>
    </row>
    <row r="99" spans="1:5" s="19" customFormat="1" ht="15.75">
      <c r="A99" s="43" t="s">
        <v>169</v>
      </c>
      <c r="B99" s="63" t="s">
        <v>170</v>
      </c>
      <c r="C99" s="91"/>
      <c r="D99" s="115">
        <f t="shared" si="1"/>
        <v>0</v>
      </c>
      <c r="E99" s="100"/>
    </row>
    <row r="100" spans="1:5" s="19" customFormat="1" ht="28.5" customHeight="1">
      <c r="A100" s="43" t="s">
        <v>171</v>
      </c>
      <c r="B100" s="64" t="s">
        <v>172</v>
      </c>
      <c r="C100" s="91"/>
      <c r="D100" s="115">
        <f t="shared" si="1"/>
        <v>0</v>
      </c>
      <c r="E100" s="100"/>
    </row>
    <row r="101" spans="1:5" s="19" customFormat="1" ht="30">
      <c r="A101" s="43" t="s">
        <v>173</v>
      </c>
      <c r="B101" s="64" t="s">
        <v>174</v>
      </c>
      <c r="C101" s="91"/>
      <c r="D101" s="115">
        <f t="shared" si="1"/>
        <v>0</v>
      </c>
      <c r="E101" s="100"/>
    </row>
    <row r="102" spans="1:5" s="19" customFormat="1" ht="15.75">
      <c r="A102" s="43" t="s">
        <v>175</v>
      </c>
      <c r="B102" s="63" t="s">
        <v>176</v>
      </c>
      <c r="C102" s="91">
        <v>75800107</v>
      </c>
      <c r="D102" s="115">
        <f t="shared" si="1"/>
        <v>57643</v>
      </c>
      <c r="E102" s="122">
        <v>75857750</v>
      </c>
    </row>
    <row r="103" spans="1:5" s="19" customFormat="1" ht="15.75">
      <c r="A103" s="43" t="s">
        <v>177</v>
      </c>
      <c r="B103" s="63" t="s">
        <v>178</v>
      </c>
      <c r="C103" s="91"/>
      <c r="D103" s="115">
        <f t="shared" si="1"/>
        <v>0</v>
      </c>
      <c r="E103" s="100"/>
    </row>
    <row r="104" spans="1:5" s="19" customFormat="1" ht="30">
      <c r="A104" s="43" t="s">
        <v>179</v>
      </c>
      <c r="B104" s="64" t="s">
        <v>180</v>
      </c>
      <c r="C104" s="91"/>
      <c r="D104" s="115">
        <f t="shared" si="1"/>
        <v>0</v>
      </c>
      <c r="E104" s="100"/>
    </row>
    <row r="105" spans="1:5" s="19" customFormat="1" ht="15.75">
      <c r="A105" s="65" t="s">
        <v>181</v>
      </c>
      <c r="B105" s="66" t="s">
        <v>182</v>
      </c>
      <c r="C105" s="91"/>
      <c r="D105" s="115">
        <f t="shared" si="1"/>
        <v>0</v>
      </c>
      <c r="E105" s="100"/>
    </row>
    <row r="106" spans="1:5" s="19" customFormat="1" ht="15.75">
      <c r="A106" s="43" t="s">
        <v>183</v>
      </c>
      <c r="B106" s="66" t="s">
        <v>184</v>
      </c>
      <c r="C106" s="91"/>
      <c r="D106" s="115">
        <f t="shared" si="1"/>
        <v>0</v>
      </c>
      <c r="E106" s="100"/>
    </row>
    <row r="107" spans="1:5" s="19" customFormat="1" ht="16.5" customHeight="1" thickBot="1">
      <c r="A107" s="67" t="s">
        <v>185</v>
      </c>
      <c r="B107" s="68" t="s">
        <v>186</v>
      </c>
      <c r="C107" s="106">
        <v>5162527</v>
      </c>
      <c r="D107" s="115">
        <f t="shared" si="1"/>
        <v>0</v>
      </c>
      <c r="E107" s="122">
        <v>5162527</v>
      </c>
    </row>
    <row r="108" spans="1:5" s="19" customFormat="1" ht="16.5" thickBot="1">
      <c r="A108" s="39" t="s">
        <v>21</v>
      </c>
      <c r="B108" s="69" t="s">
        <v>238</v>
      </c>
      <c r="C108" s="86">
        <f>SUM(C109,C111,C113)</f>
        <v>5373160</v>
      </c>
      <c r="D108" s="115">
        <f t="shared" si="1"/>
        <v>873221</v>
      </c>
      <c r="E108" s="86">
        <f>SUM(E109,E111,E113)</f>
        <v>6246381</v>
      </c>
    </row>
    <row r="109" spans="1:5" s="19" customFormat="1" ht="15.75">
      <c r="A109" s="41" t="s">
        <v>22</v>
      </c>
      <c r="B109" s="60" t="s">
        <v>187</v>
      </c>
      <c r="C109" s="87">
        <v>1563160</v>
      </c>
      <c r="D109" s="115">
        <f t="shared" si="1"/>
        <v>873221</v>
      </c>
      <c r="E109" s="122">
        <v>2436381</v>
      </c>
    </row>
    <row r="110" spans="1:5" s="19" customFormat="1" ht="15.75">
      <c r="A110" s="41" t="s">
        <v>24</v>
      </c>
      <c r="B110" s="70" t="s">
        <v>188</v>
      </c>
      <c r="C110" s="87"/>
      <c r="D110" s="100"/>
      <c r="E110" s="122"/>
    </row>
    <row r="111" spans="1:5" s="19" customFormat="1" ht="15.75">
      <c r="A111" s="41" t="s">
        <v>26</v>
      </c>
      <c r="B111" s="70" t="s">
        <v>189</v>
      </c>
      <c r="C111" s="88">
        <v>3810000</v>
      </c>
      <c r="D111" s="115">
        <f t="shared" si="1"/>
        <v>0</v>
      </c>
      <c r="E111" s="122">
        <v>3810000</v>
      </c>
    </row>
    <row r="112" spans="1:5" s="19" customFormat="1" ht="15.75">
      <c r="A112" s="41" t="s">
        <v>28</v>
      </c>
      <c r="B112" s="70" t="s">
        <v>190</v>
      </c>
      <c r="C112" s="107"/>
      <c r="D112" s="100"/>
      <c r="E112" s="100"/>
    </row>
    <row r="113" spans="1:5" s="19" customFormat="1" ht="15.75">
      <c r="A113" s="41" t="s">
        <v>30</v>
      </c>
      <c r="B113" s="71" t="s">
        <v>191</v>
      </c>
      <c r="C113" s="107"/>
      <c r="D113" s="100"/>
      <c r="E113" s="100"/>
    </row>
    <row r="114" spans="1:5" s="19" customFormat="1" ht="15.75">
      <c r="A114" s="41" t="s">
        <v>32</v>
      </c>
      <c r="B114" s="72" t="s">
        <v>236</v>
      </c>
      <c r="C114" s="107"/>
      <c r="D114" s="100"/>
      <c r="E114" s="100"/>
    </row>
    <row r="115" spans="1:5" s="19" customFormat="1" ht="30">
      <c r="A115" s="41" t="s">
        <v>192</v>
      </c>
      <c r="B115" s="73" t="s">
        <v>193</v>
      </c>
      <c r="C115" s="107"/>
      <c r="D115" s="100"/>
      <c r="E115" s="100"/>
    </row>
    <row r="116" spans="1:5" s="19" customFormat="1" ht="29.25" customHeight="1">
      <c r="A116" s="41" t="s">
        <v>194</v>
      </c>
      <c r="B116" s="64" t="s">
        <v>174</v>
      </c>
      <c r="C116" s="107"/>
      <c r="D116" s="100"/>
      <c r="E116" s="100"/>
    </row>
    <row r="117" spans="1:5" s="19" customFormat="1" ht="15.75">
      <c r="A117" s="41" t="s">
        <v>195</v>
      </c>
      <c r="B117" s="64" t="s">
        <v>196</v>
      </c>
      <c r="C117" s="107"/>
      <c r="D117" s="100"/>
      <c r="E117" s="100"/>
    </row>
    <row r="118" spans="1:5" s="19" customFormat="1" ht="16.5" customHeight="1">
      <c r="A118" s="41" t="s">
        <v>197</v>
      </c>
      <c r="B118" s="64" t="s">
        <v>198</v>
      </c>
      <c r="C118" s="107"/>
      <c r="D118" s="100"/>
      <c r="E118" s="100"/>
    </row>
    <row r="119" spans="1:5" s="19" customFormat="1" ht="30">
      <c r="A119" s="41" t="s">
        <v>199</v>
      </c>
      <c r="B119" s="64" t="s">
        <v>180</v>
      </c>
      <c r="C119" s="107"/>
      <c r="D119" s="100"/>
      <c r="E119" s="100"/>
    </row>
    <row r="120" spans="1:5" s="19" customFormat="1" ht="15.75">
      <c r="A120" s="41" t="s">
        <v>200</v>
      </c>
      <c r="B120" s="64" t="s">
        <v>201</v>
      </c>
      <c r="C120" s="107"/>
      <c r="D120" s="100"/>
      <c r="E120" s="100"/>
    </row>
    <row r="121" spans="1:5" s="19" customFormat="1" ht="28.5" customHeight="1" thickBot="1">
      <c r="A121" s="65" t="s">
        <v>202</v>
      </c>
      <c r="B121" s="64" t="s">
        <v>203</v>
      </c>
      <c r="C121" s="108"/>
      <c r="D121" s="100"/>
      <c r="E121" s="100"/>
    </row>
    <row r="122" spans="1:5" s="19" customFormat="1" ht="16.5" thickBot="1">
      <c r="A122" s="39" t="s">
        <v>34</v>
      </c>
      <c r="B122" s="74" t="s">
        <v>204</v>
      </c>
      <c r="C122" s="86">
        <f>SUM(C123:C124)</f>
        <v>12922875</v>
      </c>
      <c r="D122" s="115">
        <f>E122-C122</f>
        <v>-1607108</v>
      </c>
      <c r="E122" s="86">
        <f>SUM(E123:E124)</f>
        <v>11315767</v>
      </c>
    </row>
    <row r="123" spans="1:5" s="19" customFormat="1" ht="15.75">
      <c r="A123" s="41" t="s">
        <v>35</v>
      </c>
      <c r="B123" s="75" t="s">
        <v>205</v>
      </c>
      <c r="C123" s="87">
        <v>12922875</v>
      </c>
      <c r="D123" s="115">
        <f>E123-C123</f>
        <v>-1607108</v>
      </c>
      <c r="E123" s="122">
        <v>11315767</v>
      </c>
    </row>
    <row r="124" spans="1:5" s="19" customFormat="1" ht="16.5" thickBot="1">
      <c r="A124" s="45" t="s">
        <v>37</v>
      </c>
      <c r="B124" s="70" t="s">
        <v>206</v>
      </c>
      <c r="C124" s="91"/>
      <c r="D124" s="115">
        <f>E124-C124</f>
        <v>0</v>
      </c>
      <c r="E124" s="100"/>
    </row>
    <row r="125" spans="1:5" s="19" customFormat="1" ht="16.5" thickBot="1">
      <c r="A125" s="39" t="s">
        <v>207</v>
      </c>
      <c r="B125" s="74" t="s">
        <v>208</v>
      </c>
      <c r="C125" s="86">
        <f>SUM(C92,C108,C122)</f>
        <v>126666944</v>
      </c>
      <c r="D125" s="115">
        <f>E125-C125</f>
        <v>7429395</v>
      </c>
      <c r="E125" s="86">
        <f>SUM(E92,E108,E122)</f>
        <v>134096339</v>
      </c>
    </row>
    <row r="126" spans="1:5" s="19" customFormat="1" ht="29.25" thickBot="1">
      <c r="A126" s="39" t="s">
        <v>58</v>
      </c>
      <c r="B126" s="74" t="s">
        <v>209</v>
      </c>
      <c r="C126" s="86"/>
      <c r="D126" s="100"/>
      <c r="E126" s="100"/>
    </row>
    <row r="127" spans="1:5" s="24" customFormat="1" ht="15.75">
      <c r="A127" s="41" t="s">
        <v>60</v>
      </c>
      <c r="B127" s="75" t="s">
        <v>210</v>
      </c>
      <c r="C127" s="107"/>
      <c r="D127" s="102"/>
      <c r="E127" s="102"/>
    </row>
    <row r="128" spans="1:5" s="19" customFormat="1" ht="30">
      <c r="A128" s="41" t="s">
        <v>62</v>
      </c>
      <c r="B128" s="75" t="s">
        <v>211</v>
      </c>
      <c r="C128" s="107"/>
      <c r="D128" s="100"/>
      <c r="E128" s="100"/>
    </row>
    <row r="129" spans="1:5" s="19" customFormat="1" ht="16.5" thickBot="1">
      <c r="A129" s="65" t="s">
        <v>64</v>
      </c>
      <c r="B129" s="76" t="s">
        <v>212</v>
      </c>
      <c r="C129" s="107"/>
      <c r="D129" s="100"/>
      <c r="E129" s="100"/>
    </row>
    <row r="130" spans="1:5" s="19" customFormat="1" ht="16.5" thickBot="1">
      <c r="A130" s="39" t="s">
        <v>80</v>
      </c>
      <c r="B130" s="74" t="s">
        <v>213</v>
      </c>
      <c r="C130" s="86"/>
      <c r="D130" s="100"/>
      <c r="E130" s="100"/>
    </row>
    <row r="131" spans="1:5" s="19" customFormat="1" ht="15.75">
      <c r="A131" s="41" t="s">
        <v>82</v>
      </c>
      <c r="B131" s="75" t="s">
        <v>214</v>
      </c>
      <c r="C131" s="107"/>
      <c r="D131" s="100"/>
      <c r="E131" s="100"/>
    </row>
    <row r="132" spans="1:5" s="19" customFormat="1" ht="15.75">
      <c r="A132" s="41" t="s">
        <v>84</v>
      </c>
      <c r="B132" s="75" t="s">
        <v>215</v>
      </c>
      <c r="C132" s="107"/>
      <c r="D132" s="100"/>
      <c r="E132" s="100"/>
    </row>
    <row r="133" spans="1:5" s="19" customFormat="1" ht="15.75">
      <c r="A133" s="41" t="s">
        <v>86</v>
      </c>
      <c r="B133" s="75" t="s">
        <v>216</v>
      </c>
      <c r="C133" s="107"/>
      <c r="D133" s="100"/>
      <c r="E133" s="100"/>
    </row>
    <row r="134" spans="1:5" s="24" customFormat="1" ht="16.5" thickBot="1">
      <c r="A134" s="65" t="s">
        <v>88</v>
      </c>
      <c r="B134" s="76" t="s">
        <v>217</v>
      </c>
      <c r="C134" s="107"/>
      <c r="D134" s="102"/>
      <c r="E134" s="102"/>
    </row>
    <row r="135" spans="1:11" s="19" customFormat="1" ht="16.5" thickBot="1">
      <c r="A135" s="39" t="s">
        <v>218</v>
      </c>
      <c r="B135" s="74" t="s">
        <v>219</v>
      </c>
      <c r="C135" s="92"/>
      <c r="D135" s="115">
        <f>E135-C135</f>
        <v>2922106</v>
      </c>
      <c r="E135" s="122">
        <f>E136+E137+E138+E139+E140</f>
        <v>2922106</v>
      </c>
      <c r="K135" s="33"/>
    </row>
    <row r="136" spans="1:5" s="19" customFormat="1" ht="15.75">
      <c r="A136" s="41" t="s">
        <v>94</v>
      </c>
      <c r="B136" s="75" t="s">
        <v>220</v>
      </c>
      <c r="C136" s="107"/>
      <c r="D136" s="100"/>
      <c r="E136" s="122"/>
    </row>
    <row r="137" spans="1:5" s="19" customFormat="1" ht="15.75">
      <c r="A137" s="41" t="s">
        <v>96</v>
      </c>
      <c r="B137" s="75" t="s">
        <v>221</v>
      </c>
      <c r="C137" s="107"/>
      <c r="D137" s="115">
        <f>E137-C137</f>
        <v>2922106</v>
      </c>
      <c r="E137" s="122">
        <v>2922106</v>
      </c>
    </row>
    <row r="138" spans="1:5" s="19" customFormat="1" ht="15.75">
      <c r="A138" s="41" t="s">
        <v>98</v>
      </c>
      <c r="B138" s="75" t="s">
        <v>243</v>
      </c>
      <c r="C138" s="107"/>
      <c r="D138" s="115">
        <f>E138-C138</f>
        <v>0</v>
      </c>
      <c r="E138" s="122"/>
    </row>
    <row r="139" spans="1:5" s="24" customFormat="1" ht="15.75">
      <c r="A139" s="41" t="s">
        <v>100</v>
      </c>
      <c r="B139" s="75" t="s">
        <v>222</v>
      </c>
      <c r="C139" s="107"/>
      <c r="D139" s="102"/>
      <c r="E139" s="123"/>
    </row>
    <row r="140" spans="1:5" s="24" customFormat="1" ht="16.5" thickBot="1">
      <c r="A140" s="65" t="s">
        <v>244</v>
      </c>
      <c r="B140" s="76" t="s">
        <v>223</v>
      </c>
      <c r="C140" s="107"/>
      <c r="D140" s="102"/>
      <c r="E140" s="123"/>
    </row>
    <row r="141" spans="1:5" s="24" customFormat="1" ht="16.5" thickBot="1">
      <c r="A141" s="39" t="s">
        <v>102</v>
      </c>
      <c r="B141" s="74" t="s">
        <v>224</v>
      </c>
      <c r="C141" s="109"/>
      <c r="D141" s="102"/>
      <c r="E141" s="123"/>
    </row>
    <row r="142" spans="1:5" s="24" customFormat="1" ht="15.75">
      <c r="A142" s="41" t="s">
        <v>104</v>
      </c>
      <c r="B142" s="75" t="s">
        <v>225</v>
      </c>
      <c r="C142" s="107"/>
      <c r="D142" s="102"/>
      <c r="E142" s="123"/>
    </row>
    <row r="143" spans="1:5" s="24" customFormat="1" ht="15.75">
      <c r="A143" s="41" t="s">
        <v>106</v>
      </c>
      <c r="B143" s="75" t="s">
        <v>226</v>
      </c>
      <c r="C143" s="107"/>
      <c r="D143" s="102"/>
      <c r="E143" s="123"/>
    </row>
    <row r="144" spans="1:5" s="24" customFormat="1" ht="15.75">
      <c r="A144" s="41" t="s">
        <v>108</v>
      </c>
      <c r="B144" s="75" t="s">
        <v>227</v>
      </c>
      <c r="C144" s="107"/>
      <c r="D144" s="102"/>
      <c r="E144" s="123"/>
    </row>
    <row r="145" spans="1:5" s="19" customFormat="1" ht="16.5" thickBot="1">
      <c r="A145" s="41" t="s">
        <v>110</v>
      </c>
      <c r="B145" s="75" t="s">
        <v>228</v>
      </c>
      <c r="C145" s="107"/>
      <c r="D145" s="100"/>
      <c r="E145" s="122"/>
    </row>
    <row r="146" spans="1:5" s="19" customFormat="1" ht="16.5" thickBot="1">
      <c r="A146" s="39" t="s">
        <v>112</v>
      </c>
      <c r="B146" s="74" t="s">
        <v>229</v>
      </c>
      <c r="C146" s="110"/>
      <c r="D146" s="100"/>
      <c r="E146" s="122">
        <f>SUM(E126,E130,E135,E141)</f>
        <v>2922106</v>
      </c>
    </row>
    <row r="147" spans="1:5" s="19" customFormat="1" ht="16.5" thickBot="1">
      <c r="A147" s="77" t="s">
        <v>230</v>
      </c>
      <c r="B147" s="78" t="s">
        <v>231</v>
      </c>
      <c r="C147" s="110">
        <f>SUM(C125,C146)</f>
        <v>126666944</v>
      </c>
      <c r="D147" s="121">
        <f>E147-C147</f>
        <v>10351501</v>
      </c>
      <c r="E147" s="110">
        <f>SUM(E125,E146)</f>
        <v>137018445</v>
      </c>
    </row>
    <row r="148" spans="1:5" s="19" customFormat="1" ht="16.5" thickBot="1">
      <c r="A148" s="34"/>
      <c r="B148" s="35"/>
      <c r="C148" s="36"/>
      <c r="D148" s="100"/>
      <c r="E148" s="100"/>
    </row>
    <row r="149" spans="1:5" s="19" customFormat="1" ht="21" customHeight="1" thickBot="1">
      <c r="A149" s="37" t="s">
        <v>232</v>
      </c>
      <c r="B149" s="38"/>
      <c r="C149" s="111">
        <v>1</v>
      </c>
      <c r="D149" s="100"/>
      <c r="E149" s="119">
        <v>1</v>
      </c>
    </row>
    <row r="150" spans="1:5" s="19" customFormat="1" ht="21" customHeight="1" thickBot="1">
      <c r="A150" s="37" t="s">
        <v>233</v>
      </c>
      <c r="B150" s="38"/>
      <c r="C150" s="111">
        <v>11</v>
      </c>
      <c r="D150" s="100"/>
      <c r="E150" s="119">
        <v>6</v>
      </c>
    </row>
    <row r="151" spans="1:3" s="19" customFormat="1" ht="15.75">
      <c r="A151" s="34"/>
      <c r="B151" s="35"/>
      <c r="C151" s="36"/>
    </row>
    <row r="152" spans="1:3" s="19" customFormat="1" ht="16.5" customHeight="1">
      <c r="A152" s="34"/>
      <c r="B152" s="35"/>
      <c r="C152" s="3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headerFooter alignWithMargins="0">
    <oddHeader>&amp;R&amp;"Times New Roman CE,Félkövér dőlt"4/1.sz. melléklet</oddHeader>
  </headerFooter>
  <rowBreaks count="3" manualBreakCount="3">
    <brk id="53" max="255" man="1"/>
    <brk id="88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Ibolya</cp:lastModifiedBy>
  <cp:lastPrinted>2017-02-22T10:09:27Z</cp:lastPrinted>
  <dcterms:created xsi:type="dcterms:W3CDTF">2014-02-13T10:33:01Z</dcterms:created>
  <dcterms:modified xsi:type="dcterms:W3CDTF">2017-05-31T08:54:36Z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