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activeTab="0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.cofog" sheetId="5" r:id="rId5"/>
    <sheet name="6 beruházás" sheetId="6" r:id="rId6"/>
    <sheet name="7 felújítás " sheetId="7" r:id="rId7"/>
    <sheet name="8 mérleg " sheetId="8" r:id="rId8"/>
    <sheet name="9 eredmény " sheetId="9" r:id="rId9"/>
    <sheet name="10 létszám" sheetId="10" r:id="rId10"/>
    <sheet name="11.adósság áll. " sheetId="11" r:id="rId11"/>
  </sheets>
  <definedNames/>
  <calcPr fullCalcOnLoad="1"/>
</workbook>
</file>

<file path=xl/sharedStrings.xml><?xml version="1.0" encoding="utf-8"?>
<sst xmlns="http://schemas.openxmlformats.org/spreadsheetml/2006/main" count="659" uniqueCount="468">
  <si>
    <t>Felújítások</t>
  </si>
  <si>
    <t>Cím</t>
  </si>
  <si>
    <t>Alcím</t>
  </si>
  <si>
    <t>ezer Ft-ban</t>
  </si>
  <si>
    <t>Megnevezés</t>
  </si>
  <si>
    <t>Sor- szám</t>
  </si>
  <si>
    <t>az önkormányzat önállóan működő és gazdálkodó költségvetési szervei</t>
  </si>
  <si>
    <t>az önkormányzat önállóan működő költségvetési szervei</t>
  </si>
  <si>
    <t>Teljesítés %-a</t>
  </si>
  <si>
    <t>A</t>
  </si>
  <si>
    <t>B</t>
  </si>
  <si>
    <t>C</t>
  </si>
  <si>
    <t>Beruházások</t>
  </si>
  <si>
    <t>nem költségvetési szervi formában mükődő egysége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</si>
  <si>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</si>
  <si>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</si>
  <si>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</si>
  <si>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</si>
  <si>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</si>
  <si>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</si>
  <si>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</si>
  <si>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</si>
  <si>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</si>
  <si>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</si>
  <si>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</si>
  <si>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</si>
  <si>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</si>
  <si>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</si>
  <si>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</si>
  <si>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</si>
  <si>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tervezett módosítás 2016.12.31.</t>
  </si>
  <si>
    <t>2016. évi várható teljesítés</t>
  </si>
  <si>
    <t>2017/2016.  évi módoított ei/ tervezett ei %-a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</si>
  <si>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</si>
  <si>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</si>
  <si>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</si>
  <si>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</si>
  <si>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</si>
  <si>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</si>
  <si>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</si>
  <si>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</si>
  <si>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</si>
  <si>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</si>
  <si>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</si>
  <si>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</si>
  <si>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</si>
  <si>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</si>
  <si>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</si>
  <si>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</si>
  <si>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</si>
  <si>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</si>
  <si>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</si>
  <si>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</si>
  <si>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</si>
  <si>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</si>
  <si>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</si>
  <si>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</si>
  <si>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</si>
  <si>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</si>
  <si>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</si>
  <si>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</si>
  <si>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</si>
  <si>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</si>
  <si>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</si>
  <si>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</si>
  <si>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</si>
  <si>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</si>
  <si>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</si>
  <si>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</si>
  <si>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</si>
  <si>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</si>
  <si>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</si>
  <si>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</si>
  <si>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</si>
  <si>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</si>
  <si>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</si>
  <si>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</si>
  <si>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</si>
  <si>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</si>
  <si>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</si>
  <si>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</si>
  <si>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</si>
  <si>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</si>
  <si>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</si>
  <si>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</si>
  <si>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</si>
  <si>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</si>
  <si>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</si>
  <si>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</si>
  <si>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</si>
  <si>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</si>
  <si>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</si>
  <si>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</si>
  <si>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</si>
  <si>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</si>
  <si>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</si>
  <si>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</si>
  <si>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</si>
  <si>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</si>
  <si>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</si>
  <si>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</si>
  <si>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</si>
  <si>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</si>
  <si>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</si>
  <si>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</si>
  <si>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</si>
  <si>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</si>
  <si>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</si>
  <si>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</si>
  <si>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</si>
  <si>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</si>
  <si>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</si>
  <si>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</si>
  <si>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</si>
  <si>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</si>
  <si>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</si>
  <si>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</si>
  <si>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</si>
  <si>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</si>
  <si>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</si>
  <si>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</si>
  <si>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</si>
  <si>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</si>
  <si>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</si>
  <si>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</si>
  <si>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</si>
  <si>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</si>
  <si>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</si>
  <si>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</si>
  <si>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</si>
  <si>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</si>
  <si>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</si>
  <si>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</si>
  <si>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</si>
  <si>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</si>
  <si>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</si>
  <si>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</si>
  <si>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</si>
  <si>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</si>
  <si>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</si>
  <si>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</si>
  <si>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</si>
  <si>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</si>
  <si>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</si>
  <si>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</si>
  <si>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</si>
  <si>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</si>
  <si>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</si>
  <si>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</si>
  <si>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</si>
  <si>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</si>
  <si>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</si>
  <si>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</si>
  <si>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</si>
  <si>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</si>
  <si>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</si>
  <si>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</si>
  <si>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</si>
  <si>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</si>
  <si>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</si>
  <si>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</si>
  <si>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</si>
  <si>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</si>
  <si>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</si>
  <si>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</si>
  <si>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</si>
  <si>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</si>
  <si>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</si>
  <si>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</si>
  <si>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</si>
  <si>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</si>
  <si>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</si>
  <si>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</si>
  <si>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</si>
  <si>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</si>
  <si>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</si>
  <si>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</si>
  <si>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</si>
  <si>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</si>
  <si>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</si>
  <si>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</si>
  <si>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</si>
  <si>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</si>
  <si>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</si>
  <si>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</si>
  <si>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</si>
  <si>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</si>
  <si>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</si>
  <si>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</si>
  <si>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</si>
  <si>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</si>
  <si>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</si>
  <si>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</si>
  <si>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</si>
  <si>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</si>
  <si>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</si>
  <si>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</si>
  <si>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</si>
  <si>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</si>
  <si>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</si>
  <si>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</si>
  <si>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</si>
  <si>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</si>
  <si>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</si>
  <si>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</si>
  <si>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</si>
  <si>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</si>
  <si>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</si>
  <si>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</si>
  <si>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</si>
  <si>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</si>
  <si>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</si>
  <si>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</si>
  <si>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</si>
  <si>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</si>
  <si>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</si>
  <si>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</si>
  <si>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</si>
  <si>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</si>
  <si>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</si>
  <si>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</si>
  <si>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</si>
  <si>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</si>
  <si>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</si>
  <si>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</si>
  <si>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</si>
  <si>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</si>
  <si>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</si>
  <si>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</si>
  <si>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</si>
  <si>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</si>
  <si>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</si>
  <si>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</si>
  <si>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</si>
  <si>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</si>
  <si>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</si>
  <si>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</si>
  <si>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</si>
  <si>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</si>
  <si>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</si>
  <si>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</si>
  <si>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</si>
  <si>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</si>
  <si>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</si>
  <si>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</si>
  <si>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</si>
  <si>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</si>
  <si>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</si>
  <si>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</si>
  <si>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</si>
  <si>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</si>
  <si>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</si>
  <si>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 xml:space="preserve">ezer Ft-ban </t>
  </si>
  <si>
    <t>Önkormányzat</t>
  </si>
  <si>
    <t>Teljesítés%-a</t>
  </si>
  <si>
    <t>2.5. Fejezeti kezelésű előirányzatok</t>
  </si>
  <si>
    <t>Államháztartáson belüli megelőlegezés</t>
  </si>
  <si>
    <t>Teljes.%-a</t>
  </si>
  <si>
    <t>Telj.%-a</t>
  </si>
  <si>
    <t>Óvodai nevelés, ellátás</t>
  </si>
  <si>
    <t>Telj. %-a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</si>
  <si>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</si>
  <si>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</si>
  <si>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</si>
  <si>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</si>
  <si>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</si>
  <si>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</si>
  <si>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</si>
  <si>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</si>
  <si>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</si>
  <si>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</si>
  <si>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</si>
  <si>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</si>
  <si>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06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</si>
  <si>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</si>
  <si>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</si>
  <si>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</si>
  <si>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</si>
  <si>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</si>
  <si>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</si>
  <si>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</si>
  <si>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</si>
  <si>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</si>
  <si>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</si>
  <si>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</si>
  <si>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</si>
  <si>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</si>
  <si>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</si>
  <si>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</si>
  <si>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</si>
  <si>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</si>
  <si>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</si>
  <si>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</si>
  <si>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</si>
  <si>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</si>
  <si>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</si>
  <si>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</si>
  <si>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</si>
  <si>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</si>
  <si>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</si>
  <si>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</si>
  <si>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</si>
  <si>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</si>
  <si>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</si>
  <si>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27</t>
  </si>
  <si>
    <t>28</t>
  </si>
  <si>
    <t>32</t>
  </si>
  <si>
    <t>VIII Pénzügyi műveletek eredményszemléletű bevételei (=17+18+19+20+21)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</si>
  <si>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</si>
  <si>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</si>
  <si>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</si>
  <si>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</si>
  <si>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</si>
  <si>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</si>
  <si>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</si>
  <si>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</si>
  <si>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</si>
  <si>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</si>
  <si>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</si>
  <si>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</si>
  <si>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</si>
  <si>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</si>
  <si>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</si>
  <si>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</si>
  <si>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</si>
  <si>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</si>
  <si>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</si>
  <si>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</si>
  <si>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</si>
  <si>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</si>
  <si>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</si>
  <si>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</si>
  <si>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</si>
  <si>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</si>
  <si>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</si>
  <si>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</si>
  <si>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</si>
  <si>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</si>
  <si>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</si>
  <si>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</si>
  <si>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</si>
  <si>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</si>
  <si>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</si>
  <si>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</si>
  <si>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</si>
  <si>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</si>
  <si>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</si>
  <si>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</si>
  <si>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</si>
  <si>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</si>
  <si>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</si>
  <si>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</si>
  <si>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</si>
  <si>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</si>
  <si>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</si>
  <si>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</si>
  <si>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</si>
  <si>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</si>
  <si>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</si>
  <si>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</si>
  <si>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</si>
  <si>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</si>
  <si>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</si>
  <si>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</si>
  <si>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</si>
  <si>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</si>
  <si>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</si>
  <si>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</si>
  <si>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</si>
  <si>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</si>
  <si>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</si>
  <si>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</si>
  <si>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195</t>
  </si>
  <si>
    <t>H/I/7 Költségvetési évben esedékes kötelezettségek felújításokra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</si>
  <si>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</si>
  <si>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</si>
  <si>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</si>
  <si>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</si>
  <si>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</si>
  <si>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</si>
  <si>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</si>
  <si>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</si>
  <si>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</si>
  <si>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</si>
  <si>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</si>
  <si>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</si>
  <si>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</si>
  <si>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</si>
  <si>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</si>
  <si>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</si>
  <si>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</si>
  <si>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</si>
  <si>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</si>
  <si>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</si>
  <si>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</si>
  <si>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</si>
  <si>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 xml:space="preserve">Ft-ban </t>
  </si>
  <si>
    <t xml:space="preserve">fő </t>
  </si>
  <si>
    <t xml:space="preserve">Működési célú hitel </t>
  </si>
  <si>
    <t>Fejlesztési célú hitel</t>
  </si>
  <si>
    <t>Összes adósságállomány</t>
  </si>
  <si>
    <t>III. Államháztartáson belüli megelőlegezések visszafizetése</t>
  </si>
  <si>
    <t>Község város gazd.</t>
  </si>
  <si>
    <t>Falugondnok</t>
  </si>
  <si>
    <t>Szenyér  Község Önkormányzat Címrendje</t>
  </si>
  <si>
    <t>Szenyér Község Önkormányzata</t>
  </si>
  <si>
    <t>Szenyér Község Önkormányzatának összevont bevételei  és kiadásai</t>
  </si>
  <si>
    <t xml:space="preserve">Szenyér  Község Önkormányzatának </t>
  </si>
  <si>
    <t xml:space="preserve">Szenyér Község Önkormányzatának </t>
  </si>
  <si>
    <t xml:space="preserve">Szenyér Község Önkormányzata </t>
  </si>
  <si>
    <t>#</t>
  </si>
  <si>
    <t>143</t>
  </si>
  <si>
    <t>D/III/1 Adott előlegek (=D/III/1a+…+D/III/1f)</t>
  </si>
  <si>
    <t>148</t>
  </si>
  <si>
    <t>D/III/1e - ebből: foglalkoztatottaknak adott előlegek</t>
  </si>
  <si>
    <t>252</t>
  </si>
  <si>
    <t>J/3 Halasztott eredményszemléletű bevételek</t>
  </si>
  <si>
    <t>35</t>
  </si>
  <si>
    <t>24 Fizetendő kamatok és kamatjellegű ráfordítások</t>
  </si>
  <si>
    <t>Szenyér  Község Önkormányzata adóssága és hitelállománya lejárat szerint</t>
  </si>
  <si>
    <t>Szenyér Község Önkormányzatának 2017. évi összevont bevételei és kiadásai</t>
  </si>
  <si>
    <t>2017. évi eredeti előirányzat</t>
  </si>
  <si>
    <t>2017. évi tervezett módosítás 2017.12.31.</t>
  </si>
  <si>
    <t>2017. évi  teljesítés</t>
  </si>
  <si>
    <t>2017. évi beszámoló</t>
  </si>
  <si>
    <t>2017. évi működési bevételei és kiadásai</t>
  </si>
  <si>
    <t>2017. évi felhalmozási bevételei és kiadásai</t>
  </si>
  <si>
    <t>Szenyér Község Önkormányzatának 2017. évi kiadásainak kormányzati funkció szeinti megbontása</t>
  </si>
  <si>
    <t>2017. évi eredeti ei</t>
  </si>
  <si>
    <t>2017. évi tervezett mód.ei.</t>
  </si>
  <si>
    <t>Településrendezés</t>
  </si>
  <si>
    <t>Egyéb beruházás</t>
  </si>
  <si>
    <t>Útfelújítás</t>
  </si>
  <si>
    <t>Az önkormányzat 2017. évi  felújítás céljainak meghatározása</t>
  </si>
  <si>
    <t>2017. évi mérleg alakulása</t>
  </si>
  <si>
    <t>A/I/1 Vagyoni értékű jogok</t>
  </si>
  <si>
    <t>B/I/4  Befejezetlen termelés, félkész termékek, késztermékek</t>
  </si>
  <si>
    <t>34</t>
  </si>
  <si>
    <t>B/I Készletek (=B/I/1+…+B/I/5)</t>
  </si>
  <si>
    <t>B) NEMZETI VAGYONBA TARTOZÓ FORGÓESZKÖZÖK (= B/I+B/II)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</si>
  <si>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</si>
  <si>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</si>
  <si>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</si>
  <si>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</si>
  <si>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</si>
  <si>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</si>
  <si>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</si>
  <si>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</si>
  <si>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Az önkormányzat 2017. évi  eredmény alakulása</t>
  </si>
  <si>
    <t>04 Saját termelésű készletek állományváltozása</t>
  </si>
  <si>
    <t>07</t>
  </si>
  <si>
    <t>II Aktivált saját teljesítmények értéke (=±04+05)</t>
  </si>
  <si>
    <t>19 Befektetett pénzügyi eszközökből származó eredményszemléletű bevételek, árfolyamnyereségek</t>
  </si>
  <si>
    <t>20 Egyéb kapott (járó) kamatok és kamatjellegű eredményszemléletű bevételek</t>
  </si>
  <si>
    <t>Az önkormányzat 2017 . évi létszám adatainak meghatározása</t>
  </si>
  <si>
    <t xml:space="preserve">2017. évi beszámoló </t>
  </si>
  <si>
    <t>Az önkormányzat 2017. évi  beruházási céljainak meghatározása</t>
  </si>
  <si>
    <t>1.sz.melléklet a  6/2018. (V.31.) önkormányzati rendelethez</t>
  </si>
  <si>
    <t>2.melléklet a    6/2018. (V.31.) önkormányzati rendelethez</t>
  </si>
  <si>
    <t>3.melléklet a   6/2018. (V.31) önkormányzati rendelethez</t>
  </si>
  <si>
    <t>4.melléklet a   6/2018. (V.31.) önkormányzati rendelethez</t>
  </si>
  <si>
    <t>5. melléklet a   6/2018. (V.31.) önkormányzati rendelethez</t>
  </si>
  <si>
    <t>6. melléklet a   6/2018. (V.31.) önkormányzati rendelethez</t>
  </si>
  <si>
    <t>7. melléklet a   6/2018. (V.31.) önkormányzati rendelethez</t>
  </si>
  <si>
    <t>8. melléklet a  6 /2018. (V.31.) önkormányzati rendelethez</t>
  </si>
  <si>
    <t>9. melléklet a  6 /2018. (V.31.) önkormányzati rendelethez</t>
  </si>
  <si>
    <t>10. melléklet a  6 /2018. (V.31.) önkormányzati rendelethez</t>
  </si>
  <si>
    <t>11. melléklet a  6/2018. (V.31.)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</si>
</sst>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11" fillId="0" borderId="11" xfId="56" applyFont="1" applyBorder="1" applyAlignment="1">
      <alignment horizontal="center" vertical="center" wrapText="1"/>
      <protection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left" vertical="center" indent="1"/>
    </xf>
    <xf numFmtId="3" fontId="20" fillId="0" borderId="15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 horizontal="left" vertical="center" indent="2"/>
    </xf>
    <xf numFmtId="3" fontId="23" fillId="0" borderId="15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15" xfId="0" applyFont="1" applyFill="1" applyBorder="1" applyAlignment="1">
      <alignment horizontal="left" vertical="center" indent="4"/>
    </xf>
    <xf numFmtId="3" fontId="12" fillId="0" borderId="1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 indent="7"/>
    </xf>
    <xf numFmtId="3" fontId="12" fillId="0" borderId="15" xfId="58" applyNumberFormat="1" applyFont="1" applyBorder="1" applyAlignment="1">
      <alignment wrapText="1"/>
      <protection/>
    </xf>
    <xf numFmtId="0" fontId="23" fillId="0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 wrapText="1" indent="2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20" fillId="0" borderId="15" xfId="0" applyFont="1" applyFill="1" applyBorder="1" applyAlignment="1">
      <alignment horizontal="left" vertical="center" wrapText="1" indent="1"/>
    </xf>
    <xf numFmtId="1" fontId="21" fillId="0" borderId="0" xfId="0" applyNumberFormat="1" applyFont="1" applyAlignment="1">
      <alignment/>
    </xf>
    <xf numFmtId="0" fontId="12" fillId="0" borderId="15" xfId="0" applyFont="1" applyFill="1" applyBorder="1" applyAlignment="1">
      <alignment horizontal="left" vertical="center" wrapText="1" indent="2"/>
    </xf>
    <xf numFmtId="3" fontId="19" fillId="0" borderId="0" xfId="0" applyNumberFormat="1" applyFont="1" applyAlignment="1">
      <alignment/>
    </xf>
    <xf numFmtId="173" fontId="12" fillId="0" borderId="15" xfId="0" applyNumberFormat="1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 indent="2"/>
    </xf>
    <xf numFmtId="2" fontId="19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left" vertical="center" indent="2"/>
    </xf>
    <xf numFmtId="0" fontId="12" fillId="0" borderId="15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left" indent="1"/>
    </xf>
    <xf numFmtId="3" fontId="15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indent="1"/>
    </xf>
    <xf numFmtId="0" fontId="12" fillId="0" borderId="15" xfId="59" applyFont="1" applyFill="1" applyBorder="1" applyAlignment="1">
      <alignment horizontal="left" vertical="center" indent="1"/>
      <protection/>
    </xf>
    <xf numFmtId="3" fontId="12" fillId="0" borderId="19" xfId="0" applyNumberFormat="1" applyFont="1" applyFill="1" applyBorder="1" applyAlignment="1">
      <alignment horizontal="right" vertical="center"/>
    </xf>
    <xf numFmtId="0" fontId="12" fillId="0" borderId="22" xfId="59" applyFont="1" applyFill="1" applyBorder="1" applyAlignment="1">
      <alignment horizontal="left" vertical="center" indent="1"/>
      <protection/>
    </xf>
    <xf numFmtId="3" fontId="12" fillId="0" borderId="2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49" fontId="5" fillId="0" borderId="15" xfId="59" applyNumberFormat="1" applyFont="1" applyFill="1" applyBorder="1" applyAlignment="1">
      <alignment horizontal="left" vertical="center" indent="2"/>
      <protection/>
    </xf>
    <xf numFmtId="49" fontId="5" fillId="0" borderId="22" xfId="59" applyNumberFormat="1" applyFont="1" applyFill="1" applyBorder="1" applyAlignment="1">
      <alignment horizontal="left" vertical="center" indent="2"/>
      <protection/>
    </xf>
    <xf numFmtId="3" fontId="5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left" indent="2"/>
    </xf>
    <xf numFmtId="174" fontId="12" fillId="0" borderId="15" xfId="0" applyNumberFormat="1" applyFont="1" applyBorder="1" applyAlignment="1">
      <alignment horizontal="left" indent="2"/>
    </xf>
    <xf numFmtId="3" fontId="5" fillId="0" borderId="15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24" xfId="0" applyFont="1" applyBorder="1" applyAlignment="1">
      <alignment/>
    </xf>
    <xf numFmtId="0" fontId="5" fillId="0" borderId="24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right" indent="3"/>
    </xf>
    <xf numFmtId="0" fontId="12" fillId="0" borderId="24" xfId="0" applyFont="1" applyFill="1" applyBorder="1" applyAlignment="1">
      <alignment horizontal="left" vertical="center" indent="3"/>
    </xf>
    <xf numFmtId="3" fontId="12" fillId="0" borderId="2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right" indent="2"/>
    </xf>
    <xf numFmtId="0" fontId="12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2" fillId="0" borderId="20" xfId="0" applyFont="1" applyFill="1" applyBorder="1" applyAlignment="1">
      <alignment horizontal="left" vertical="center" indent="2"/>
    </xf>
    <xf numFmtId="3" fontId="12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0" xfId="59" applyFont="1" applyFill="1" applyBorder="1" applyAlignment="1">
      <alignment horizontal="right" indent="4"/>
      <protection/>
    </xf>
    <xf numFmtId="0" fontId="12" fillId="0" borderId="22" xfId="59" applyFont="1" applyFill="1" applyBorder="1" applyAlignment="1">
      <alignment horizontal="left" vertical="center" indent="4"/>
      <protection/>
    </xf>
    <xf numFmtId="3" fontId="12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indent="2"/>
    </xf>
    <xf numFmtId="0" fontId="12" fillId="0" borderId="26" xfId="0" applyFont="1" applyBorder="1" applyAlignment="1">
      <alignment horizontal="left" indent="2"/>
    </xf>
    <xf numFmtId="3" fontId="12" fillId="0" borderId="27" xfId="0" applyNumberFormat="1" applyFont="1" applyFill="1" applyBorder="1" applyAlignment="1">
      <alignment horizontal="right" vertical="center"/>
    </xf>
    <xf numFmtId="174" fontId="12" fillId="0" borderId="0" xfId="0" applyNumberFormat="1" applyFont="1" applyBorder="1" applyAlignment="1">
      <alignment horizontal="right" indent="2"/>
    </xf>
    <xf numFmtId="174" fontId="12" fillId="0" borderId="26" xfId="0" applyNumberFormat="1" applyFont="1" applyBorder="1" applyAlignment="1">
      <alignment horizontal="left" indent="2"/>
    </xf>
    <xf numFmtId="0" fontId="5" fillId="0" borderId="26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indent="1"/>
    </xf>
    <xf numFmtId="0" fontId="12" fillId="0" borderId="22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0" fontId="1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1" fillId="0" borderId="12" xfId="56" applyFont="1" applyBorder="1" applyAlignment="1">
      <alignment horizontal="center" vertical="center" wrapText="1"/>
      <protection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" fontId="6" fillId="0" borderId="34" xfId="0" applyNumberFormat="1" applyFont="1" applyBorder="1" applyAlignment="1">
      <alignment horizontal="right" vertical="center" wrapText="1"/>
    </xf>
    <xf numFmtId="10" fontId="4" fillId="0" borderId="34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10" fontId="4" fillId="0" borderId="32" xfId="0" applyNumberFormat="1" applyFont="1" applyBorder="1" applyAlignment="1">
      <alignment horizontal="right" vertical="center" wrapText="1"/>
    </xf>
    <xf numFmtId="1" fontId="4" fillId="0" borderId="32" xfId="0" applyNumberFormat="1" applyFont="1" applyBorder="1" applyAlignment="1">
      <alignment horizontal="right" vertical="center" wrapText="1"/>
    </xf>
    <xf numFmtId="0" fontId="15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15" fillId="0" borderId="34" xfId="0" applyFont="1" applyBorder="1" applyAlignment="1">
      <alignment/>
    </xf>
    <xf numFmtId="0" fontId="6" fillId="0" borderId="3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10" fontId="6" fillId="0" borderId="32" xfId="0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11" fillId="0" borderId="34" xfId="56" applyFont="1" applyBorder="1" applyAlignment="1">
      <alignment horizontal="center" vertical="center" wrapText="1"/>
      <protection/>
    </xf>
    <xf numFmtId="0" fontId="15" fillId="0" borderId="34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7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12" fillId="0" borderId="36" xfId="0" applyFont="1" applyBorder="1" applyAlignment="1">
      <alignment/>
    </xf>
    <xf numFmtId="10" fontId="6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28" fillId="0" borderId="15" xfId="0" applyFont="1" applyBorder="1" applyAlignment="1">
      <alignment horizontal="right"/>
    </xf>
    <xf numFmtId="0" fontId="28" fillId="0" borderId="0" xfId="0" applyFont="1" applyAlignment="1">
      <alignment/>
    </xf>
    <xf numFmtId="1" fontId="6" fillId="0" borderId="3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 horizontal="right" wrapText="1"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2" fillId="35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23" fillId="0" borderId="19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19" xfId="58" applyNumberFormat="1" applyFont="1" applyBorder="1" applyAlignment="1">
      <alignment wrapText="1"/>
      <protection/>
    </xf>
    <xf numFmtId="3" fontId="5" fillId="0" borderId="19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 indent="1"/>
    </xf>
    <xf numFmtId="3" fontId="12" fillId="0" borderId="19" xfId="59" applyNumberFormat="1" applyFont="1" applyFill="1" applyBorder="1" applyAlignment="1">
      <alignment horizontal="right" indent="1"/>
      <protection/>
    </xf>
    <xf numFmtId="3" fontId="12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 wrapText="1" indent="1"/>
    </xf>
    <xf numFmtId="3" fontId="13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3" fontId="12" fillId="0" borderId="39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1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1" fontId="4" fillId="0" borderId="34" xfId="0" applyNumberFormat="1" applyFont="1" applyBorder="1" applyAlignment="1">
      <alignment horizontal="right" vertical="center" wrapText="1"/>
    </xf>
    <xf numFmtId="10" fontId="6" fillId="0" borderId="40" xfId="0" applyNumberFormat="1" applyFont="1" applyBorder="1" applyAlignment="1">
      <alignment horizontal="right" vertical="center" wrapText="1"/>
    </xf>
    <xf numFmtId="10" fontId="6" fillId="0" borderId="34" xfId="0" applyNumberFormat="1" applyFont="1" applyBorder="1" applyAlignment="1">
      <alignment horizontal="right" vertical="center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3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7" fillId="33" borderId="0" xfId="0" applyFont="1" applyFill="1" applyBorder="1" applyAlignment="1">
      <alignment horizontal="center"/>
    </xf>
    <xf numFmtId="0" fontId="12" fillId="0" borderId="37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31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1" fillId="35" borderId="0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6.140625" style="24" customWidth="1"/>
    <col min="2" max="2" width="33.8515625" style="7" customWidth="1"/>
    <col min="3" max="3" width="35.421875" style="7" customWidth="1"/>
    <col min="4" max="4" width="44.7109375" style="7" customWidth="1"/>
    <col min="5" max="5" width="0.42578125" style="6" customWidth="1"/>
    <col min="6" max="6" width="9.8515625" style="6" hidden="1" customWidth="1"/>
    <col min="7" max="8" width="9.140625" style="6" hidden="1" customWidth="1"/>
    <col min="9" max="9" width="9.7109375" style="6" hidden="1" customWidth="1"/>
    <col min="10" max="10" width="10.00390625" style="6" hidden="1" customWidth="1"/>
    <col min="11" max="13" width="9.140625" style="6" hidden="1" customWidth="1"/>
    <col min="14" max="16384" width="9.140625" style="6" customWidth="1"/>
  </cols>
  <sheetData>
    <row r="1" spans="1:16" ht="12.75">
      <c r="A1" s="296" t="s">
        <v>457</v>
      </c>
      <c r="B1" s="297"/>
      <c r="C1" s="297"/>
      <c r="D1" s="297"/>
      <c r="E1" s="25"/>
      <c r="F1" s="25"/>
      <c r="I1" s="25"/>
      <c r="J1" s="25"/>
      <c r="K1" s="25"/>
      <c r="L1" s="25"/>
      <c r="M1" s="25"/>
      <c r="N1" s="25"/>
      <c r="O1" s="25"/>
      <c r="P1" s="25"/>
    </row>
    <row r="3" spans="1:13" ht="12.75">
      <c r="A3" s="293" t="s">
        <v>404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2.75">
      <c r="A4" s="295" t="s">
        <v>424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4" s="32" customFormat="1" ht="12.75">
      <c r="A6" s="29"/>
      <c r="B6" s="30" t="s">
        <v>9</v>
      </c>
      <c r="C6" s="30" t="s">
        <v>10</v>
      </c>
      <c r="D6" s="31" t="s">
        <v>11</v>
      </c>
    </row>
    <row r="7" spans="1:4" ht="12.75">
      <c r="A7" s="29"/>
      <c r="B7" s="33" t="s">
        <v>1</v>
      </c>
      <c r="C7" s="33" t="s">
        <v>2</v>
      </c>
      <c r="D7" s="33" t="s">
        <v>2</v>
      </c>
    </row>
    <row r="8" spans="1:4" ht="12.75">
      <c r="A8" s="29"/>
      <c r="B8" s="33"/>
      <c r="C8" s="33"/>
      <c r="D8" s="20"/>
    </row>
    <row r="9" spans="1:4" ht="48.75" customHeight="1">
      <c r="A9" s="34" t="s">
        <v>5</v>
      </c>
      <c r="B9" s="30" t="s">
        <v>6</v>
      </c>
      <c r="C9" s="30" t="s">
        <v>7</v>
      </c>
      <c r="D9" s="20" t="s">
        <v>13</v>
      </c>
    </row>
    <row r="10" spans="1:4" s="7" customFormat="1" ht="25.5" customHeight="1">
      <c r="A10" s="34"/>
      <c r="B10" s="30"/>
      <c r="C10" s="30"/>
      <c r="D10" s="20"/>
    </row>
    <row r="11" spans="1:4" ht="12.75">
      <c r="A11" s="29"/>
      <c r="B11" s="20"/>
      <c r="C11" s="20"/>
      <c r="D11" s="20"/>
    </row>
    <row r="12" spans="1:4" ht="12.75">
      <c r="A12" s="29">
        <v>1</v>
      </c>
      <c r="B12" s="35" t="s">
        <v>405</v>
      </c>
      <c r="C12" s="20"/>
      <c r="D12" s="20"/>
    </row>
    <row r="13" spans="1:4" ht="12.75">
      <c r="A13" s="36">
        <v>2</v>
      </c>
      <c r="B13" s="20"/>
      <c r="C13" s="37"/>
      <c r="D13" s="20"/>
    </row>
    <row r="14" spans="1:4" ht="12.75">
      <c r="A14" s="36">
        <v>3</v>
      </c>
      <c r="B14" s="38"/>
      <c r="C14" s="37"/>
      <c r="D14" s="40"/>
    </row>
    <row r="15" spans="1:4" ht="12.75">
      <c r="A15" s="29">
        <v>4</v>
      </c>
      <c r="B15" s="20"/>
      <c r="C15" s="20"/>
      <c r="D15" s="40"/>
    </row>
    <row r="16" spans="5:13" ht="12.75">
      <c r="E16" s="39"/>
      <c r="F16" s="39"/>
      <c r="G16" s="39"/>
      <c r="H16" s="39"/>
      <c r="I16" s="39"/>
      <c r="J16" s="39"/>
      <c r="K16" s="39"/>
      <c r="L16" s="39"/>
      <c r="M16" s="39"/>
    </row>
  </sheetData>
  <sheetProtection/>
  <mergeCells count="3">
    <mergeCell ref="A3:M3"/>
    <mergeCell ref="A4:M4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6"/>
      <c r="B1" s="322" t="s">
        <v>466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5"/>
    </row>
    <row r="2" spans="1:13" ht="12.75">
      <c r="A2" s="6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6"/>
    </row>
    <row r="3" spans="1:13" ht="12.75">
      <c r="A3" s="6"/>
      <c r="B3" s="323" t="s">
        <v>408</v>
      </c>
      <c r="C3" s="323"/>
      <c r="D3" s="323"/>
      <c r="E3" s="323"/>
      <c r="F3" s="323"/>
      <c r="G3" s="323"/>
      <c r="H3" s="323"/>
      <c r="I3" s="323"/>
      <c r="J3" s="325"/>
      <c r="K3" s="325"/>
      <c r="L3" s="325"/>
      <c r="M3" s="325"/>
    </row>
    <row r="4" spans="1:13" ht="12.75">
      <c r="A4" s="6"/>
      <c r="B4" s="323"/>
      <c r="C4" s="323"/>
      <c r="D4" s="323"/>
      <c r="E4" s="323"/>
      <c r="F4" s="323"/>
      <c r="G4" s="323"/>
      <c r="H4" s="323"/>
      <c r="I4" s="323"/>
      <c r="J4" s="325"/>
      <c r="K4" s="325"/>
      <c r="L4" s="325"/>
      <c r="M4" s="325"/>
    </row>
    <row r="5" spans="1:13" ht="12.75">
      <c r="A5" s="6"/>
      <c r="B5" s="323" t="s">
        <v>454</v>
      </c>
      <c r="C5" s="323"/>
      <c r="D5" s="323"/>
      <c r="E5" s="323"/>
      <c r="F5" s="323"/>
      <c r="G5" s="323"/>
      <c r="H5" s="323"/>
      <c r="I5" s="323"/>
      <c r="J5" s="325"/>
      <c r="K5" s="325"/>
      <c r="L5" s="325"/>
      <c r="M5" s="325"/>
    </row>
    <row r="6" spans="1:13" ht="12.75">
      <c r="A6" s="6"/>
      <c r="B6" s="5"/>
      <c r="C6" s="5"/>
      <c r="D6" s="5"/>
      <c r="E6" s="5"/>
      <c r="F6" s="5"/>
      <c r="G6" s="5"/>
      <c r="H6" s="5"/>
      <c r="I6" s="5"/>
      <c r="J6" s="25"/>
      <c r="K6" s="25"/>
      <c r="L6" s="25"/>
      <c r="M6" s="25"/>
    </row>
    <row r="7" spans="1:13" ht="12.75">
      <c r="A7" s="6"/>
      <c r="B7" s="5"/>
      <c r="C7" s="5"/>
      <c r="D7" s="5"/>
      <c r="E7" s="5"/>
      <c r="F7" s="5"/>
      <c r="G7" s="5"/>
      <c r="H7" s="5"/>
      <c r="I7" s="5"/>
      <c r="J7" s="25"/>
      <c r="K7" s="25"/>
      <c r="L7" s="25"/>
      <c r="M7" s="25"/>
    </row>
    <row r="8" spans="1:13" ht="12.75">
      <c r="A8" s="6"/>
      <c r="B8" s="5"/>
      <c r="C8" s="5"/>
      <c r="D8" s="5"/>
      <c r="E8" s="5"/>
      <c r="F8" s="5"/>
      <c r="G8" s="5"/>
      <c r="H8" s="5"/>
      <c r="I8" s="5"/>
      <c r="J8" s="25"/>
      <c r="K8" s="25"/>
      <c r="L8" s="25"/>
      <c r="M8" s="25"/>
    </row>
    <row r="9" spans="1:13" ht="12.75">
      <c r="A9" s="6"/>
      <c r="B9" s="6"/>
      <c r="C9" s="6"/>
      <c r="D9" s="6"/>
      <c r="E9" s="6"/>
      <c r="F9" s="6"/>
      <c r="G9" s="6"/>
      <c r="H9" s="6"/>
      <c r="I9" s="218" t="s">
        <v>252</v>
      </c>
      <c r="J9" s="6"/>
      <c r="K9" s="6"/>
      <c r="L9" s="6"/>
      <c r="M9" s="218" t="s">
        <v>397</v>
      </c>
    </row>
    <row r="10" spans="1:13" ht="42">
      <c r="A10" s="40" t="s">
        <v>195</v>
      </c>
      <c r="B10" s="8" t="s">
        <v>4</v>
      </c>
      <c r="C10" s="8" t="s">
        <v>428</v>
      </c>
      <c r="D10" s="220" t="s">
        <v>422</v>
      </c>
      <c r="E10" s="220" t="s">
        <v>31</v>
      </c>
      <c r="F10" s="220" t="s">
        <v>36</v>
      </c>
      <c r="G10" s="220" t="s">
        <v>32</v>
      </c>
      <c r="H10" s="220" t="s">
        <v>30</v>
      </c>
      <c r="I10" s="220" t="s">
        <v>31</v>
      </c>
      <c r="J10" s="220" t="s">
        <v>36</v>
      </c>
      <c r="K10" s="220" t="s">
        <v>32</v>
      </c>
      <c r="L10" s="220" t="s">
        <v>423</v>
      </c>
      <c r="M10" s="220" t="s">
        <v>260</v>
      </c>
    </row>
    <row r="11" spans="1:13" ht="12.75">
      <c r="A11" s="40">
        <v>1</v>
      </c>
      <c r="B11" s="20" t="s">
        <v>16</v>
      </c>
      <c r="C11" s="18">
        <v>29</v>
      </c>
      <c r="D11" s="18">
        <v>28</v>
      </c>
      <c r="E11" s="18"/>
      <c r="F11" s="18"/>
      <c r="G11" s="18"/>
      <c r="H11" s="18"/>
      <c r="I11" s="18"/>
      <c r="J11" s="18"/>
      <c r="K11" s="18"/>
      <c r="L11" s="18">
        <v>28</v>
      </c>
      <c r="M11" s="10">
        <f>L11/D11</f>
        <v>1</v>
      </c>
    </row>
    <row r="12" spans="1:13" ht="12.75">
      <c r="A12" s="40">
        <v>2</v>
      </c>
      <c r="B12" s="40" t="s">
        <v>253</v>
      </c>
      <c r="C12" s="18">
        <v>2</v>
      </c>
      <c r="D12" s="18">
        <v>2</v>
      </c>
      <c r="E12" s="18"/>
      <c r="F12" s="18"/>
      <c r="G12" s="18"/>
      <c r="H12" s="18"/>
      <c r="I12" s="18"/>
      <c r="J12" s="18"/>
      <c r="K12" s="18"/>
      <c r="L12" s="18">
        <v>2</v>
      </c>
      <c r="M12" s="10">
        <f>L12/D12</f>
        <v>1</v>
      </c>
    </row>
    <row r="13" spans="1:13" ht="12.75">
      <c r="A13" s="40">
        <v>3</v>
      </c>
      <c r="B13" s="23" t="s">
        <v>251</v>
      </c>
      <c r="C13" s="19">
        <f aca="true" t="shared" si="0" ref="C13:L13">SUM(C11:C12)</f>
        <v>31</v>
      </c>
      <c r="D13" s="19">
        <f t="shared" si="0"/>
        <v>30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30</v>
      </c>
      <c r="M13" s="10">
        <f>L13/D13</f>
        <v>1</v>
      </c>
    </row>
    <row r="14" spans="1:13" ht="12.75">
      <c r="A14" s="6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</row>
    <row r="15" spans="1:13" ht="12.75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1"/>
    </row>
    <row r="16" spans="1:13" ht="12.75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1"/>
    </row>
    <row r="17" spans="1:13" ht="12.75">
      <c r="A17" s="6"/>
      <c r="B17" s="2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1"/>
    </row>
    <row r="18" spans="1:13" ht="12.75">
      <c r="A18" s="6"/>
      <c r="B18" s="2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1"/>
    </row>
    <row r="19" spans="1:13" ht="12.75">
      <c r="A19" s="6"/>
      <c r="B19" s="22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1"/>
    </row>
    <row r="20" spans="2:13" ht="12.75"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1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1"/>
    </row>
    <row r="25" spans="2:13" ht="12.75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1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1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1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1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1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1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1"/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</row>
    <row r="45" spans="2:13" ht="12.75">
      <c r="B45" s="227"/>
      <c r="C45" s="227"/>
      <c r="D45" s="227"/>
      <c r="E45" s="227"/>
      <c r="F45" s="227"/>
      <c r="G45" s="227"/>
      <c r="H45" s="227"/>
      <c r="I45" s="1"/>
      <c r="J45" s="1"/>
      <c r="K45" s="1"/>
      <c r="L45" s="227"/>
      <c r="M45" s="11"/>
    </row>
  </sheetData>
  <sheetProtection/>
  <mergeCells count="4">
    <mergeCell ref="B1:M1"/>
    <mergeCell ref="B2:L2"/>
    <mergeCell ref="B3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0.140625" style="21" customWidth="1"/>
    <col min="2" max="2" width="11.8515625" style="21" customWidth="1"/>
    <col min="3" max="4" width="11.7109375" style="21" customWidth="1"/>
    <col min="5" max="5" width="13.140625" style="21" customWidth="1"/>
    <col min="6" max="16384" width="9.140625" style="21" customWidth="1"/>
  </cols>
  <sheetData>
    <row r="1" spans="2:8" ht="12.75">
      <c r="B1" s="334" t="s">
        <v>467</v>
      </c>
      <c r="C1" s="325"/>
      <c r="D1" s="325"/>
      <c r="E1" s="325"/>
      <c r="F1" s="325"/>
      <c r="G1" s="325"/>
      <c r="H1" s="325"/>
    </row>
    <row r="2" ht="12.75">
      <c r="D2" s="6"/>
    </row>
    <row r="4" spans="1:5" s="240" customFormat="1" ht="15.75">
      <c r="A4" s="335" t="s">
        <v>419</v>
      </c>
      <c r="B4" s="335"/>
      <c r="C4" s="335"/>
      <c r="D4" s="335"/>
      <c r="E4" s="335"/>
    </row>
    <row r="5" spans="1:5" s="242" customFormat="1" ht="12.75">
      <c r="A5" s="241"/>
      <c r="B5" s="241" t="s">
        <v>455</v>
      </c>
      <c r="C5" s="241"/>
      <c r="D5" s="241"/>
      <c r="E5" s="241"/>
    </row>
    <row r="6" spans="1:5" s="242" customFormat="1" ht="12.75">
      <c r="A6" s="241"/>
      <c r="B6" s="241"/>
      <c r="C6" s="241"/>
      <c r="D6" s="241"/>
      <c r="E6" s="241"/>
    </row>
    <row r="7" spans="1:5" s="242" customFormat="1" ht="12.75">
      <c r="A7" s="241"/>
      <c r="B7" s="241"/>
      <c r="C7" s="241"/>
      <c r="D7" s="241"/>
      <c r="E7" s="241"/>
    </row>
    <row r="8" ht="12.75">
      <c r="E8" s="21" t="s">
        <v>3</v>
      </c>
    </row>
    <row r="9" spans="1:5" ht="30" customHeight="1">
      <c r="A9" s="219" t="s">
        <v>4</v>
      </c>
      <c r="B9" s="336"/>
      <c r="C9" s="336"/>
      <c r="D9" s="336"/>
      <c r="E9" s="336"/>
    </row>
    <row r="10" spans="1:5" s="242" customFormat="1" ht="30" customHeight="1">
      <c r="A10" s="23"/>
      <c r="B10" s="243">
        <v>43100</v>
      </c>
      <c r="C10" s="243">
        <v>43465</v>
      </c>
      <c r="D10" s="243">
        <v>43830</v>
      </c>
      <c r="E10" s="243">
        <v>44196</v>
      </c>
    </row>
    <row r="11" spans="1:5" ht="30" customHeight="1">
      <c r="A11" s="244" t="s">
        <v>398</v>
      </c>
      <c r="B11" s="40">
        <v>0</v>
      </c>
      <c r="C11" s="40">
        <v>0</v>
      </c>
      <c r="D11" s="40">
        <v>0</v>
      </c>
      <c r="E11" s="40">
        <v>0</v>
      </c>
    </row>
    <row r="12" spans="1:5" ht="30" customHeight="1">
      <c r="A12" s="40" t="s">
        <v>399</v>
      </c>
      <c r="B12" s="40">
        <v>0</v>
      </c>
      <c r="C12" s="40">
        <v>0</v>
      </c>
      <c r="D12" s="40">
        <v>0</v>
      </c>
      <c r="E12" s="40">
        <v>0</v>
      </c>
    </row>
    <row r="13" spans="1:5" ht="30" customHeight="1">
      <c r="A13" s="40"/>
      <c r="B13" s="40"/>
      <c r="C13" s="40"/>
      <c r="D13" s="40"/>
      <c r="E13" s="40"/>
    </row>
    <row r="14" spans="1:5" ht="30" customHeight="1">
      <c r="A14" s="40"/>
      <c r="B14" s="40"/>
      <c r="C14" s="40"/>
      <c r="D14" s="40"/>
      <c r="E14" s="40"/>
    </row>
    <row r="15" spans="1:5" s="242" customFormat="1" ht="30" customHeight="1">
      <c r="A15" s="221" t="s">
        <v>400</v>
      </c>
      <c r="B15" s="23">
        <f>SUM(B11:B14)</f>
        <v>0</v>
      </c>
      <c r="C15" s="23">
        <f>SUM(C11:C14)</f>
        <v>0</v>
      </c>
      <c r="D15" s="23">
        <f>SUM(D11:D14)</f>
        <v>0</v>
      </c>
      <c r="E15" s="23">
        <f>SUM(E11:E14)</f>
        <v>0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46.00390625" style="16" customWidth="1"/>
    <col min="2" max="3" width="10.140625" style="16" customWidth="1"/>
    <col min="4" max="4" width="9.00390625" style="16" customWidth="1"/>
    <col min="5" max="5" width="10.140625" style="16" customWidth="1"/>
    <col min="6" max="6" width="0.2890625" style="16" hidden="1" customWidth="1"/>
    <col min="7" max="7" width="8.7109375" style="16" hidden="1" customWidth="1"/>
    <col min="8" max="8" width="7.57421875" style="16" hidden="1" customWidth="1"/>
    <col min="9" max="9" width="6.8515625" style="16" hidden="1" customWidth="1"/>
    <col min="10" max="11" width="9.140625" style="13" hidden="1" customWidth="1"/>
    <col min="12" max="16384" width="9.140625" style="13" customWidth="1"/>
  </cols>
  <sheetData>
    <row r="1" spans="1:11" ht="11.25">
      <c r="A1" s="299" t="s">
        <v>458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1.25">
      <c r="A2" s="298" t="s">
        <v>420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174"/>
      <c r="B3" s="174"/>
      <c r="C3" s="174"/>
      <c r="D3" s="174"/>
      <c r="E3" s="175" t="s">
        <v>3</v>
      </c>
      <c r="F3" s="6"/>
      <c r="G3" s="6"/>
      <c r="H3" s="6"/>
      <c r="I3" s="6"/>
      <c r="J3" s="6"/>
      <c r="K3" s="6"/>
    </row>
    <row r="4" spans="1:11" ht="102" customHeight="1">
      <c r="A4" s="176" t="s">
        <v>406</v>
      </c>
      <c r="B4" s="177" t="s">
        <v>421</v>
      </c>
      <c r="C4" s="177" t="s">
        <v>422</v>
      </c>
      <c r="D4" s="177" t="s">
        <v>423</v>
      </c>
      <c r="E4" s="177" t="s">
        <v>8</v>
      </c>
      <c r="F4" s="6"/>
      <c r="G4" s="6"/>
      <c r="H4" s="6"/>
      <c r="I4" s="6"/>
      <c r="J4" s="6"/>
      <c r="K4" s="6"/>
    </row>
    <row r="5" spans="1:11" ht="12.75">
      <c r="A5" s="178" t="s">
        <v>161</v>
      </c>
      <c r="B5" s="179"/>
      <c r="C5" s="179"/>
      <c r="D5" s="179"/>
      <c r="E5" s="180"/>
      <c r="F5" s="6"/>
      <c r="G5" s="6"/>
      <c r="H5" s="6"/>
      <c r="I5" s="6"/>
      <c r="J5" s="6"/>
      <c r="K5" s="6"/>
    </row>
    <row r="6" spans="1:11" s="14" customFormat="1" ht="21" customHeight="1">
      <c r="A6" s="181" t="s">
        <v>162</v>
      </c>
      <c r="B6" s="182">
        <f>SUM(B7:B10)</f>
        <v>56150</v>
      </c>
      <c r="C6" s="182">
        <f>SUM(C7:C10)</f>
        <v>72224</v>
      </c>
      <c r="D6" s="182">
        <f>SUM(D7:D10)</f>
        <v>77041</v>
      </c>
      <c r="E6" s="180">
        <f aca="true" t="shared" si="0" ref="E6:E11">D6/C6</f>
        <v>1.0666952813469206</v>
      </c>
      <c r="F6" s="6"/>
      <c r="G6" s="6"/>
      <c r="H6" s="6"/>
      <c r="I6" s="6"/>
      <c r="J6" s="6"/>
      <c r="K6" s="6"/>
    </row>
    <row r="7" spans="1:11" s="14" customFormat="1" ht="27" customHeight="1">
      <c r="A7" s="183" t="s">
        <v>163</v>
      </c>
      <c r="B7" s="184">
        <v>46910</v>
      </c>
      <c r="C7" s="184">
        <v>62051</v>
      </c>
      <c r="D7" s="184">
        <v>62051</v>
      </c>
      <c r="E7" s="180">
        <f t="shared" si="0"/>
        <v>1</v>
      </c>
      <c r="F7" s="6"/>
      <c r="G7" s="6"/>
      <c r="H7" s="6"/>
      <c r="I7" s="6"/>
      <c r="J7" s="6"/>
      <c r="K7" s="6"/>
    </row>
    <row r="8" spans="1:11" ht="12.75">
      <c r="A8" s="183" t="s">
        <v>164</v>
      </c>
      <c r="B8" s="184">
        <v>4650</v>
      </c>
      <c r="C8" s="184">
        <v>4650</v>
      </c>
      <c r="D8" s="184">
        <v>7630</v>
      </c>
      <c r="E8" s="180">
        <f t="shared" si="0"/>
        <v>1.6408602150537634</v>
      </c>
      <c r="F8" s="6"/>
      <c r="G8" s="6"/>
      <c r="H8" s="6"/>
      <c r="I8" s="6"/>
      <c r="J8" s="6"/>
      <c r="K8" s="6"/>
    </row>
    <row r="9" spans="1:11" ht="12.75">
      <c r="A9" s="183" t="s">
        <v>165</v>
      </c>
      <c r="B9" s="184">
        <v>4290</v>
      </c>
      <c r="C9" s="184">
        <v>5223</v>
      </c>
      <c r="D9" s="184">
        <v>6345</v>
      </c>
      <c r="E9" s="180">
        <f t="shared" si="0"/>
        <v>1.2148190695002872</v>
      </c>
      <c r="F9" s="6"/>
      <c r="G9" s="6"/>
      <c r="H9" s="6"/>
      <c r="I9" s="6"/>
      <c r="J9" s="6"/>
      <c r="K9" s="6"/>
    </row>
    <row r="10" spans="1:11" ht="12.75">
      <c r="A10" s="183" t="s">
        <v>166</v>
      </c>
      <c r="B10" s="184">
        <v>300</v>
      </c>
      <c r="C10" s="184">
        <v>300</v>
      </c>
      <c r="D10" s="184">
        <v>1015</v>
      </c>
      <c r="E10" s="180">
        <f t="shared" si="0"/>
        <v>3.3833333333333333</v>
      </c>
      <c r="F10" s="6"/>
      <c r="G10" s="6"/>
      <c r="H10" s="6"/>
      <c r="I10" s="6"/>
      <c r="J10" s="6"/>
      <c r="K10" s="6"/>
    </row>
    <row r="11" spans="1:11" ht="12.75">
      <c r="A11" s="181" t="s">
        <v>167</v>
      </c>
      <c r="B11" s="182"/>
      <c r="C11" s="182">
        <v>995</v>
      </c>
      <c r="D11" s="182">
        <v>1220</v>
      </c>
      <c r="E11" s="180">
        <f t="shared" si="0"/>
        <v>1.2261306532663316</v>
      </c>
      <c r="F11" s="6"/>
      <c r="G11" s="6"/>
      <c r="H11" s="6"/>
      <c r="I11" s="6"/>
      <c r="J11" s="6"/>
      <c r="K11" s="6"/>
    </row>
    <row r="12" spans="1:11" ht="12.75">
      <c r="A12" s="183" t="s">
        <v>168</v>
      </c>
      <c r="B12" s="184"/>
      <c r="C12" s="184"/>
      <c r="D12" s="184"/>
      <c r="E12" s="180"/>
      <c r="F12" s="6"/>
      <c r="G12" s="6"/>
      <c r="H12" s="6"/>
      <c r="I12" s="6"/>
      <c r="J12" s="6"/>
      <c r="K12" s="6"/>
    </row>
    <row r="13" spans="1:11" ht="12.75">
      <c r="A13" s="183" t="s">
        <v>169</v>
      </c>
      <c r="B13" s="184"/>
      <c r="C13" s="184"/>
      <c r="D13" s="184"/>
      <c r="E13" s="180"/>
      <c r="F13" s="6"/>
      <c r="G13" s="6"/>
      <c r="H13" s="6"/>
      <c r="I13" s="6"/>
      <c r="J13" s="6"/>
      <c r="K13" s="6"/>
    </row>
    <row r="14" spans="1:11" ht="12.75">
      <c r="A14" s="183" t="s">
        <v>170</v>
      </c>
      <c r="B14" s="184"/>
      <c r="C14" s="184"/>
      <c r="D14" s="184"/>
      <c r="E14" s="180"/>
      <c r="F14" s="6"/>
      <c r="G14" s="6"/>
      <c r="H14" s="6"/>
      <c r="I14" s="6"/>
      <c r="J14" s="6"/>
      <c r="K14" s="6"/>
    </row>
    <row r="15" spans="1:11" ht="12.75">
      <c r="A15" s="185" t="s">
        <v>93</v>
      </c>
      <c r="B15" s="182">
        <v>32692</v>
      </c>
      <c r="C15" s="182">
        <v>32402</v>
      </c>
      <c r="D15" s="182">
        <v>32402</v>
      </c>
      <c r="E15" s="180">
        <f>D15/C15</f>
        <v>1</v>
      </c>
      <c r="F15" s="6"/>
      <c r="G15" s="6"/>
      <c r="H15" s="6"/>
      <c r="I15" s="6"/>
      <c r="J15" s="6"/>
      <c r="K15" s="6"/>
    </row>
    <row r="16" spans="1:11" ht="12.75">
      <c r="A16" s="181" t="s">
        <v>94</v>
      </c>
      <c r="B16" s="182">
        <v>32692</v>
      </c>
      <c r="C16" s="182">
        <v>32402</v>
      </c>
      <c r="D16" s="182">
        <v>32402</v>
      </c>
      <c r="E16" s="180">
        <f>D16/C16</f>
        <v>1</v>
      </c>
      <c r="F16" s="6"/>
      <c r="G16" s="6"/>
      <c r="H16" s="6"/>
      <c r="I16" s="6"/>
      <c r="J16" s="6"/>
      <c r="K16" s="6"/>
    </row>
    <row r="17" spans="1:11" ht="12.75">
      <c r="A17" s="183" t="s">
        <v>171</v>
      </c>
      <c r="B17" s="184">
        <v>32692</v>
      </c>
      <c r="C17" s="182">
        <v>32402</v>
      </c>
      <c r="D17" s="182">
        <v>32402</v>
      </c>
      <c r="E17" s="180">
        <f>D17/C17</f>
        <v>1</v>
      </c>
      <c r="F17" s="6"/>
      <c r="G17" s="6"/>
      <c r="H17" s="6"/>
      <c r="I17" s="6"/>
      <c r="J17" s="6"/>
      <c r="K17" s="6"/>
    </row>
    <row r="18" spans="1:11" ht="12.75">
      <c r="A18" s="186" t="s">
        <v>172</v>
      </c>
      <c r="B18" s="184">
        <v>10692</v>
      </c>
      <c r="C18" s="184">
        <v>10692</v>
      </c>
      <c r="D18" s="184">
        <v>10692</v>
      </c>
      <c r="E18" s="180">
        <f>D18/C18</f>
        <v>1</v>
      </c>
      <c r="F18" s="6"/>
      <c r="G18" s="6"/>
      <c r="H18" s="6"/>
      <c r="I18" s="6"/>
      <c r="J18" s="6"/>
      <c r="K18" s="6"/>
    </row>
    <row r="19" spans="1:11" ht="12.75">
      <c r="A19" s="186" t="s">
        <v>173</v>
      </c>
      <c r="B19" s="184">
        <v>22000</v>
      </c>
      <c r="C19" s="184">
        <v>22000</v>
      </c>
      <c r="D19" s="184">
        <v>21710</v>
      </c>
      <c r="E19" s="180">
        <f>D19/C19</f>
        <v>0.9868181818181818</v>
      </c>
      <c r="F19" s="6"/>
      <c r="G19" s="6"/>
      <c r="H19" s="6"/>
      <c r="I19" s="6"/>
      <c r="J19" s="6"/>
      <c r="K19" s="6"/>
    </row>
    <row r="20" spans="1:11" ht="12.75">
      <c r="A20" s="183" t="s">
        <v>174</v>
      </c>
      <c r="B20" s="184"/>
      <c r="C20" s="184"/>
      <c r="D20" s="184"/>
      <c r="E20" s="180"/>
      <c r="F20" s="6"/>
      <c r="G20" s="6"/>
      <c r="H20" s="6"/>
      <c r="I20" s="6"/>
      <c r="J20" s="6"/>
      <c r="K20" s="6"/>
    </row>
    <row r="21" spans="1:11" ht="12.75">
      <c r="A21" s="186" t="s">
        <v>175</v>
      </c>
      <c r="B21" s="184"/>
      <c r="C21" s="184"/>
      <c r="D21" s="184"/>
      <c r="E21" s="180"/>
      <c r="F21" s="6"/>
      <c r="G21" s="6"/>
      <c r="H21" s="6"/>
      <c r="I21" s="6"/>
      <c r="J21" s="6"/>
      <c r="K21" s="6"/>
    </row>
    <row r="22" spans="1:11" ht="12.75">
      <c r="A22" s="186" t="s">
        <v>176</v>
      </c>
      <c r="B22" s="184"/>
      <c r="C22" s="184"/>
      <c r="D22" s="184"/>
      <c r="E22" s="180"/>
      <c r="F22" s="6"/>
      <c r="G22" s="6"/>
      <c r="H22" s="6"/>
      <c r="I22" s="6"/>
      <c r="J22" s="6"/>
      <c r="K22" s="6"/>
    </row>
    <row r="23" spans="1:11" ht="12.75">
      <c r="A23" s="181" t="s">
        <v>97</v>
      </c>
      <c r="B23" s="182">
        <v>0</v>
      </c>
      <c r="C23" s="182">
        <v>0</v>
      </c>
      <c r="D23" s="182">
        <v>0</v>
      </c>
      <c r="E23" s="180"/>
      <c r="F23" s="6"/>
      <c r="G23" s="6"/>
      <c r="H23" s="6"/>
      <c r="I23" s="6"/>
      <c r="J23" s="6"/>
      <c r="K23" s="6"/>
    </row>
    <row r="24" spans="1:11" ht="12.75">
      <c r="A24" s="230" t="s">
        <v>401</v>
      </c>
      <c r="C24" s="182">
        <v>0</v>
      </c>
      <c r="D24" s="182">
        <v>1004</v>
      </c>
      <c r="E24" s="180">
        <v>0</v>
      </c>
      <c r="F24" s="6"/>
      <c r="G24" s="6"/>
      <c r="H24" s="6"/>
      <c r="I24" s="6"/>
      <c r="J24" s="6"/>
      <c r="K24" s="6"/>
    </row>
    <row r="25" spans="1:11" ht="12.75">
      <c r="A25" s="187" t="s">
        <v>177</v>
      </c>
      <c r="B25" s="182">
        <f>B6+B11+B15</f>
        <v>88842</v>
      </c>
      <c r="C25" s="182">
        <f>C6+C15+C24+C11</f>
        <v>105621</v>
      </c>
      <c r="D25" s="182">
        <f>SUM(D6+D11+D15+D24)</f>
        <v>111667</v>
      </c>
      <c r="E25" s="180">
        <f>D25/C25</f>
        <v>1.0572424044460855</v>
      </c>
      <c r="F25" s="6"/>
      <c r="G25" s="6"/>
      <c r="H25" s="6"/>
      <c r="I25" s="6"/>
      <c r="J25" s="6"/>
      <c r="K25" s="6"/>
    </row>
    <row r="26" spans="1:11" ht="12.75">
      <c r="A26" s="178" t="s">
        <v>178</v>
      </c>
      <c r="B26" s="182"/>
      <c r="C26" s="182"/>
      <c r="D26" s="182"/>
      <c r="E26" s="180"/>
      <c r="F26" s="6"/>
      <c r="G26" s="6"/>
      <c r="H26" s="6"/>
      <c r="I26" s="6"/>
      <c r="J26" s="6"/>
      <c r="K26" s="6"/>
    </row>
    <row r="27" spans="1:11" ht="12.75">
      <c r="A27" s="181" t="s">
        <v>179</v>
      </c>
      <c r="B27" s="182">
        <f>SUM(B28:B32)</f>
        <v>66842</v>
      </c>
      <c r="C27" s="182">
        <f>SUM(C28:C32)</f>
        <v>77468</v>
      </c>
      <c r="D27" s="182">
        <f>SUM(D28:D32)</f>
        <v>69585</v>
      </c>
      <c r="E27" s="180">
        <f aca="true" t="shared" si="1" ref="E27:E35">D27/C27</f>
        <v>0.898241854701296</v>
      </c>
      <c r="F27" s="6"/>
      <c r="G27" s="6"/>
      <c r="H27" s="6"/>
      <c r="I27" s="6"/>
      <c r="J27" s="6"/>
      <c r="K27" s="6"/>
    </row>
    <row r="28" spans="1:11" ht="12.75">
      <c r="A28" s="188" t="s">
        <v>180</v>
      </c>
      <c r="B28" s="182">
        <v>22182</v>
      </c>
      <c r="C28" s="182">
        <v>33817</v>
      </c>
      <c r="D28" s="182">
        <v>33811</v>
      </c>
      <c r="E28" s="180">
        <f t="shared" si="1"/>
        <v>0.9998225744448058</v>
      </c>
      <c r="F28" s="6"/>
      <c r="G28" s="6"/>
      <c r="H28" s="6"/>
      <c r="I28" s="6"/>
      <c r="J28" s="6"/>
      <c r="K28" s="6"/>
    </row>
    <row r="29" spans="1:11" ht="21">
      <c r="A29" s="189" t="s">
        <v>181</v>
      </c>
      <c r="B29" s="182">
        <v>3722</v>
      </c>
      <c r="C29" s="182">
        <v>5360</v>
      </c>
      <c r="D29" s="182">
        <v>5362</v>
      </c>
      <c r="E29" s="180">
        <f t="shared" si="1"/>
        <v>1.0003731343283582</v>
      </c>
      <c r="F29" s="6"/>
      <c r="G29" s="6"/>
      <c r="H29" s="6"/>
      <c r="I29" s="6"/>
      <c r="J29" s="6"/>
      <c r="K29" s="6"/>
    </row>
    <row r="30" spans="1:11" ht="12.75">
      <c r="A30" s="189" t="s">
        <v>182</v>
      </c>
      <c r="B30" s="182">
        <v>21965</v>
      </c>
      <c r="C30" s="182">
        <v>22744</v>
      </c>
      <c r="D30" s="182">
        <v>20309</v>
      </c>
      <c r="E30" s="180">
        <f t="shared" si="1"/>
        <v>0.8929387970453746</v>
      </c>
      <c r="F30" s="6"/>
      <c r="G30" s="6"/>
      <c r="H30" s="6"/>
      <c r="I30" s="6"/>
      <c r="J30" s="6"/>
      <c r="K30" s="6"/>
    </row>
    <row r="31" spans="1:11" ht="12.75">
      <c r="A31" s="189" t="s">
        <v>183</v>
      </c>
      <c r="B31" s="182">
        <v>4500</v>
      </c>
      <c r="C31" s="182">
        <v>5010</v>
      </c>
      <c r="D31" s="182">
        <v>4955</v>
      </c>
      <c r="E31" s="180">
        <f t="shared" si="1"/>
        <v>0.9890219560878244</v>
      </c>
      <c r="F31" s="6"/>
      <c r="G31" s="6"/>
      <c r="H31" s="6"/>
      <c r="I31" s="6"/>
      <c r="J31" s="6"/>
      <c r="K31" s="6"/>
    </row>
    <row r="32" spans="1:11" ht="12" customHeight="1">
      <c r="A32" s="189" t="s">
        <v>184</v>
      </c>
      <c r="B32" s="285">
        <v>14473</v>
      </c>
      <c r="C32" s="182">
        <v>10537</v>
      </c>
      <c r="D32" s="182">
        <v>5148</v>
      </c>
      <c r="E32" s="180">
        <f t="shared" si="1"/>
        <v>0.4885641074309576</v>
      </c>
      <c r="F32" s="6"/>
      <c r="G32" s="6"/>
      <c r="H32" s="6"/>
      <c r="I32" s="6"/>
      <c r="J32" s="6"/>
      <c r="K32" s="6"/>
    </row>
    <row r="33" spans="1:11" ht="12.75">
      <c r="A33" s="181" t="s">
        <v>185</v>
      </c>
      <c r="B33" s="182">
        <v>22000</v>
      </c>
      <c r="C33" s="182">
        <f>SUM(C34:C35)</f>
        <v>27219</v>
      </c>
      <c r="D33" s="182">
        <f>SUM(D34:D35)</f>
        <v>27201</v>
      </c>
      <c r="E33" s="180">
        <f t="shared" si="1"/>
        <v>0.9993386972335501</v>
      </c>
      <c r="F33" s="6"/>
      <c r="G33" s="6"/>
      <c r="H33" s="6"/>
      <c r="I33" s="6"/>
      <c r="J33" s="6"/>
      <c r="K33" s="6"/>
    </row>
    <row r="34" spans="1:11" s="14" customFormat="1" ht="24.75" customHeight="1">
      <c r="A34" s="183" t="s">
        <v>186</v>
      </c>
      <c r="B34" s="64">
        <v>21500</v>
      </c>
      <c r="C34" s="184">
        <v>2537</v>
      </c>
      <c r="D34" s="184">
        <v>2538</v>
      </c>
      <c r="E34" s="180">
        <f t="shared" si="1"/>
        <v>1.0003941663381948</v>
      </c>
      <c r="F34" s="6"/>
      <c r="G34" s="6"/>
      <c r="H34" s="6"/>
      <c r="I34" s="6"/>
      <c r="J34" s="6"/>
      <c r="K34" s="6"/>
    </row>
    <row r="35" spans="1:11" s="14" customFormat="1" ht="27" customHeight="1">
      <c r="A35" s="183" t="s">
        <v>187</v>
      </c>
      <c r="B35" s="184">
        <v>500</v>
      </c>
      <c r="C35" s="184">
        <v>24682</v>
      </c>
      <c r="D35" s="184">
        <v>24663</v>
      </c>
      <c r="E35" s="180">
        <f t="shared" si="1"/>
        <v>0.9992302082489264</v>
      </c>
      <c r="F35" s="6"/>
      <c r="G35" s="6"/>
      <c r="H35" s="6"/>
      <c r="I35" s="6"/>
      <c r="J35" s="6"/>
      <c r="K35" s="6"/>
    </row>
    <row r="36" spans="1:11" ht="12.75">
      <c r="A36" s="183" t="s">
        <v>188</v>
      </c>
      <c r="B36" s="261"/>
      <c r="C36" s="184">
        <v>0</v>
      </c>
      <c r="D36" s="184">
        <v>0</v>
      </c>
      <c r="E36" s="180"/>
      <c r="F36" s="6"/>
      <c r="G36" s="6"/>
      <c r="H36" s="6"/>
      <c r="I36" s="6"/>
      <c r="J36" s="6"/>
      <c r="K36" s="6"/>
    </row>
    <row r="37" spans="1:11" ht="12.75">
      <c r="A37" s="190" t="s">
        <v>189</v>
      </c>
      <c r="B37" s="184"/>
      <c r="C37" s="184"/>
      <c r="D37" s="184"/>
      <c r="E37" s="180"/>
      <c r="F37" s="6"/>
      <c r="G37" s="4"/>
      <c r="H37" s="4"/>
      <c r="I37" s="4"/>
      <c r="J37" s="4"/>
      <c r="K37" s="4"/>
    </row>
    <row r="38" spans="1:11" ht="22.5">
      <c r="A38" s="191" t="s">
        <v>190</v>
      </c>
      <c r="C38" s="184">
        <v>0</v>
      </c>
      <c r="D38" s="184">
        <v>0</v>
      </c>
      <c r="E38" s="180"/>
      <c r="F38" s="6"/>
      <c r="G38" s="6"/>
      <c r="H38" s="6"/>
      <c r="I38" s="6"/>
      <c r="J38" s="6"/>
      <c r="K38" s="6"/>
    </row>
    <row r="39" spans="1:11" ht="12.75">
      <c r="A39" s="190" t="s">
        <v>191</v>
      </c>
      <c r="B39" s="184"/>
      <c r="C39" s="184"/>
      <c r="D39" s="184"/>
      <c r="E39" s="180"/>
      <c r="F39" s="6"/>
      <c r="G39" s="6"/>
      <c r="H39" s="6"/>
      <c r="I39" s="6"/>
      <c r="J39" s="6"/>
      <c r="K39" s="6"/>
    </row>
    <row r="40" spans="1:11" ht="12.75">
      <c r="A40" s="185" t="s">
        <v>158</v>
      </c>
      <c r="B40" s="184"/>
      <c r="C40" s="182"/>
      <c r="D40" s="182"/>
      <c r="E40" s="180"/>
      <c r="F40" s="6"/>
      <c r="G40" s="6"/>
      <c r="H40" s="6"/>
      <c r="I40" s="6"/>
      <c r="J40" s="6"/>
      <c r="K40" s="6"/>
    </row>
    <row r="41" spans="1:11" ht="12.75">
      <c r="A41" s="181" t="s">
        <v>192</v>
      </c>
      <c r="B41" s="184"/>
      <c r="C41" s="182"/>
      <c r="D41" s="182"/>
      <c r="E41" s="180"/>
      <c r="F41" s="6"/>
      <c r="G41" s="6"/>
      <c r="H41" s="6"/>
      <c r="I41" s="6"/>
      <c r="J41" s="6"/>
      <c r="K41" s="6"/>
    </row>
    <row r="42" spans="1:11" ht="12.75">
      <c r="A42" s="192" t="s">
        <v>193</v>
      </c>
      <c r="B42" s="184"/>
      <c r="C42" s="182"/>
      <c r="D42" s="182"/>
      <c r="E42" s="180"/>
      <c r="F42" s="6"/>
      <c r="G42" s="6"/>
      <c r="H42" s="6"/>
      <c r="I42" s="6"/>
      <c r="J42" s="6"/>
      <c r="K42" s="6"/>
    </row>
    <row r="43" spans="1:11" ht="12.75">
      <c r="A43" s="186" t="s">
        <v>172</v>
      </c>
      <c r="B43" s="184"/>
      <c r="C43" s="182"/>
      <c r="D43" s="182"/>
      <c r="E43" s="180"/>
      <c r="F43" s="6"/>
      <c r="G43" s="6"/>
      <c r="H43" s="6"/>
      <c r="I43" s="6"/>
      <c r="J43" s="6"/>
      <c r="K43" s="6"/>
    </row>
    <row r="44" spans="1:11" ht="12.75">
      <c r="A44" s="186" t="s">
        <v>173</v>
      </c>
      <c r="B44" s="184"/>
      <c r="C44" s="182"/>
      <c r="D44" s="182"/>
      <c r="E44" s="180"/>
      <c r="F44" s="6"/>
      <c r="G44" s="6"/>
      <c r="H44" s="6"/>
      <c r="I44" s="6"/>
      <c r="J44" s="6"/>
      <c r="K44" s="6"/>
    </row>
    <row r="45" spans="1:11" ht="12.75">
      <c r="A45" s="181" t="s">
        <v>125</v>
      </c>
      <c r="B45" s="182"/>
      <c r="C45" s="182">
        <v>0</v>
      </c>
      <c r="D45" s="182">
        <v>0</v>
      </c>
      <c r="E45" s="180"/>
      <c r="F45" s="6"/>
      <c r="G45" s="6"/>
      <c r="H45" s="6"/>
      <c r="I45" s="6"/>
      <c r="J45" s="6"/>
      <c r="K45" s="6"/>
    </row>
    <row r="46" spans="1:6" s="232" customFormat="1" ht="20.25" customHeight="1">
      <c r="A46" s="230" t="s">
        <v>401</v>
      </c>
      <c r="B46" s="182"/>
      <c r="C46" s="229">
        <v>934</v>
      </c>
      <c r="D46" s="229">
        <v>934</v>
      </c>
      <c r="E46" s="180">
        <f>D46/C46</f>
        <v>1</v>
      </c>
      <c r="F46" s="48" t="e">
        <f>D46/#REF!</f>
        <v>#REF!</v>
      </c>
    </row>
    <row r="47" spans="1:11" ht="19.5" customHeight="1">
      <c r="A47" s="187" t="s">
        <v>194</v>
      </c>
      <c r="B47" s="182">
        <v>88842</v>
      </c>
      <c r="C47" s="182">
        <f>C27+C33+C46</f>
        <v>105621</v>
      </c>
      <c r="D47" s="182">
        <f>D27+D33+D46</f>
        <v>97720</v>
      </c>
      <c r="E47" s="180">
        <f>D47/C47</f>
        <v>0.9251948002764602</v>
      </c>
      <c r="F47" s="6"/>
      <c r="G47" s="6"/>
      <c r="H47" s="6"/>
      <c r="I47" s="6"/>
      <c r="J47" s="6"/>
      <c r="K47" s="6"/>
    </row>
    <row r="48" spans="1:2" ht="11.25">
      <c r="A48" s="15"/>
      <c r="B48" s="262"/>
    </row>
    <row r="49" spans="1:2" ht="11.25">
      <c r="A49" s="15"/>
      <c r="B49" s="263"/>
    </row>
    <row r="50" spans="1:2" ht="11.25">
      <c r="A50" s="15"/>
      <c r="B50" s="263"/>
    </row>
    <row r="51" spans="1:2" ht="11.25">
      <c r="A51" s="15"/>
      <c r="B51" s="263"/>
    </row>
    <row r="52" ht="11.25">
      <c r="A52" s="15"/>
    </row>
    <row r="53" ht="11.25">
      <c r="A53" s="15"/>
    </row>
    <row r="54" ht="11.25">
      <c r="A54" s="15"/>
    </row>
    <row r="55" ht="11.25">
      <c r="A55" s="15"/>
    </row>
    <row r="56" ht="11.25">
      <c r="A56" s="15"/>
    </row>
  </sheetData>
  <sheetProtection/>
  <mergeCells count="2">
    <mergeCell ref="A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79.57421875" style="0" customWidth="1"/>
    <col min="2" max="2" width="0" style="42" hidden="1" customWidth="1"/>
    <col min="3" max="3" width="13.140625" style="0" customWidth="1"/>
    <col min="4" max="5" width="9.57421875" style="0" customWidth="1"/>
    <col min="6" max="6" width="13.8515625" style="0" bestFit="1" customWidth="1"/>
    <col min="7" max="7" width="0.13671875" style="0" customWidth="1"/>
    <col min="8" max="12" width="9.140625" style="0" hidden="1" customWidth="1"/>
  </cols>
  <sheetData>
    <row r="1" spans="1:12" ht="12.75">
      <c r="A1" s="299" t="s">
        <v>459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2.7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ht="6" customHeight="1" hidden="1">
      <c r="A3" s="41" t="s">
        <v>33</v>
      </c>
    </row>
    <row r="4" spans="1:3" ht="19.5" customHeight="1">
      <c r="A4" s="301" t="s">
        <v>407</v>
      </c>
      <c r="B4" s="301"/>
      <c r="C4" s="301"/>
    </row>
    <row r="5" spans="1:3" ht="19.5" customHeight="1">
      <c r="A5" s="301" t="s">
        <v>425</v>
      </c>
      <c r="B5" s="301"/>
      <c r="C5" s="301"/>
    </row>
    <row r="6" spans="1:6" ht="21" customHeight="1">
      <c r="A6" s="43"/>
      <c r="C6" s="302" t="s">
        <v>3</v>
      </c>
      <c r="D6" s="303"/>
      <c r="E6" s="303"/>
      <c r="F6" s="303"/>
    </row>
    <row r="7" spans="1:7" ht="54.75" customHeight="1">
      <c r="A7" s="44" t="s">
        <v>34</v>
      </c>
      <c r="B7" s="44" t="s">
        <v>35</v>
      </c>
      <c r="C7" s="9" t="s">
        <v>421</v>
      </c>
      <c r="D7" s="9" t="s">
        <v>422</v>
      </c>
      <c r="E7" s="9" t="s">
        <v>423</v>
      </c>
      <c r="F7" s="9" t="s">
        <v>8</v>
      </c>
      <c r="G7" s="45"/>
    </row>
    <row r="8" spans="1:11" ht="13.5" customHeight="1">
      <c r="A8" s="46" t="s">
        <v>37</v>
      </c>
      <c r="B8" s="47" t="e">
        <f>B9+B33+B48+B59</f>
        <v>#REF!</v>
      </c>
      <c r="C8" s="47"/>
      <c r="D8" s="47"/>
      <c r="E8" s="47"/>
      <c r="F8" s="48"/>
      <c r="G8" s="49"/>
      <c r="H8" s="50"/>
      <c r="I8" s="50"/>
      <c r="J8" s="50"/>
      <c r="K8" s="50"/>
    </row>
    <row r="9" spans="1:11" ht="13.5" customHeight="1">
      <c r="A9" s="51" t="s">
        <v>38</v>
      </c>
      <c r="B9" s="47" t="e">
        <f>B10+B27</f>
        <v>#REF!</v>
      </c>
      <c r="C9" s="47">
        <f>SUM(C10+C27)</f>
        <v>46910</v>
      </c>
      <c r="D9" s="230">
        <f>SUM(D27+D10)</f>
        <v>62051</v>
      </c>
      <c r="E9" s="230">
        <f>SUM(E27+E10)</f>
        <v>62051</v>
      </c>
      <c r="F9" s="48">
        <f>SUM(E9/D9)</f>
        <v>1</v>
      </c>
      <c r="G9" s="52" t="s">
        <v>39</v>
      </c>
      <c r="H9" s="50"/>
      <c r="I9" s="50"/>
      <c r="J9" s="50"/>
      <c r="K9" s="50"/>
    </row>
    <row r="10" spans="1:11" s="57" customFormat="1" ht="13.5" customHeight="1">
      <c r="A10" s="53" t="s">
        <v>40</v>
      </c>
      <c r="B10" s="54" t="e">
        <f>B11+B22+B23+B24+B25+#REF!</f>
        <v>#REF!</v>
      </c>
      <c r="C10" s="54">
        <f>SUM(C25+C24+C23+C11)</f>
        <v>23343</v>
      </c>
      <c r="D10" s="281">
        <f>SUM(D26+D25+D24+D23+D11)</f>
        <v>28505</v>
      </c>
      <c r="E10" s="281">
        <f>SUM(E26+E25+E24+E23+E11)</f>
        <v>28505</v>
      </c>
      <c r="F10" s="48">
        <f aca="true" t="shared" si="0" ref="F10:F73">SUM(E10/D10)</f>
        <v>1</v>
      </c>
      <c r="G10" s="55" t="s">
        <v>41</v>
      </c>
      <c r="H10" s="56"/>
      <c r="I10" s="56"/>
      <c r="J10" s="56"/>
      <c r="K10" s="56"/>
    </row>
    <row r="11" spans="1:11" s="62" customFormat="1" ht="13.5" customHeight="1">
      <c r="A11" s="58" t="s">
        <v>42</v>
      </c>
      <c r="B11" s="59">
        <f>B12+B13+B18+B19+B20+B21</f>
        <v>290009</v>
      </c>
      <c r="C11" s="59">
        <f>SUM(C14:C20)</f>
        <v>13673</v>
      </c>
      <c r="D11" s="282">
        <v>14673</v>
      </c>
      <c r="E11" s="264">
        <v>14673</v>
      </c>
      <c r="F11" s="48">
        <f t="shared" si="0"/>
        <v>1</v>
      </c>
      <c r="G11" s="60"/>
      <c r="H11" s="61"/>
      <c r="I11" s="61"/>
      <c r="J11" s="61"/>
      <c r="K11" s="61"/>
    </row>
    <row r="12" spans="1:11" ht="13.5" customHeight="1">
      <c r="A12" s="63" t="s">
        <v>43</v>
      </c>
      <c r="B12" s="64">
        <v>62425</v>
      </c>
      <c r="C12" s="64">
        <v>0</v>
      </c>
      <c r="D12" s="93"/>
      <c r="E12" s="265"/>
      <c r="F12" s="48"/>
      <c r="G12" s="65"/>
      <c r="H12" s="50"/>
      <c r="I12" s="50"/>
      <c r="J12" s="50"/>
      <c r="K12" s="50"/>
    </row>
    <row r="13" spans="1:11" ht="13.5" customHeight="1">
      <c r="A13" s="63" t="s">
        <v>44</v>
      </c>
      <c r="B13" s="64">
        <f>SUM(B14:B17)</f>
        <v>68541</v>
      </c>
      <c r="C13" s="64">
        <f>SUM(C14:C17)</f>
        <v>4960</v>
      </c>
      <c r="D13" s="93"/>
      <c r="E13" s="265"/>
      <c r="F13" s="48"/>
      <c r="G13" s="66"/>
      <c r="H13" s="50"/>
      <c r="I13" s="50"/>
      <c r="J13" s="50"/>
      <c r="K13" s="50"/>
    </row>
    <row r="14" spans="1:11" ht="13.5" customHeight="1">
      <c r="A14" s="67" t="s">
        <v>45</v>
      </c>
      <c r="B14" s="64">
        <v>14937</v>
      </c>
      <c r="C14" s="64">
        <v>1989</v>
      </c>
      <c r="D14" s="93"/>
      <c r="E14" s="265"/>
      <c r="F14" s="48"/>
      <c r="G14" s="65"/>
      <c r="H14" s="50"/>
      <c r="I14" s="50"/>
      <c r="J14" s="50"/>
      <c r="K14" s="50"/>
    </row>
    <row r="15" spans="1:11" ht="13.5" customHeight="1">
      <c r="A15" s="67" t="s">
        <v>46</v>
      </c>
      <c r="B15" s="64">
        <v>35072</v>
      </c>
      <c r="C15" s="64">
        <v>1696</v>
      </c>
      <c r="D15" s="93"/>
      <c r="E15" s="265"/>
      <c r="F15" s="48"/>
      <c r="G15" s="65"/>
      <c r="H15" s="50"/>
      <c r="I15" s="50"/>
      <c r="J15" s="50"/>
      <c r="K15" s="50"/>
    </row>
    <row r="16" spans="1:11" ht="13.5" customHeight="1">
      <c r="A16" s="67" t="s">
        <v>47</v>
      </c>
      <c r="B16" s="64">
        <v>100</v>
      </c>
      <c r="C16" s="64">
        <v>487</v>
      </c>
      <c r="D16" s="93"/>
      <c r="E16" s="265"/>
      <c r="F16" s="48"/>
      <c r="G16" s="65"/>
      <c r="H16" s="50"/>
      <c r="I16" s="50"/>
      <c r="J16" s="50"/>
      <c r="K16" s="50"/>
    </row>
    <row r="17" spans="1:11" ht="13.5" customHeight="1">
      <c r="A17" s="67" t="s">
        <v>48</v>
      </c>
      <c r="B17" s="64">
        <v>18432</v>
      </c>
      <c r="C17" s="64">
        <v>788</v>
      </c>
      <c r="D17" s="93"/>
      <c r="E17" s="265"/>
      <c r="F17" s="48"/>
      <c r="G17" s="65"/>
      <c r="H17" s="50"/>
      <c r="I17" s="50"/>
      <c r="J17" s="50"/>
      <c r="K17" s="50"/>
    </row>
    <row r="18" spans="1:11" ht="13.5" customHeight="1">
      <c r="A18" s="63" t="s">
        <v>49</v>
      </c>
      <c r="B18" s="64">
        <v>7223</v>
      </c>
      <c r="C18" s="64">
        <v>8619</v>
      </c>
      <c r="D18" s="93"/>
      <c r="E18" s="265"/>
      <c r="F18" s="48"/>
      <c r="G18" s="65"/>
      <c r="H18" s="50"/>
      <c r="I18" s="50"/>
      <c r="J18" s="50"/>
      <c r="K18" s="50"/>
    </row>
    <row r="19" spans="1:11" ht="13.5" customHeight="1">
      <c r="A19" s="63" t="s">
        <v>50</v>
      </c>
      <c r="B19" s="68">
        <v>173076</v>
      </c>
      <c r="C19" s="68"/>
      <c r="D19" s="93"/>
      <c r="E19" s="266"/>
      <c r="F19" s="48"/>
      <c r="G19" s="65"/>
      <c r="H19" s="50"/>
      <c r="I19" s="50"/>
      <c r="J19" s="50"/>
      <c r="K19" s="50"/>
    </row>
    <row r="20" spans="1:11" ht="13.5" customHeight="1">
      <c r="A20" s="63" t="s">
        <v>51</v>
      </c>
      <c r="B20" s="64">
        <v>161</v>
      </c>
      <c r="C20" s="64">
        <v>94</v>
      </c>
      <c r="D20" s="93"/>
      <c r="E20" s="265"/>
      <c r="F20" s="48"/>
      <c r="G20" s="65"/>
      <c r="H20" s="50"/>
      <c r="I20" s="50"/>
      <c r="J20" s="50"/>
      <c r="K20" s="50"/>
    </row>
    <row r="21" spans="1:11" ht="13.5" customHeight="1">
      <c r="A21" s="69" t="s">
        <v>52</v>
      </c>
      <c r="B21" s="59">
        <v>-21417</v>
      </c>
      <c r="C21" s="59"/>
      <c r="D21" s="93"/>
      <c r="E21" s="264"/>
      <c r="F21" s="48"/>
      <c r="G21" s="65"/>
      <c r="H21" s="50"/>
      <c r="I21" s="50"/>
      <c r="J21" s="50"/>
      <c r="K21" s="50"/>
    </row>
    <row r="22" spans="1:11" s="62" customFormat="1" ht="13.5" customHeight="1">
      <c r="A22" s="70" t="s">
        <v>53</v>
      </c>
      <c r="B22" s="59">
        <v>45148</v>
      </c>
      <c r="C22" s="59"/>
      <c r="D22" s="282"/>
      <c r="E22" s="264"/>
      <c r="F22" s="48"/>
      <c r="G22" s="71"/>
      <c r="H22" s="61"/>
      <c r="I22" s="61"/>
      <c r="J22" s="61"/>
      <c r="K22" s="61"/>
    </row>
    <row r="23" spans="1:11" s="62" customFormat="1" ht="25.5" customHeight="1">
      <c r="A23" s="70" t="s">
        <v>54</v>
      </c>
      <c r="B23" s="59">
        <v>22868</v>
      </c>
      <c r="C23" s="59">
        <v>8470</v>
      </c>
      <c r="D23" s="282">
        <v>8898</v>
      </c>
      <c r="E23" s="264">
        <v>8898</v>
      </c>
      <c r="F23" s="48">
        <f t="shared" si="0"/>
        <v>1</v>
      </c>
      <c r="G23" s="71"/>
      <c r="H23" s="61"/>
      <c r="I23" s="61"/>
      <c r="J23" s="61"/>
      <c r="K23" s="61"/>
    </row>
    <row r="24" spans="1:11" s="62" customFormat="1" ht="13.5" customHeight="1">
      <c r="A24" s="70" t="s">
        <v>55</v>
      </c>
      <c r="B24" s="59">
        <v>3049</v>
      </c>
      <c r="C24" s="59">
        <v>1200</v>
      </c>
      <c r="D24" s="282">
        <v>1200</v>
      </c>
      <c r="E24" s="264">
        <v>1200</v>
      </c>
      <c r="F24" s="48">
        <f t="shared" si="0"/>
        <v>1</v>
      </c>
      <c r="G24" s="72"/>
      <c r="H24" s="61"/>
      <c r="I24" s="61"/>
      <c r="J24" s="61"/>
      <c r="K24" s="61"/>
    </row>
    <row r="25" spans="1:11" s="62" customFormat="1" ht="13.5" customHeight="1">
      <c r="A25" s="70" t="s">
        <v>56</v>
      </c>
      <c r="B25" s="59"/>
      <c r="C25" s="59"/>
      <c r="D25" s="282">
        <v>3667</v>
      </c>
      <c r="E25" s="264">
        <v>3667</v>
      </c>
      <c r="F25" s="48">
        <f t="shared" si="0"/>
        <v>1</v>
      </c>
      <c r="G25" s="61" t="s">
        <v>41</v>
      </c>
      <c r="H25" s="61"/>
      <c r="I25" s="61"/>
      <c r="J25" s="61"/>
      <c r="K25" s="61"/>
    </row>
    <row r="26" spans="1:11" s="62" customFormat="1" ht="13.5" customHeight="1">
      <c r="A26" s="70" t="s">
        <v>57</v>
      </c>
      <c r="B26" s="59"/>
      <c r="C26" s="59"/>
      <c r="D26" s="282">
        <v>67</v>
      </c>
      <c r="E26" s="264">
        <v>67</v>
      </c>
      <c r="F26" s="48">
        <f t="shared" si="0"/>
        <v>1</v>
      </c>
      <c r="G26" s="61"/>
      <c r="H26" s="61"/>
      <c r="I26" s="61"/>
      <c r="J26" s="61"/>
      <c r="K26" s="61"/>
    </row>
    <row r="27" spans="1:11" s="57" customFormat="1" ht="13.5" customHeight="1">
      <c r="A27" s="73" t="s">
        <v>58</v>
      </c>
      <c r="B27" s="54">
        <f>SUM(B28:B31)</f>
        <v>12326</v>
      </c>
      <c r="C27" s="54">
        <v>23567</v>
      </c>
      <c r="D27" s="281">
        <v>33546</v>
      </c>
      <c r="E27" s="267">
        <v>33546</v>
      </c>
      <c r="F27" s="48">
        <f t="shared" si="0"/>
        <v>1</v>
      </c>
      <c r="G27" s="74">
        <v>26389</v>
      </c>
      <c r="H27" s="56"/>
      <c r="I27" s="56"/>
      <c r="J27" s="56"/>
      <c r="K27" s="56"/>
    </row>
    <row r="28" spans="1:11" ht="13.5" customHeight="1">
      <c r="A28" s="75" t="s">
        <v>59</v>
      </c>
      <c r="B28" s="64">
        <v>6600</v>
      </c>
      <c r="C28" s="64"/>
      <c r="D28" s="93"/>
      <c r="E28" s="265"/>
      <c r="F28" s="48"/>
      <c r="G28" s="76"/>
      <c r="H28" s="50"/>
      <c r="I28" s="50"/>
      <c r="J28" s="50"/>
      <c r="K28" s="50"/>
    </row>
    <row r="29" spans="1:11" ht="13.5" customHeight="1">
      <c r="A29" s="75" t="s">
        <v>60</v>
      </c>
      <c r="B29" s="64"/>
      <c r="C29" s="64"/>
      <c r="D29" s="93"/>
      <c r="E29" s="265"/>
      <c r="F29" s="48"/>
      <c r="G29" s="76"/>
      <c r="H29" s="50"/>
      <c r="I29" s="50"/>
      <c r="J29" s="50"/>
      <c r="K29" s="50"/>
    </row>
    <row r="30" spans="1:11" ht="13.5" customHeight="1">
      <c r="A30" s="75" t="s">
        <v>61</v>
      </c>
      <c r="B30" s="64">
        <v>2000</v>
      </c>
      <c r="C30" s="64"/>
      <c r="D30" s="93"/>
      <c r="E30" s="265"/>
      <c r="F30" s="48"/>
      <c r="G30" s="76"/>
      <c r="H30" s="50"/>
      <c r="I30" s="50"/>
      <c r="J30" s="50"/>
      <c r="K30" s="50"/>
    </row>
    <row r="31" spans="1:11" ht="13.5" customHeight="1">
      <c r="A31" s="77" t="s">
        <v>62</v>
      </c>
      <c r="B31" s="64">
        <v>3726</v>
      </c>
      <c r="C31" s="64">
        <v>23567</v>
      </c>
      <c r="D31" s="93">
        <v>33546</v>
      </c>
      <c r="E31" s="265">
        <v>33546</v>
      </c>
      <c r="F31" s="48">
        <f t="shared" si="0"/>
        <v>1</v>
      </c>
      <c r="G31" s="76"/>
      <c r="H31" s="50"/>
      <c r="I31" s="50"/>
      <c r="J31" s="50"/>
      <c r="K31" s="50"/>
    </row>
    <row r="32" spans="1:11" ht="13.5" customHeight="1">
      <c r="A32" s="77" t="s">
        <v>255</v>
      </c>
      <c r="B32" s="64"/>
      <c r="D32" s="93"/>
      <c r="E32" s="265"/>
      <c r="F32" s="48"/>
      <c r="G32" s="76"/>
      <c r="H32" s="50"/>
      <c r="I32" s="50"/>
      <c r="J32" s="50"/>
      <c r="K32" s="50"/>
    </row>
    <row r="33" spans="1:11" ht="13.5" customHeight="1">
      <c r="A33" s="78" t="s">
        <v>63</v>
      </c>
      <c r="B33" s="79">
        <f>B34+B38+B40+B41+B43</f>
        <v>407350</v>
      </c>
      <c r="C33" s="79">
        <f>C34+C38+C40+C41+C43+C47</f>
        <v>4650</v>
      </c>
      <c r="D33" s="230">
        <f>SUM(D34+D38+D43+D47+D40)</f>
        <v>4650</v>
      </c>
      <c r="E33" s="230">
        <f>SUM(E34+E38+E43+E47+E40)</f>
        <v>7630</v>
      </c>
      <c r="F33" s="48">
        <f t="shared" si="0"/>
        <v>1.6408602150537634</v>
      </c>
      <c r="G33" s="80"/>
      <c r="H33" s="80"/>
      <c r="I33" s="80"/>
      <c r="J33" s="80"/>
      <c r="K33" s="50"/>
    </row>
    <row r="34" spans="1:11" ht="13.5" customHeight="1">
      <c r="A34" s="81" t="s">
        <v>64</v>
      </c>
      <c r="B34" s="64">
        <f>SUM(B35:B37)</f>
        <v>228800</v>
      </c>
      <c r="C34" s="64">
        <f>SUM(C35:C37)</f>
        <v>650</v>
      </c>
      <c r="D34" s="93">
        <v>650</v>
      </c>
      <c r="E34" s="265">
        <v>647</v>
      </c>
      <c r="F34" s="48">
        <f t="shared" si="0"/>
        <v>0.9953846153846154</v>
      </c>
      <c r="G34" s="50"/>
      <c r="H34" s="50"/>
      <c r="I34" s="50"/>
      <c r="J34" s="50"/>
      <c r="K34" s="50"/>
    </row>
    <row r="35" spans="1:11" ht="13.5" customHeight="1">
      <c r="A35" s="82" t="s">
        <v>65</v>
      </c>
      <c r="B35" s="64">
        <v>225000</v>
      </c>
      <c r="C35" s="64"/>
      <c r="D35" s="93"/>
      <c r="E35" s="265"/>
      <c r="F35" s="48"/>
      <c r="G35" s="50"/>
      <c r="H35" s="50"/>
      <c r="I35" s="50"/>
      <c r="J35" s="50"/>
      <c r="K35" s="50"/>
    </row>
    <row r="36" spans="1:11" ht="13.5" customHeight="1">
      <c r="A36" s="82" t="s">
        <v>66</v>
      </c>
      <c r="B36" s="64">
        <v>1300</v>
      </c>
      <c r="C36" s="64">
        <v>650</v>
      </c>
      <c r="D36" s="93">
        <v>650</v>
      </c>
      <c r="E36" s="265">
        <v>647</v>
      </c>
      <c r="F36" s="48">
        <f t="shared" si="0"/>
        <v>0.9953846153846154</v>
      </c>
      <c r="G36" s="50"/>
      <c r="H36" s="50"/>
      <c r="I36" s="50"/>
      <c r="J36" s="50"/>
      <c r="K36" s="50"/>
    </row>
    <row r="37" spans="1:11" ht="13.5" customHeight="1">
      <c r="A37" s="82" t="s">
        <v>67</v>
      </c>
      <c r="B37" s="64">
        <v>2500</v>
      </c>
      <c r="C37" s="64"/>
      <c r="D37" s="93"/>
      <c r="E37" s="265"/>
      <c r="F37" s="48"/>
      <c r="G37" s="83"/>
      <c r="H37" s="50"/>
      <c r="I37" s="50"/>
      <c r="J37" s="50"/>
      <c r="K37" s="50"/>
    </row>
    <row r="38" spans="1:11" ht="13.5" customHeight="1">
      <c r="A38" s="81" t="s">
        <v>68</v>
      </c>
      <c r="B38" s="64">
        <v>65000</v>
      </c>
      <c r="C38" s="64">
        <v>3500</v>
      </c>
      <c r="D38" s="93">
        <v>3500</v>
      </c>
      <c r="E38" s="265">
        <v>5901</v>
      </c>
      <c r="F38" s="48">
        <f t="shared" si="0"/>
        <v>1.686</v>
      </c>
      <c r="G38" s="50"/>
      <c r="H38" s="50"/>
      <c r="I38" s="50"/>
      <c r="J38" s="50"/>
      <c r="K38" s="50"/>
    </row>
    <row r="39" spans="1:11" ht="13.5" customHeight="1">
      <c r="A39" s="82" t="s">
        <v>69</v>
      </c>
      <c r="B39" s="64">
        <v>65000</v>
      </c>
      <c r="C39" s="64">
        <v>3500</v>
      </c>
      <c r="D39" s="93">
        <v>3500</v>
      </c>
      <c r="E39" s="265">
        <v>5901</v>
      </c>
      <c r="F39" s="48">
        <f t="shared" si="0"/>
        <v>1.686</v>
      </c>
      <c r="G39" s="50"/>
      <c r="H39" s="50"/>
      <c r="I39" s="50"/>
      <c r="J39" s="50"/>
      <c r="K39" s="50"/>
    </row>
    <row r="40" spans="1:11" ht="13.5" customHeight="1">
      <c r="A40" s="81" t="s">
        <v>70</v>
      </c>
      <c r="B40" s="64">
        <v>11200</v>
      </c>
      <c r="C40" s="64">
        <v>200</v>
      </c>
      <c r="D40" s="93">
        <v>200</v>
      </c>
      <c r="E40" s="265">
        <v>415</v>
      </c>
      <c r="F40" s="48">
        <f t="shared" si="0"/>
        <v>2.075</v>
      </c>
      <c r="G40" s="50"/>
      <c r="H40" s="50"/>
      <c r="I40" s="50"/>
      <c r="J40" s="50"/>
      <c r="K40" s="50"/>
    </row>
    <row r="41" spans="1:11" ht="13.5" customHeight="1">
      <c r="A41" s="81" t="s">
        <v>71</v>
      </c>
      <c r="B41" s="64">
        <v>100000</v>
      </c>
      <c r="C41" s="64"/>
      <c r="D41" s="93"/>
      <c r="E41" s="265"/>
      <c r="F41" s="48"/>
      <c r="G41" s="50"/>
      <c r="H41" s="50"/>
      <c r="I41" s="50"/>
      <c r="J41" s="50"/>
      <c r="K41" s="50"/>
    </row>
    <row r="42" spans="1:11" ht="13.5" customHeight="1">
      <c r="A42" s="82" t="s">
        <v>72</v>
      </c>
      <c r="B42" s="64">
        <v>100000</v>
      </c>
      <c r="C42" s="64"/>
      <c r="D42" s="93"/>
      <c r="E42" s="265"/>
      <c r="F42" s="48"/>
      <c r="G42" s="50"/>
      <c r="H42" s="50"/>
      <c r="I42" s="50"/>
      <c r="J42" s="50"/>
      <c r="K42" s="50"/>
    </row>
    <row r="43" spans="1:11" ht="13.5" customHeight="1">
      <c r="A43" s="81" t="s">
        <v>73</v>
      </c>
      <c r="B43" s="64">
        <f>SUM(B44:B46)</f>
        <v>2350</v>
      </c>
      <c r="C43" s="64">
        <v>300</v>
      </c>
      <c r="D43" s="93">
        <v>300</v>
      </c>
      <c r="E43" s="265">
        <v>615</v>
      </c>
      <c r="F43" s="48">
        <f t="shared" si="0"/>
        <v>2.05</v>
      </c>
      <c r="G43" s="84"/>
      <c r="H43" s="84"/>
      <c r="I43" s="84"/>
      <c r="J43" s="84"/>
      <c r="K43" s="50"/>
    </row>
    <row r="44" spans="1:11" ht="13.5" customHeight="1">
      <c r="A44" s="85" t="s">
        <v>74</v>
      </c>
      <c r="B44" s="64">
        <v>2000</v>
      </c>
      <c r="C44" s="64"/>
      <c r="D44" s="93"/>
      <c r="E44" s="265"/>
      <c r="F44" s="48"/>
      <c r="G44" s="50"/>
      <c r="H44" s="50"/>
      <c r="I44" s="50"/>
      <c r="J44" s="50"/>
      <c r="K44" s="50"/>
    </row>
    <row r="45" spans="1:11" ht="13.5" customHeight="1">
      <c r="A45" s="85" t="s">
        <v>75</v>
      </c>
      <c r="B45" s="64">
        <v>200</v>
      </c>
      <c r="C45" s="64"/>
      <c r="D45" s="93"/>
      <c r="E45" s="265"/>
      <c r="F45" s="48"/>
      <c r="G45" s="50"/>
      <c r="H45" s="50"/>
      <c r="I45" s="50"/>
      <c r="J45" s="50"/>
      <c r="K45" s="50"/>
    </row>
    <row r="46" spans="1:11" ht="13.5" customHeight="1">
      <c r="A46" s="85" t="s">
        <v>76</v>
      </c>
      <c r="B46" s="64">
        <v>150</v>
      </c>
      <c r="C46" s="64"/>
      <c r="D46" s="93"/>
      <c r="E46" s="265"/>
      <c r="F46" s="48"/>
      <c r="G46" s="50"/>
      <c r="H46" s="50"/>
      <c r="I46" s="50"/>
      <c r="J46" s="50"/>
      <c r="K46" s="50"/>
    </row>
    <row r="47" spans="1:11" ht="13.5" customHeight="1">
      <c r="A47" s="85" t="s">
        <v>77</v>
      </c>
      <c r="B47" s="64"/>
      <c r="C47" s="64"/>
      <c r="D47" s="93"/>
      <c r="E47" s="265">
        <v>52</v>
      </c>
      <c r="F47" s="48"/>
      <c r="G47" s="50"/>
      <c r="H47" s="50"/>
      <c r="I47" s="50"/>
      <c r="J47" s="50"/>
      <c r="K47" s="50"/>
    </row>
    <row r="48" spans="1:11" ht="15.75" customHeight="1">
      <c r="A48" s="51" t="s">
        <v>78</v>
      </c>
      <c r="B48" s="79">
        <f>SUM(B49:B58)</f>
        <v>87792</v>
      </c>
      <c r="C48" s="79">
        <v>4290</v>
      </c>
      <c r="D48" s="230">
        <v>5223</v>
      </c>
      <c r="E48" s="267">
        <v>6345</v>
      </c>
      <c r="F48" s="48">
        <f t="shared" si="0"/>
        <v>1.2148190695002872</v>
      </c>
      <c r="G48" s="80"/>
      <c r="H48" s="80"/>
      <c r="I48" s="80"/>
      <c r="J48" s="80"/>
      <c r="K48" s="80"/>
    </row>
    <row r="49" spans="1:11" ht="14.25" customHeight="1" hidden="1">
      <c r="A49" s="86" t="s">
        <v>79</v>
      </c>
      <c r="B49" s="64">
        <v>760</v>
      </c>
      <c r="C49" s="64"/>
      <c r="D49" s="93"/>
      <c r="E49" s="265"/>
      <c r="F49" s="48" t="e">
        <f t="shared" si="0"/>
        <v>#DIV/0!</v>
      </c>
      <c r="G49" s="50"/>
      <c r="H49" s="50"/>
      <c r="I49" s="50"/>
      <c r="J49" s="50"/>
      <c r="K49" s="50"/>
    </row>
    <row r="50" spans="1:11" ht="7.5" customHeight="1" hidden="1">
      <c r="A50" s="86" t="s">
        <v>80</v>
      </c>
      <c r="B50" s="64">
        <v>61999</v>
      </c>
      <c r="C50" s="64"/>
      <c r="D50" s="93"/>
      <c r="E50" s="265"/>
      <c r="F50" s="48" t="e">
        <f t="shared" si="0"/>
        <v>#DIV/0!</v>
      </c>
      <c r="G50" s="50"/>
      <c r="H50" s="50"/>
      <c r="I50" s="50"/>
      <c r="J50" s="50"/>
      <c r="K50" s="50"/>
    </row>
    <row r="51" spans="1:12" s="22" customFormat="1" ht="7.5" customHeight="1" hidden="1">
      <c r="A51" s="86" t="s">
        <v>81</v>
      </c>
      <c r="B51" s="64"/>
      <c r="C51" s="64"/>
      <c r="D51" s="230"/>
      <c r="E51" s="265"/>
      <c r="F51" s="48" t="e">
        <f t="shared" si="0"/>
        <v>#DIV/0!</v>
      </c>
      <c r="G51" s="87"/>
      <c r="H51" s="87"/>
      <c r="I51" s="87"/>
      <c r="J51" s="87"/>
      <c r="K51" s="87"/>
      <c r="L51"/>
    </row>
    <row r="52" spans="1:11" ht="7.5" customHeight="1" hidden="1">
      <c r="A52" s="86" t="s">
        <v>82</v>
      </c>
      <c r="B52" s="64"/>
      <c r="C52" s="64"/>
      <c r="D52" s="93"/>
      <c r="E52" s="265"/>
      <c r="F52" s="48" t="e">
        <f t="shared" si="0"/>
        <v>#DIV/0!</v>
      </c>
      <c r="G52" s="50"/>
      <c r="H52" s="50"/>
      <c r="I52" s="50"/>
      <c r="J52" s="50"/>
      <c r="K52" s="50"/>
    </row>
    <row r="53" spans="1:11" ht="7.5" customHeight="1" hidden="1">
      <c r="A53" s="86" t="s">
        <v>83</v>
      </c>
      <c r="B53" s="64">
        <v>18754</v>
      </c>
      <c r="C53" s="64"/>
      <c r="D53" s="93"/>
      <c r="E53" s="265"/>
      <c r="F53" s="48" t="e">
        <f t="shared" si="0"/>
        <v>#DIV/0!</v>
      </c>
      <c r="G53" s="50"/>
      <c r="H53" s="50"/>
      <c r="I53" s="50"/>
      <c r="J53" s="50"/>
      <c r="K53" s="50"/>
    </row>
    <row r="54" spans="1:11" ht="15.75" customHeight="1" hidden="1">
      <c r="A54" s="86" t="s">
        <v>84</v>
      </c>
      <c r="B54" s="64">
        <v>5739</v>
      </c>
      <c r="C54" s="64"/>
      <c r="D54" s="93"/>
      <c r="E54" s="265"/>
      <c r="F54" s="48" t="e">
        <f t="shared" si="0"/>
        <v>#DIV/0!</v>
      </c>
      <c r="G54" s="50"/>
      <c r="H54" s="50"/>
      <c r="I54" s="50"/>
      <c r="J54" s="50"/>
      <c r="K54" s="50"/>
    </row>
    <row r="55" spans="1:11" ht="7.5" customHeight="1" hidden="1">
      <c r="A55" s="86" t="s">
        <v>85</v>
      </c>
      <c r="B55" s="64"/>
      <c r="C55" s="64"/>
      <c r="D55" s="93"/>
      <c r="E55" s="265"/>
      <c r="F55" s="48" t="e">
        <f t="shared" si="0"/>
        <v>#DIV/0!</v>
      </c>
      <c r="G55" s="50"/>
      <c r="H55" s="50"/>
      <c r="I55" s="50"/>
      <c r="J55" s="50"/>
      <c r="K55" s="50"/>
    </row>
    <row r="56" spans="1:11" ht="7.5" customHeight="1" hidden="1">
      <c r="A56" s="86" t="s">
        <v>86</v>
      </c>
      <c r="B56" s="64"/>
      <c r="C56" s="64"/>
      <c r="D56" s="93"/>
      <c r="E56" s="265"/>
      <c r="F56" s="48" t="e">
        <f t="shared" si="0"/>
        <v>#DIV/0!</v>
      </c>
      <c r="G56" s="50"/>
      <c r="H56" s="50"/>
      <c r="I56" s="50"/>
      <c r="J56" s="50"/>
      <c r="K56" s="50"/>
    </row>
    <row r="57" spans="1:11" ht="7.5" customHeight="1" hidden="1">
      <c r="A57" s="86" t="s">
        <v>87</v>
      </c>
      <c r="B57" s="64"/>
      <c r="C57" s="64"/>
      <c r="D57" s="93"/>
      <c r="E57" s="265"/>
      <c r="F57" s="48" t="e">
        <f t="shared" si="0"/>
        <v>#DIV/0!</v>
      </c>
      <c r="G57" s="50"/>
      <c r="H57" s="50"/>
      <c r="I57" s="50"/>
      <c r="J57" s="50"/>
      <c r="K57" s="50"/>
    </row>
    <row r="58" spans="1:11" ht="7.5" customHeight="1" hidden="1">
      <c r="A58" s="86" t="s">
        <v>88</v>
      </c>
      <c r="B58" s="64">
        <v>540</v>
      </c>
      <c r="C58" s="79">
        <v>300</v>
      </c>
      <c r="D58" s="93"/>
      <c r="E58" s="265"/>
      <c r="F58" s="48" t="e">
        <f t="shared" si="0"/>
        <v>#DIV/0!</v>
      </c>
      <c r="G58" s="50"/>
      <c r="H58" s="50"/>
      <c r="I58" s="50"/>
      <c r="J58" s="50"/>
      <c r="K58" s="50"/>
    </row>
    <row r="59" spans="1:11" ht="13.5" customHeight="1">
      <c r="A59" s="51" t="s">
        <v>89</v>
      </c>
      <c r="B59" s="79">
        <f>SUM(B60:B62)</f>
        <v>737</v>
      </c>
      <c r="C59" s="79">
        <v>300</v>
      </c>
      <c r="D59" s="230">
        <v>300</v>
      </c>
      <c r="E59" s="267">
        <v>1015</v>
      </c>
      <c r="F59" s="48"/>
      <c r="G59" s="50"/>
      <c r="H59" s="50"/>
      <c r="I59" s="50"/>
      <c r="J59" s="50"/>
      <c r="K59" s="50"/>
    </row>
    <row r="60" spans="1:11" ht="13.5" customHeight="1">
      <c r="A60" s="86" t="s">
        <v>90</v>
      </c>
      <c r="B60" s="64"/>
      <c r="C60" s="64"/>
      <c r="D60" s="93"/>
      <c r="E60" s="265"/>
      <c r="F60" s="48"/>
      <c r="G60" s="50"/>
      <c r="H60" s="50"/>
      <c r="I60" s="50"/>
      <c r="J60" s="50"/>
      <c r="K60" s="50"/>
    </row>
    <row r="61" spans="1:11" ht="13.5" customHeight="1">
      <c r="A61" s="86" t="s">
        <v>91</v>
      </c>
      <c r="B61" s="64"/>
      <c r="C61" s="64"/>
      <c r="D61" s="93"/>
      <c r="E61" s="265"/>
      <c r="F61" s="48"/>
      <c r="G61" s="50"/>
      <c r="H61" s="50"/>
      <c r="I61" s="50"/>
      <c r="J61" s="50"/>
      <c r="K61" s="50"/>
    </row>
    <row r="62" spans="1:11" ht="13.5" customHeight="1">
      <c r="A62" s="86" t="s">
        <v>92</v>
      </c>
      <c r="B62" s="64">
        <v>737</v>
      </c>
      <c r="C62" s="64"/>
      <c r="D62" s="93"/>
      <c r="E62" s="265"/>
      <c r="F62" s="48"/>
      <c r="G62" s="50"/>
      <c r="H62" s="50"/>
      <c r="I62" s="50"/>
      <c r="J62" s="50"/>
      <c r="K62" s="50"/>
    </row>
    <row r="63" spans="1:11" ht="13.5" customHeight="1">
      <c r="A63" s="75"/>
      <c r="B63" s="64"/>
      <c r="D63" s="93"/>
      <c r="E63" s="265"/>
      <c r="F63" s="48"/>
      <c r="G63" s="50"/>
      <c r="H63" s="50"/>
      <c r="I63" s="50"/>
      <c r="J63" s="50"/>
      <c r="K63" s="50"/>
    </row>
    <row r="64" spans="1:11" ht="18.75" customHeight="1">
      <c r="A64" s="88" t="s">
        <v>93</v>
      </c>
      <c r="B64" s="47">
        <f>B65+B68</f>
        <v>317118</v>
      </c>
      <c r="C64" s="47">
        <v>10692</v>
      </c>
      <c r="D64" s="230">
        <v>10692</v>
      </c>
      <c r="E64" s="105">
        <f>SUM(E66+E69)</f>
        <v>11696</v>
      </c>
      <c r="F64" s="48">
        <f t="shared" si="0"/>
        <v>1.0939019827908716</v>
      </c>
      <c r="G64" s="50"/>
      <c r="H64" s="50"/>
      <c r="I64" s="50"/>
      <c r="J64" s="50"/>
      <c r="K64" s="50"/>
    </row>
    <row r="65" spans="1:11" ht="18.75" customHeight="1">
      <c r="A65" s="89" t="s">
        <v>94</v>
      </c>
      <c r="B65" s="47">
        <f>SUM(B66:B66)</f>
        <v>317118</v>
      </c>
      <c r="C65" s="47">
        <v>10692</v>
      </c>
      <c r="D65" s="230">
        <v>10692</v>
      </c>
      <c r="E65" s="105">
        <v>10692</v>
      </c>
      <c r="F65" s="48">
        <f t="shared" si="0"/>
        <v>1</v>
      </c>
      <c r="G65" s="50"/>
      <c r="H65" s="50"/>
      <c r="I65" s="50"/>
      <c r="J65" s="50"/>
      <c r="K65" s="50"/>
    </row>
    <row r="66" spans="1:11" ht="13.5" customHeight="1">
      <c r="A66" s="81" t="s">
        <v>95</v>
      </c>
      <c r="B66" s="90">
        <v>317118</v>
      </c>
      <c r="C66" s="90">
        <v>10692</v>
      </c>
      <c r="D66" s="93">
        <v>10692</v>
      </c>
      <c r="E66" s="268">
        <v>10692</v>
      </c>
      <c r="F66" s="48">
        <f t="shared" si="0"/>
        <v>1</v>
      </c>
      <c r="G66" s="50"/>
      <c r="H66" s="50"/>
      <c r="I66" s="50"/>
      <c r="J66" s="50"/>
      <c r="K66" s="50"/>
    </row>
    <row r="67" spans="1:11" ht="13.5" customHeight="1">
      <c r="A67" s="86" t="s">
        <v>96</v>
      </c>
      <c r="B67" s="90"/>
      <c r="C67" s="47"/>
      <c r="D67" s="93"/>
      <c r="E67" s="268"/>
      <c r="F67" s="48"/>
      <c r="G67" s="50"/>
      <c r="H67" s="50"/>
      <c r="I67" s="50"/>
      <c r="J67" s="50"/>
      <c r="K67" s="50"/>
    </row>
    <row r="68" spans="1:11" ht="18.75" customHeight="1">
      <c r="A68" s="89" t="s">
        <v>97</v>
      </c>
      <c r="B68" s="47">
        <v>0</v>
      </c>
      <c r="D68" s="93"/>
      <c r="E68" s="105"/>
      <c r="F68" s="48"/>
      <c r="G68" s="50"/>
      <c r="H68" s="50"/>
      <c r="I68" s="50"/>
      <c r="J68" s="50"/>
      <c r="K68" s="50"/>
    </row>
    <row r="69" spans="1:11" ht="18.75" customHeight="1">
      <c r="A69" s="89" t="s">
        <v>256</v>
      </c>
      <c r="B69" s="47"/>
      <c r="C69" s="47"/>
      <c r="D69" s="93"/>
      <c r="E69" s="105">
        <v>1004</v>
      </c>
      <c r="F69" s="48"/>
      <c r="G69" s="50"/>
      <c r="H69" s="50"/>
      <c r="I69" s="50"/>
      <c r="J69" s="50"/>
      <c r="K69" s="50"/>
    </row>
    <row r="70" spans="1:11" ht="13.5" customHeight="1">
      <c r="A70" s="91" t="s">
        <v>98</v>
      </c>
      <c r="B70" s="47" t="e">
        <f>B8+B64</f>
        <v>#REF!</v>
      </c>
      <c r="C70" s="47">
        <f>SUM(C9+C33+C48+C59+C64)</f>
        <v>66842</v>
      </c>
      <c r="D70" s="47">
        <f>SUM(D9+D33+D48+D59+D64)</f>
        <v>82916</v>
      </c>
      <c r="E70" s="284">
        <f>SUM(E9+E33+E48+E64+E59)</f>
        <v>88737</v>
      </c>
      <c r="F70" s="48">
        <f t="shared" si="0"/>
        <v>1.0702035795262677</v>
      </c>
      <c r="G70" s="50"/>
      <c r="H70" s="50"/>
      <c r="I70" s="50"/>
      <c r="J70" s="50"/>
      <c r="K70" s="50"/>
    </row>
    <row r="71" spans="1:11" ht="16.5" customHeight="1">
      <c r="A71" s="46" t="s">
        <v>99</v>
      </c>
      <c r="B71" s="47">
        <f>B72+B81+B82+B87+B88</f>
        <v>766639</v>
      </c>
      <c r="C71" s="79"/>
      <c r="D71" s="279"/>
      <c r="E71" s="105"/>
      <c r="F71" s="48"/>
      <c r="G71" s="50"/>
      <c r="H71" s="50"/>
      <c r="I71" s="50"/>
      <c r="J71" s="50"/>
      <c r="K71" s="50"/>
    </row>
    <row r="72" spans="1:11" ht="16.5" customHeight="1">
      <c r="A72" s="78" t="s">
        <v>100</v>
      </c>
      <c r="B72" s="64">
        <v>301856</v>
      </c>
      <c r="C72" s="79">
        <f>SUM(C73:C80)</f>
        <v>22182</v>
      </c>
      <c r="D72" s="79">
        <f>SUM(D73:D80)</f>
        <v>33817</v>
      </c>
      <c r="E72" s="79">
        <f>SUM(E73:E80)</f>
        <v>33811</v>
      </c>
      <c r="F72" s="48">
        <f t="shared" si="0"/>
        <v>0.9998225744448058</v>
      </c>
      <c r="G72" s="50">
        <v>19366</v>
      </c>
      <c r="H72" s="50"/>
      <c r="I72" s="50"/>
      <c r="J72" s="50"/>
      <c r="K72" s="50"/>
    </row>
    <row r="73" spans="1:11" ht="16.5" customHeight="1">
      <c r="A73" s="92" t="s">
        <v>101</v>
      </c>
      <c r="B73" s="64"/>
      <c r="C73" s="64">
        <v>15600</v>
      </c>
      <c r="D73" s="93">
        <v>26140</v>
      </c>
      <c r="E73" s="265">
        <v>26140</v>
      </c>
      <c r="F73" s="48">
        <f t="shared" si="0"/>
        <v>1</v>
      </c>
      <c r="G73" s="50"/>
      <c r="H73" s="50"/>
      <c r="I73" s="50"/>
      <c r="J73" s="50"/>
      <c r="K73" s="50"/>
    </row>
    <row r="74" spans="1:11" ht="16.5" customHeight="1">
      <c r="A74" s="92" t="s">
        <v>102</v>
      </c>
      <c r="B74" s="64"/>
      <c r="D74" s="93"/>
      <c r="E74" s="265"/>
      <c r="F74" s="48"/>
      <c r="G74" s="50"/>
      <c r="H74" s="50"/>
      <c r="I74" s="50"/>
      <c r="J74" s="50"/>
      <c r="K74" s="50"/>
    </row>
    <row r="75" spans="1:11" ht="16.5" customHeight="1">
      <c r="A75" s="92" t="s">
        <v>103</v>
      </c>
      <c r="B75" s="64"/>
      <c r="C75" s="64">
        <v>296</v>
      </c>
      <c r="D75" s="93">
        <v>90</v>
      </c>
      <c r="E75" s="265">
        <v>88</v>
      </c>
      <c r="F75" s="48">
        <f aca="true" t="shared" si="1" ref="F75:F98">SUM(E75/D75)</f>
        <v>0.9777777777777777</v>
      </c>
      <c r="G75" s="50"/>
      <c r="H75" s="50"/>
      <c r="I75" s="50"/>
      <c r="J75" s="50"/>
      <c r="K75" s="50"/>
    </row>
    <row r="76" spans="1:11" ht="16.5" customHeight="1">
      <c r="A76" s="92" t="s">
        <v>104</v>
      </c>
      <c r="B76" s="64"/>
      <c r="C76" s="64">
        <v>0</v>
      </c>
      <c r="D76" s="93">
        <v>6</v>
      </c>
      <c r="E76" s="265">
        <v>2</v>
      </c>
      <c r="F76" s="48">
        <f t="shared" si="1"/>
        <v>0.3333333333333333</v>
      </c>
      <c r="G76" s="50"/>
      <c r="H76" s="50"/>
      <c r="I76" s="50"/>
      <c r="J76" s="50"/>
      <c r="K76" s="50"/>
    </row>
    <row r="77" spans="1:11" ht="16.5" customHeight="1">
      <c r="A77" s="92" t="s">
        <v>105</v>
      </c>
      <c r="B77" s="64"/>
      <c r="C77" s="64">
        <v>0</v>
      </c>
      <c r="D77" s="93"/>
      <c r="E77" s="265"/>
      <c r="F77" s="48"/>
      <c r="G77" s="50"/>
      <c r="H77" s="50"/>
      <c r="I77" s="50"/>
      <c r="J77" s="50"/>
      <c r="K77" s="50"/>
    </row>
    <row r="78" spans="1:11" ht="16.5" customHeight="1">
      <c r="A78" s="92" t="s">
        <v>106</v>
      </c>
      <c r="B78" s="64"/>
      <c r="C78" s="280">
        <v>400</v>
      </c>
      <c r="D78" s="93">
        <v>619</v>
      </c>
      <c r="E78" s="265">
        <v>619</v>
      </c>
      <c r="F78" s="48">
        <f t="shared" si="1"/>
        <v>1</v>
      </c>
      <c r="G78" s="50"/>
      <c r="H78" s="50"/>
      <c r="I78" s="50"/>
      <c r="J78" s="50"/>
      <c r="K78" s="50"/>
    </row>
    <row r="79" spans="1:11" ht="16.5" customHeight="1">
      <c r="A79" s="92" t="s">
        <v>107</v>
      </c>
      <c r="B79" s="64"/>
      <c r="C79" s="64">
        <v>5545</v>
      </c>
      <c r="D79" s="93">
        <v>6312</v>
      </c>
      <c r="E79" s="265">
        <v>6312</v>
      </c>
      <c r="F79" s="48">
        <f t="shared" si="1"/>
        <v>1</v>
      </c>
      <c r="G79" s="50"/>
      <c r="H79" s="50"/>
      <c r="I79" s="50"/>
      <c r="J79" s="50"/>
      <c r="K79" s="50"/>
    </row>
    <row r="80" spans="1:11" ht="16.5" customHeight="1">
      <c r="A80" s="92" t="s">
        <v>108</v>
      </c>
      <c r="B80" s="64"/>
      <c r="C80" s="64">
        <v>341</v>
      </c>
      <c r="D80" s="93">
        <v>650</v>
      </c>
      <c r="E80" s="93">
        <v>650</v>
      </c>
      <c r="F80" s="48">
        <f t="shared" si="1"/>
        <v>1</v>
      </c>
      <c r="G80" s="50"/>
      <c r="H80" s="50"/>
      <c r="I80" s="50"/>
      <c r="J80" s="50"/>
      <c r="K80" s="50"/>
    </row>
    <row r="81" spans="1:11" ht="13.5" customHeight="1">
      <c r="A81" s="78" t="s">
        <v>109</v>
      </c>
      <c r="B81" s="64">
        <v>80868</v>
      </c>
      <c r="C81" s="79">
        <v>3722</v>
      </c>
      <c r="D81" s="267">
        <v>5362</v>
      </c>
      <c r="E81" s="267">
        <v>5362</v>
      </c>
      <c r="F81" s="48">
        <f t="shared" si="1"/>
        <v>1</v>
      </c>
      <c r="G81" s="50">
        <v>2614</v>
      </c>
      <c r="H81" s="50"/>
      <c r="I81" s="50"/>
      <c r="J81" s="50"/>
      <c r="K81" s="50"/>
    </row>
    <row r="82" spans="1:11" ht="14.25" customHeight="1">
      <c r="A82" s="78" t="s">
        <v>110</v>
      </c>
      <c r="B82" s="64">
        <v>339134</v>
      </c>
      <c r="C82" s="79">
        <f>SUM(C83:C86)</f>
        <v>21965</v>
      </c>
      <c r="D82" s="79">
        <f>SUM(D83:D86)</f>
        <v>22744</v>
      </c>
      <c r="E82" s="79">
        <f>SUM(E83:E86)</f>
        <v>20309</v>
      </c>
      <c r="F82" s="48">
        <f t="shared" si="1"/>
        <v>0.8929387970453746</v>
      </c>
      <c r="G82" s="50">
        <v>4409</v>
      </c>
      <c r="H82" s="50"/>
      <c r="I82" s="50"/>
      <c r="J82" s="50"/>
      <c r="K82" s="50"/>
    </row>
    <row r="83" spans="1:11" ht="14.25" customHeight="1">
      <c r="A83" s="92" t="s">
        <v>111</v>
      </c>
      <c r="B83" s="64"/>
      <c r="C83" s="64">
        <v>8730</v>
      </c>
      <c r="D83" s="93">
        <v>8418</v>
      </c>
      <c r="E83" s="265">
        <v>8417</v>
      </c>
      <c r="F83" s="48">
        <f t="shared" si="1"/>
        <v>0.9998812069375148</v>
      </c>
      <c r="G83" s="50"/>
      <c r="H83" s="50"/>
      <c r="I83" s="50"/>
      <c r="J83" s="50"/>
      <c r="K83" s="50"/>
    </row>
    <row r="84" spans="1:11" ht="14.25" customHeight="1">
      <c r="A84" s="92" t="s">
        <v>112</v>
      </c>
      <c r="B84" s="64"/>
      <c r="C84" s="64">
        <v>600</v>
      </c>
      <c r="D84" s="93">
        <v>850</v>
      </c>
      <c r="E84" s="265">
        <v>752</v>
      </c>
      <c r="F84" s="48">
        <f t="shared" si="1"/>
        <v>0.8847058823529412</v>
      </c>
      <c r="G84" s="50"/>
      <c r="H84" s="50"/>
      <c r="I84" s="50"/>
      <c r="J84" s="50"/>
      <c r="K84" s="50"/>
    </row>
    <row r="85" spans="1:11" ht="14.25" customHeight="1">
      <c r="A85" s="92" t="s">
        <v>113</v>
      </c>
      <c r="B85" s="64"/>
      <c r="C85" s="64">
        <v>7960</v>
      </c>
      <c r="D85" s="93">
        <v>9185</v>
      </c>
      <c r="E85" s="265">
        <v>7389</v>
      </c>
      <c r="F85" s="48">
        <f t="shared" si="1"/>
        <v>0.8044637996733806</v>
      </c>
      <c r="G85" s="50"/>
      <c r="H85" s="50"/>
      <c r="I85" s="50"/>
      <c r="J85" s="50"/>
      <c r="K85" s="50"/>
    </row>
    <row r="86" spans="1:11" ht="14.25" customHeight="1">
      <c r="A86" s="92" t="s">
        <v>114</v>
      </c>
      <c r="B86" s="64"/>
      <c r="C86" s="64">
        <v>4675</v>
      </c>
      <c r="D86" s="93">
        <v>4291</v>
      </c>
      <c r="E86" s="265">
        <v>3751</v>
      </c>
      <c r="F86" s="48">
        <f t="shared" si="1"/>
        <v>0.8741552085760895</v>
      </c>
      <c r="G86" s="50"/>
      <c r="H86" s="50"/>
      <c r="I86" s="50"/>
      <c r="J86" s="50"/>
      <c r="K86" s="50"/>
    </row>
    <row r="87" spans="1:11" ht="15" customHeight="1">
      <c r="A87" s="78" t="s">
        <v>115</v>
      </c>
      <c r="B87" s="64">
        <v>10683</v>
      </c>
      <c r="C87" s="79">
        <v>4500</v>
      </c>
      <c r="D87" s="230">
        <v>5010</v>
      </c>
      <c r="E87" s="267">
        <v>4955</v>
      </c>
      <c r="F87" s="48">
        <f t="shared" si="1"/>
        <v>0.9890219560878244</v>
      </c>
      <c r="G87" s="50"/>
      <c r="H87" s="50"/>
      <c r="I87" s="50"/>
      <c r="J87" s="50"/>
      <c r="K87" s="50"/>
    </row>
    <row r="88" spans="1:11" ht="14.25" customHeight="1">
      <c r="A88" s="78" t="s">
        <v>116</v>
      </c>
      <c r="B88" s="64">
        <f>SUM(B89:B92)</f>
        <v>34098</v>
      </c>
      <c r="C88" s="79">
        <f>SUM(C89:C92)</f>
        <v>14473</v>
      </c>
      <c r="D88" s="230">
        <f>SUM(D89:D92)</f>
        <v>10537</v>
      </c>
      <c r="E88" s="230">
        <f>SUM(E89:E92)</f>
        <v>5148</v>
      </c>
      <c r="F88" s="48">
        <f t="shared" si="1"/>
        <v>0.4885641074309576</v>
      </c>
      <c r="G88" s="50" t="s">
        <v>117</v>
      </c>
      <c r="H88" s="50"/>
      <c r="I88" s="50"/>
      <c r="J88" s="50"/>
      <c r="K88" s="50"/>
    </row>
    <row r="89" spans="1:11" ht="13.5" customHeight="1">
      <c r="A89" s="93" t="s">
        <v>118</v>
      </c>
      <c r="B89" s="64">
        <v>14643</v>
      </c>
      <c r="C89" s="64">
        <v>1500</v>
      </c>
      <c r="D89" s="93">
        <v>3091</v>
      </c>
      <c r="E89" s="265">
        <v>2906</v>
      </c>
      <c r="F89" s="48">
        <f t="shared" si="1"/>
        <v>0.9401488191523779</v>
      </c>
      <c r="G89" s="50"/>
      <c r="H89" s="50"/>
      <c r="I89" s="50"/>
      <c r="J89" s="50"/>
      <c r="K89" s="50"/>
    </row>
    <row r="90" spans="1:11" ht="13.5" customHeight="1">
      <c r="A90" s="86" t="s">
        <v>119</v>
      </c>
      <c r="B90" s="64">
        <v>4455</v>
      </c>
      <c r="C90" s="64">
        <v>0</v>
      </c>
      <c r="D90" s="93">
        <v>2242</v>
      </c>
      <c r="E90" s="265">
        <v>2242</v>
      </c>
      <c r="F90" s="48">
        <f t="shared" si="1"/>
        <v>1</v>
      </c>
      <c r="G90" s="50"/>
      <c r="H90" s="50"/>
      <c r="I90" s="50"/>
      <c r="J90" s="50"/>
      <c r="K90" s="50"/>
    </row>
    <row r="91" spans="1:11" ht="13.5" customHeight="1">
      <c r="A91" s="86" t="s">
        <v>120</v>
      </c>
      <c r="B91" s="64">
        <v>15000</v>
      </c>
      <c r="C91" s="64">
        <v>12973</v>
      </c>
      <c r="D91" s="93">
        <v>5204</v>
      </c>
      <c r="E91" s="265">
        <v>0</v>
      </c>
      <c r="F91" s="48">
        <f t="shared" si="1"/>
        <v>0</v>
      </c>
      <c r="G91" s="50"/>
      <c r="H91" s="50"/>
      <c r="I91" s="50"/>
      <c r="J91" s="50"/>
      <c r="K91" s="50"/>
    </row>
    <row r="92" spans="1:11" ht="13.5" customHeight="1">
      <c r="A92" s="86" t="s">
        <v>121</v>
      </c>
      <c r="B92" s="64"/>
      <c r="C92" s="64"/>
      <c r="D92" s="93"/>
      <c r="E92" s="265"/>
      <c r="F92" s="48"/>
      <c r="G92" s="50">
        <v>17096</v>
      </c>
      <c r="H92" s="50"/>
      <c r="I92" s="50"/>
      <c r="J92" s="50"/>
      <c r="K92" s="50"/>
    </row>
    <row r="93" spans="1:11" ht="16.5" customHeight="1">
      <c r="A93" s="88" t="s">
        <v>122</v>
      </c>
      <c r="B93" s="94">
        <f>SUM(B94:B96)</f>
        <v>0</v>
      </c>
      <c r="C93" s="94">
        <f>SUM(C94:C96)</f>
        <v>0</v>
      </c>
      <c r="D93" s="230">
        <v>934</v>
      </c>
      <c r="E93" s="269">
        <v>934</v>
      </c>
      <c r="F93" s="48">
        <f t="shared" si="1"/>
        <v>1</v>
      </c>
      <c r="G93" s="50"/>
      <c r="H93" s="50"/>
      <c r="I93" s="50"/>
      <c r="J93" s="50"/>
      <c r="K93" s="50"/>
    </row>
    <row r="94" spans="1:11" ht="16.5" customHeight="1">
      <c r="A94" s="89" t="s">
        <v>123</v>
      </c>
      <c r="B94" s="94">
        <v>0</v>
      </c>
      <c r="C94" s="94">
        <v>0</v>
      </c>
      <c r="D94" s="93"/>
      <c r="E94" s="269"/>
      <c r="F94" s="48"/>
      <c r="G94" s="50"/>
      <c r="H94" s="50"/>
      <c r="I94" s="50"/>
      <c r="J94" s="50"/>
      <c r="K94" s="50"/>
    </row>
    <row r="95" spans="1:11" ht="14.25" customHeight="1">
      <c r="A95" s="95" t="s">
        <v>124</v>
      </c>
      <c r="B95" s="94"/>
      <c r="C95" s="94"/>
      <c r="D95" s="93"/>
      <c r="E95" s="269"/>
      <c r="F95" s="48"/>
      <c r="G95" s="50"/>
      <c r="H95" s="50"/>
      <c r="I95" s="50"/>
      <c r="J95" s="50"/>
      <c r="K95" s="50"/>
    </row>
    <row r="96" spans="1:11" ht="16.5" customHeight="1">
      <c r="A96" s="89" t="s">
        <v>125</v>
      </c>
      <c r="B96" s="94">
        <v>0</v>
      </c>
      <c r="C96" s="94">
        <v>0</v>
      </c>
      <c r="D96" s="93"/>
      <c r="E96" s="269"/>
      <c r="F96" s="48"/>
      <c r="G96" s="50"/>
      <c r="H96" s="50"/>
      <c r="I96" s="50"/>
      <c r="J96" s="50"/>
      <c r="K96" s="50"/>
    </row>
    <row r="97" spans="1:6" s="232" customFormat="1" ht="20.25" customHeight="1">
      <c r="A97" s="230" t="s">
        <v>401</v>
      </c>
      <c r="B97" s="231"/>
      <c r="C97" s="47"/>
      <c r="D97" s="230">
        <v>934</v>
      </c>
      <c r="E97" s="270">
        <v>934</v>
      </c>
      <c r="F97" s="48">
        <f t="shared" si="1"/>
        <v>1</v>
      </c>
    </row>
    <row r="98" spans="1:12" ht="18.75" customHeight="1">
      <c r="A98" s="91" t="s">
        <v>126</v>
      </c>
      <c r="B98" s="47">
        <f>B71+B93</f>
        <v>766639</v>
      </c>
      <c r="C98" s="47">
        <v>66842</v>
      </c>
      <c r="D98" s="47">
        <f>SUM(D72+D81+D82+D87+D88+D97)</f>
        <v>78404</v>
      </c>
      <c r="E98" s="47">
        <f>SUM(E72+E81+E82+E87+E88+E97)</f>
        <v>70519</v>
      </c>
      <c r="F98" s="48">
        <f t="shared" si="1"/>
        <v>0.8994311514718637</v>
      </c>
      <c r="G98" s="47" t="e">
        <f aca="true" t="shared" si="2" ref="G98:L98">G72+G81+G82+G87+G88</f>
        <v>#VALUE!</v>
      </c>
      <c r="H98" s="47">
        <f t="shared" si="2"/>
        <v>0</v>
      </c>
      <c r="I98" s="47">
        <f t="shared" si="2"/>
        <v>0</v>
      </c>
      <c r="J98" s="47">
        <f t="shared" si="2"/>
        <v>0</v>
      </c>
      <c r="K98" s="47">
        <f t="shared" si="2"/>
        <v>0</v>
      </c>
      <c r="L98" s="47">
        <f t="shared" si="2"/>
        <v>0</v>
      </c>
    </row>
    <row r="99" spans="1:7" ht="13.5" customHeight="1">
      <c r="A99" s="6"/>
      <c r="B99" s="96"/>
      <c r="G99">
        <v>449386</v>
      </c>
    </row>
    <row r="100" spans="1:3" ht="13.5" customHeight="1">
      <c r="A100" s="97"/>
      <c r="B100" s="98"/>
      <c r="C100" s="99"/>
    </row>
    <row r="101" spans="1:2" ht="13.5" customHeight="1">
      <c r="A101" s="6"/>
      <c r="B101" s="96"/>
    </row>
    <row r="102" spans="1:2" ht="13.5" customHeight="1">
      <c r="A102" s="6"/>
      <c r="B102" s="96"/>
    </row>
    <row r="103" spans="1:2" ht="13.5" customHeight="1">
      <c r="A103" s="6"/>
      <c r="B103" s="96"/>
    </row>
    <row r="104" spans="1:2" ht="13.5" customHeight="1">
      <c r="A104" s="6"/>
      <c r="B104" s="96"/>
    </row>
    <row r="105" spans="1:2" ht="13.5" customHeight="1">
      <c r="A105" s="6"/>
      <c r="B105" s="96"/>
    </row>
    <row r="106" spans="1:2" ht="13.5" customHeight="1">
      <c r="A106" s="6"/>
      <c r="B106" s="96"/>
    </row>
    <row r="107" spans="1:2" ht="13.5" customHeight="1">
      <c r="A107" s="6"/>
      <c r="B107" s="96"/>
    </row>
    <row r="108" spans="1:2" ht="12.75">
      <c r="A108" s="6"/>
      <c r="B108" s="96"/>
    </row>
    <row r="109" spans="1:2" ht="12.75">
      <c r="A109" s="6"/>
      <c r="B109" s="96"/>
    </row>
    <row r="110" spans="1:2" ht="12.75">
      <c r="A110" s="6"/>
      <c r="B110" s="96"/>
    </row>
    <row r="111" spans="1:2" ht="12.75">
      <c r="A111" s="6"/>
      <c r="B111" s="96"/>
    </row>
  </sheetData>
  <sheetProtection/>
  <mergeCells count="5">
    <mergeCell ref="A5:C5"/>
    <mergeCell ref="C6:F6"/>
    <mergeCell ref="A1:L1"/>
    <mergeCell ref="A2:L2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63.140625" style="0" customWidth="1"/>
    <col min="2" max="4" width="9.28125" style="100" customWidth="1"/>
    <col min="5" max="5" width="9.28125" style="0" customWidth="1"/>
    <col min="6" max="6" width="0.2890625" style="0" customWidth="1"/>
    <col min="7" max="12" width="9.140625" style="0" hidden="1" customWidth="1"/>
  </cols>
  <sheetData>
    <row r="1" spans="1:12" s="42" customFormat="1" ht="12.75">
      <c r="A1" s="299" t="s">
        <v>460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s="42" customFormat="1" ht="12.7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5" ht="24.75" customHeight="1">
      <c r="A3" s="301" t="s">
        <v>408</v>
      </c>
      <c r="B3" s="301"/>
      <c r="C3" s="304"/>
      <c r="D3" s="304"/>
      <c r="E3" s="304"/>
    </row>
    <row r="4" spans="1:5" ht="44.25" customHeight="1">
      <c r="A4" s="301" t="s">
        <v>426</v>
      </c>
      <c r="B4" s="301"/>
      <c r="C4" s="304"/>
      <c r="D4" s="304"/>
      <c r="E4" s="304"/>
    </row>
    <row r="5" spans="1:5" ht="12.75">
      <c r="A5" s="41"/>
      <c r="C5" s="101"/>
      <c r="D5" s="101"/>
      <c r="E5" s="101" t="s">
        <v>3</v>
      </c>
    </row>
    <row r="6" spans="1:7" ht="52.5" customHeight="1">
      <c r="A6" s="102" t="s">
        <v>127</v>
      </c>
      <c r="B6" s="9" t="s">
        <v>421</v>
      </c>
      <c r="C6" s="9" t="s">
        <v>422</v>
      </c>
      <c r="D6" s="9" t="s">
        <v>423</v>
      </c>
      <c r="E6" s="9" t="s">
        <v>8</v>
      </c>
      <c r="F6" s="103"/>
      <c r="G6" s="104"/>
    </row>
    <row r="7" spans="1:7" ht="16.5" customHeight="1">
      <c r="A7" s="46" t="s">
        <v>128</v>
      </c>
      <c r="B7" s="271">
        <v>22000</v>
      </c>
      <c r="C7" s="105">
        <v>995</v>
      </c>
      <c r="D7" s="105">
        <v>1220</v>
      </c>
      <c r="E7" s="106">
        <f>D7/C7</f>
        <v>1.2261306532663316</v>
      </c>
      <c r="F7" s="107"/>
      <c r="G7" s="108"/>
    </row>
    <row r="8" spans="1:7" ht="16.5" customHeight="1">
      <c r="A8" s="89" t="s">
        <v>129</v>
      </c>
      <c r="B8" s="267">
        <v>0</v>
      </c>
      <c r="C8" s="109">
        <v>995</v>
      </c>
      <c r="D8" s="109">
        <v>995</v>
      </c>
      <c r="E8" s="106">
        <f>D8/C8</f>
        <v>1</v>
      </c>
      <c r="F8" s="110"/>
      <c r="G8" s="111"/>
    </row>
    <row r="9" spans="1:7" ht="13.5" customHeight="1">
      <c r="A9" s="81" t="s">
        <v>130</v>
      </c>
      <c r="B9" s="272"/>
      <c r="C9" s="109"/>
      <c r="D9" s="109"/>
      <c r="E9" s="106"/>
      <c r="F9" s="112"/>
      <c r="G9" s="111"/>
    </row>
    <row r="10" spans="1:7" ht="13.5" customHeight="1">
      <c r="A10" s="113" t="s">
        <v>131</v>
      </c>
      <c r="B10" s="273">
        <v>0</v>
      </c>
      <c r="C10" s="114">
        <v>995</v>
      </c>
      <c r="D10" s="114">
        <v>995</v>
      </c>
      <c r="E10" s="106">
        <f>D10/C10</f>
        <v>1</v>
      </c>
      <c r="F10" s="115">
        <v>1636</v>
      </c>
      <c r="G10" s="116"/>
    </row>
    <row r="11" spans="1:7" ht="16.5" customHeight="1">
      <c r="A11" s="117" t="s">
        <v>132</v>
      </c>
      <c r="B11" s="271"/>
      <c r="C11" s="109"/>
      <c r="D11" s="109">
        <v>225</v>
      </c>
      <c r="E11" s="106"/>
      <c r="F11" s="118"/>
      <c r="G11" s="111"/>
    </row>
    <row r="12" spans="1:7" ht="13.5" customHeight="1">
      <c r="A12" s="86" t="s">
        <v>133</v>
      </c>
      <c r="B12" s="271"/>
      <c r="C12" s="109"/>
      <c r="D12" s="114">
        <v>225</v>
      </c>
      <c r="E12" s="106"/>
      <c r="F12" s="119"/>
      <c r="G12" s="111"/>
    </row>
    <row r="13" spans="1:7" ht="13.5" customHeight="1">
      <c r="A13" s="86" t="s">
        <v>134</v>
      </c>
      <c r="B13" s="271"/>
      <c r="C13" s="114"/>
      <c r="D13" s="114"/>
      <c r="E13" s="106"/>
      <c r="F13" s="119"/>
      <c r="G13" s="116"/>
    </row>
    <row r="14" spans="1:7" ht="13.5" customHeight="1">
      <c r="A14" s="86" t="s">
        <v>135</v>
      </c>
      <c r="B14" s="274"/>
      <c r="C14" s="114"/>
      <c r="D14" s="114"/>
      <c r="E14" s="106"/>
      <c r="F14" s="119"/>
      <c r="G14" s="116"/>
    </row>
    <row r="15" spans="1:7" ht="13.5" customHeight="1">
      <c r="A15" s="86" t="s">
        <v>136</v>
      </c>
      <c r="B15" s="271"/>
      <c r="C15" s="114"/>
      <c r="D15" s="114"/>
      <c r="E15" s="106"/>
      <c r="F15" s="119"/>
      <c r="G15" s="116"/>
    </row>
    <row r="16" spans="1:7" ht="13.5" customHeight="1">
      <c r="A16" s="86" t="s">
        <v>137</v>
      </c>
      <c r="B16" s="271"/>
      <c r="C16" s="114"/>
      <c r="D16" s="114"/>
      <c r="E16" s="106"/>
      <c r="F16" s="119"/>
      <c r="G16" s="116"/>
    </row>
    <row r="17" spans="1:7" ht="16.5" customHeight="1">
      <c r="A17" s="117" t="s">
        <v>138</v>
      </c>
      <c r="B17" s="271"/>
      <c r="C17" s="109"/>
      <c r="D17" s="109"/>
      <c r="E17" s="106"/>
      <c r="F17" s="118"/>
      <c r="G17" s="111"/>
    </row>
    <row r="18" spans="1:7" ht="13.5" customHeight="1">
      <c r="A18" s="86" t="s">
        <v>139</v>
      </c>
      <c r="B18" s="275"/>
      <c r="C18" s="114"/>
      <c r="D18" s="114"/>
      <c r="E18" s="106"/>
      <c r="F18" s="119"/>
      <c r="G18" s="116"/>
    </row>
    <row r="19" spans="1:7" ht="13.5" customHeight="1">
      <c r="A19" s="86" t="s">
        <v>140</v>
      </c>
      <c r="B19" s="275"/>
      <c r="C19" s="114"/>
      <c r="D19" s="114"/>
      <c r="E19" s="106"/>
      <c r="F19" s="119"/>
      <c r="G19" s="116"/>
    </row>
    <row r="20" spans="1:7" ht="14.25" customHeight="1">
      <c r="A20" s="86" t="s">
        <v>141</v>
      </c>
      <c r="B20" s="275"/>
      <c r="C20" s="114"/>
      <c r="D20" s="114"/>
      <c r="E20" s="106"/>
      <c r="F20" s="119"/>
      <c r="G20" s="116"/>
    </row>
    <row r="21" spans="1:7" ht="16.5" customHeight="1">
      <c r="A21" s="88" t="s">
        <v>93</v>
      </c>
      <c r="B21" s="267">
        <v>22000</v>
      </c>
      <c r="C21" s="109">
        <v>21710</v>
      </c>
      <c r="D21" s="109">
        <v>21710</v>
      </c>
      <c r="E21" s="106">
        <f>D21/C21</f>
        <v>1</v>
      </c>
      <c r="F21" s="120"/>
      <c r="G21" s="111"/>
    </row>
    <row r="22" spans="1:7" ht="16.5" customHeight="1">
      <c r="A22" s="89" t="s">
        <v>94</v>
      </c>
      <c r="B22" s="267">
        <v>22000</v>
      </c>
      <c r="C22" s="109">
        <v>21710</v>
      </c>
      <c r="D22" s="109">
        <v>21710</v>
      </c>
      <c r="E22" s="106">
        <f>D22/C22</f>
        <v>1</v>
      </c>
      <c r="F22" s="110"/>
      <c r="G22" s="111"/>
    </row>
    <row r="23" spans="1:7" ht="16.5" customHeight="1">
      <c r="A23" s="81" t="s">
        <v>142</v>
      </c>
      <c r="B23" s="272">
        <v>22000</v>
      </c>
      <c r="C23" s="109">
        <v>21710</v>
      </c>
      <c r="D23" s="109">
        <v>21710</v>
      </c>
      <c r="E23" s="106">
        <f>D23/C23</f>
        <v>1</v>
      </c>
      <c r="F23" s="112"/>
      <c r="G23" s="111"/>
    </row>
    <row r="24" spans="1:7" ht="16.5" customHeight="1">
      <c r="A24" s="86" t="s">
        <v>143</v>
      </c>
      <c r="B24" s="275"/>
      <c r="C24" s="109"/>
      <c r="D24" s="109"/>
      <c r="E24" s="106"/>
      <c r="F24" s="119"/>
      <c r="G24" s="111"/>
    </row>
    <row r="25" spans="1:7" ht="16.5" customHeight="1">
      <c r="A25" s="89" t="s">
        <v>97</v>
      </c>
      <c r="B25" s="267"/>
      <c r="C25" s="109"/>
      <c r="D25" s="109"/>
      <c r="E25" s="106"/>
      <c r="F25" s="110"/>
      <c r="G25" s="111"/>
    </row>
    <row r="26" spans="1:7" ht="16.5" customHeight="1">
      <c r="A26" s="91" t="s">
        <v>144</v>
      </c>
      <c r="B26" s="271">
        <v>22000</v>
      </c>
      <c r="C26" s="109">
        <f>SUM(C21+C7)</f>
        <v>22705</v>
      </c>
      <c r="D26" s="109">
        <f>SUM(D21+D7)</f>
        <v>22930</v>
      </c>
      <c r="E26" s="106">
        <f>D26/C26</f>
        <v>1.009909711517287</v>
      </c>
      <c r="F26" s="121"/>
      <c r="G26" s="111"/>
    </row>
    <row r="27" spans="1:7" ht="16.5" customHeight="1">
      <c r="A27" s="46" t="s">
        <v>145</v>
      </c>
      <c r="B27" s="271"/>
      <c r="C27" s="109"/>
      <c r="D27" s="109"/>
      <c r="E27" s="106"/>
      <c r="F27" s="122"/>
      <c r="G27" s="111"/>
    </row>
    <row r="28" spans="1:7" ht="16.5" customHeight="1">
      <c r="A28" s="89" t="s">
        <v>146</v>
      </c>
      <c r="B28" s="271">
        <v>21500</v>
      </c>
      <c r="C28" s="109">
        <v>2537</v>
      </c>
      <c r="D28" s="109">
        <v>2538</v>
      </c>
      <c r="E28" s="106">
        <f>D28/C28</f>
        <v>1.0003941663381948</v>
      </c>
      <c r="F28" s="110"/>
      <c r="G28" s="111"/>
    </row>
    <row r="29" spans="1:7" ht="16.5" customHeight="1">
      <c r="A29" s="123" t="s">
        <v>147</v>
      </c>
      <c r="B29" s="271"/>
      <c r="C29" s="109"/>
      <c r="D29" s="109"/>
      <c r="E29" s="106"/>
      <c r="F29" s="124"/>
      <c r="G29" s="111"/>
    </row>
    <row r="30" spans="1:7" ht="13.5" customHeight="1">
      <c r="A30" s="125" t="s">
        <v>148</v>
      </c>
      <c r="B30" s="271"/>
      <c r="C30" s="109"/>
      <c r="D30" s="109"/>
      <c r="E30" s="106"/>
      <c r="F30" s="126"/>
      <c r="G30" s="111"/>
    </row>
    <row r="31" spans="1:7" ht="13.5" customHeight="1">
      <c r="A31" s="127" t="s">
        <v>149</v>
      </c>
      <c r="B31" s="271">
        <v>21500</v>
      </c>
      <c r="C31" s="109">
        <v>2537</v>
      </c>
      <c r="D31" s="109">
        <v>2538</v>
      </c>
      <c r="E31" s="106">
        <f>D31/C31</f>
        <v>1.0003941663381948</v>
      </c>
      <c r="F31" s="128"/>
      <c r="G31" s="111"/>
    </row>
    <row r="32" spans="1:10" ht="13.5" customHeight="1">
      <c r="A32" s="125" t="s">
        <v>150</v>
      </c>
      <c r="B32" s="271">
        <v>0</v>
      </c>
      <c r="C32" s="109"/>
      <c r="D32" s="109"/>
      <c r="E32" s="106"/>
      <c r="F32" s="126"/>
      <c r="G32" s="111"/>
      <c r="I32" s="2"/>
      <c r="J32" s="2"/>
    </row>
    <row r="33" spans="1:5" ht="13.5" customHeight="1">
      <c r="A33" s="123" t="s">
        <v>151</v>
      </c>
      <c r="B33" s="276">
        <v>0</v>
      </c>
      <c r="C33" s="109"/>
      <c r="D33" s="109"/>
      <c r="E33" s="106"/>
    </row>
    <row r="34" spans="1:5" ht="13.5" customHeight="1">
      <c r="A34" s="89" t="s">
        <v>152</v>
      </c>
      <c r="B34" s="276">
        <v>500</v>
      </c>
      <c r="C34" s="109">
        <v>24682</v>
      </c>
      <c r="D34" s="109">
        <v>24663</v>
      </c>
      <c r="E34" s="106">
        <f>D34/C34</f>
        <v>0.9992302082489264</v>
      </c>
    </row>
    <row r="35" spans="1:5" ht="13.5" customHeight="1">
      <c r="A35" s="123" t="s">
        <v>153</v>
      </c>
      <c r="B35" s="277">
        <v>500</v>
      </c>
      <c r="C35" s="129">
        <v>24682</v>
      </c>
      <c r="D35" s="129">
        <v>24663</v>
      </c>
      <c r="E35" s="106">
        <f>D35/C35</f>
        <v>0.9992302082489264</v>
      </c>
    </row>
    <row r="36" spans="1:5" ht="13.5" customHeight="1">
      <c r="A36" s="123" t="s">
        <v>154</v>
      </c>
      <c r="B36" s="283"/>
      <c r="C36" s="283"/>
      <c r="D36" s="283"/>
      <c r="E36" s="106"/>
    </row>
    <row r="37" spans="1:5" ht="13.5" customHeight="1">
      <c r="A37" s="89" t="s">
        <v>155</v>
      </c>
      <c r="B37" s="129">
        <v>0</v>
      </c>
      <c r="C37" s="129"/>
      <c r="D37" s="129"/>
      <c r="E37" s="106"/>
    </row>
    <row r="38" spans="1:5" ht="13.5" customHeight="1">
      <c r="A38" s="123" t="s">
        <v>156</v>
      </c>
      <c r="B38" s="129">
        <v>0</v>
      </c>
      <c r="C38" s="129"/>
      <c r="D38" s="129"/>
      <c r="E38" s="106"/>
    </row>
    <row r="39" spans="1:5" ht="13.5" customHeight="1">
      <c r="A39" s="123" t="s">
        <v>157</v>
      </c>
      <c r="B39" s="129">
        <v>0</v>
      </c>
      <c r="C39" s="129"/>
      <c r="D39" s="129"/>
      <c r="E39" s="106"/>
    </row>
    <row r="40" spans="1:5" ht="13.5" customHeight="1">
      <c r="A40" s="130"/>
      <c r="B40" s="129">
        <v>0</v>
      </c>
      <c r="C40" s="114"/>
      <c r="D40" s="114"/>
      <c r="E40" s="106"/>
    </row>
    <row r="41" spans="1:5" ht="13.5" customHeight="1">
      <c r="A41" s="130"/>
      <c r="B41" s="277"/>
      <c r="C41" s="114"/>
      <c r="D41" s="114"/>
      <c r="E41" s="106"/>
    </row>
    <row r="42" spans="1:5" ht="13.5" customHeight="1">
      <c r="A42" s="131"/>
      <c r="B42" s="277"/>
      <c r="C42" s="114"/>
      <c r="D42" s="114"/>
      <c r="E42" s="106"/>
    </row>
    <row r="43" spans="1:5" ht="13.5" customHeight="1">
      <c r="A43" s="88" t="s">
        <v>158</v>
      </c>
      <c r="B43" s="277"/>
      <c r="C43" s="129"/>
      <c r="D43" s="129"/>
      <c r="E43" s="106"/>
    </row>
    <row r="44" spans="1:5" ht="13.5" customHeight="1">
      <c r="A44" s="89" t="s">
        <v>123</v>
      </c>
      <c r="B44" s="129">
        <v>0</v>
      </c>
      <c r="C44" s="129"/>
      <c r="D44" s="129"/>
      <c r="E44" s="106"/>
    </row>
    <row r="45" spans="1:5" ht="13.5" customHeight="1">
      <c r="A45" s="95" t="s">
        <v>159</v>
      </c>
      <c r="B45" s="129">
        <v>0</v>
      </c>
      <c r="C45" s="133"/>
      <c r="D45" s="133"/>
      <c r="E45" s="106"/>
    </row>
    <row r="46" spans="1:5" ht="13.5" customHeight="1">
      <c r="A46" s="89" t="s">
        <v>125</v>
      </c>
      <c r="B46" s="277"/>
      <c r="C46" s="129"/>
      <c r="D46" s="129"/>
      <c r="E46" s="106"/>
    </row>
    <row r="47" spans="1:5" ht="13.5" customHeight="1">
      <c r="A47" s="91" t="s">
        <v>160</v>
      </c>
      <c r="B47" s="129">
        <v>22000</v>
      </c>
      <c r="C47" s="132">
        <f>SUM(C28+C34)</f>
        <v>27219</v>
      </c>
      <c r="D47" s="132">
        <f>SUM(D28+D34)</f>
        <v>27201</v>
      </c>
      <c r="E47" s="106">
        <f>D47/C47</f>
        <v>0.9993386972335501</v>
      </c>
    </row>
    <row r="48" spans="1:7" ht="13.5" customHeight="1">
      <c r="A48" s="134"/>
      <c r="B48" s="278"/>
      <c r="C48" s="134"/>
      <c r="D48" s="134"/>
      <c r="E48" s="135"/>
      <c r="F48" s="124"/>
      <c r="G48" s="111"/>
    </row>
    <row r="49" spans="1:7" ht="13.5" customHeight="1">
      <c r="A49" s="136"/>
      <c r="B49" s="137"/>
      <c r="C49" s="136"/>
      <c r="D49" s="136"/>
      <c r="E49" s="138"/>
      <c r="F49" s="139"/>
      <c r="G49" s="140"/>
    </row>
    <row r="50" spans="1:7" s="1" customFormat="1" ht="13.5" customHeight="1">
      <c r="A50" s="141"/>
      <c r="B50" s="137"/>
      <c r="C50" s="141"/>
      <c r="D50" s="141"/>
      <c r="E50" s="138"/>
      <c r="F50" s="142"/>
      <c r="G50" s="99"/>
    </row>
    <row r="51" spans="1:7" s="1" customFormat="1" ht="13.5" customHeight="1">
      <c r="A51" s="141"/>
      <c r="B51" s="137"/>
      <c r="C51" s="141"/>
      <c r="D51" s="141"/>
      <c r="E51" s="138"/>
      <c r="F51" s="142"/>
      <c r="G51" s="99"/>
    </row>
    <row r="52" spans="1:7" s="1" customFormat="1" ht="16.5" customHeight="1">
      <c r="A52" s="141"/>
      <c r="B52" s="137"/>
      <c r="C52" s="141"/>
      <c r="D52" s="141"/>
      <c r="E52" s="143"/>
      <c r="F52" s="144"/>
      <c r="G52" s="98"/>
    </row>
    <row r="53" spans="2:7" s="1" customFormat="1" ht="16.5" customHeight="1">
      <c r="B53" s="145"/>
      <c r="C53" s="145"/>
      <c r="D53" s="145"/>
      <c r="E53" s="146"/>
      <c r="F53" s="147"/>
      <c r="G53" s="98"/>
    </row>
    <row r="54" spans="1:7" s="150" customFormat="1" ht="13.5" customHeight="1">
      <c r="A54" s="1"/>
      <c r="B54" s="145"/>
      <c r="C54" s="145"/>
      <c r="D54" s="145"/>
      <c r="E54" s="148"/>
      <c r="F54" s="149"/>
      <c r="G54" s="99"/>
    </row>
    <row r="55" spans="1:10" s="153" customFormat="1" ht="13.5" customHeight="1">
      <c r="A55"/>
      <c r="B55" s="100"/>
      <c r="C55" s="100"/>
      <c r="D55" s="100"/>
      <c r="E55" s="148"/>
      <c r="F55" s="151"/>
      <c r="G55" s="152"/>
      <c r="J55" s="150"/>
    </row>
    <row r="56" spans="1:9" s="153" customFormat="1" ht="13.5" customHeight="1">
      <c r="A56"/>
      <c r="B56" s="100"/>
      <c r="C56" s="100"/>
      <c r="D56" s="100"/>
      <c r="E56" s="154"/>
      <c r="F56" s="155"/>
      <c r="G56" s="156"/>
      <c r="I56" s="150"/>
    </row>
    <row r="57" spans="1:9" s="153" customFormat="1" ht="13.5" customHeight="1">
      <c r="A57"/>
      <c r="B57" s="100"/>
      <c r="C57" s="100"/>
      <c r="D57" s="100"/>
      <c r="E57" s="154"/>
      <c r="F57" s="155"/>
      <c r="G57" s="156"/>
      <c r="I57" s="150"/>
    </row>
    <row r="58" spans="1:9" s="153" customFormat="1" ht="13.5" customHeight="1">
      <c r="A58"/>
      <c r="B58" s="100"/>
      <c r="C58" s="100"/>
      <c r="D58" s="100"/>
      <c r="E58" s="146"/>
      <c r="F58" s="124"/>
      <c r="G58" s="157"/>
      <c r="I58" s="150"/>
    </row>
    <row r="59" spans="1:7" s="153" customFormat="1" ht="13.5" customHeight="1">
      <c r="A59"/>
      <c r="B59" s="100"/>
      <c r="C59" s="100"/>
      <c r="D59" s="100"/>
      <c r="E59" s="143"/>
      <c r="F59" s="110"/>
      <c r="G59" s="111"/>
    </row>
    <row r="60" spans="1:7" s="153" customFormat="1" ht="13.5" customHeight="1">
      <c r="A60"/>
      <c r="B60" s="100"/>
      <c r="C60" s="100"/>
      <c r="D60" s="100"/>
      <c r="E60" s="146"/>
      <c r="F60" s="124"/>
      <c r="G60" s="116"/>
    </row>
    <row r="61" spans="1:7" s="153" customFormat="1" ht="13.5" customHeight="1">
      <c r="A61"/>
      <c r="B61" s="100"/>
      <c r="C61" s="100"/>
      <c r="D61" s="100"/>
      <c r="E61" s="146"/>
      <c r="F61" s="124"/>
      <c r="G61" s="111"/>
    </row>
    <row r="62" spans="5:7" ht="13.5" customHeight="1">
      <c r="E62" s="158"/>
      <c r="F62" s="159"/>
      <c r="G62" s="160"/>
    </row>
    <row r="63" spans="5:7" ht="13.5" customHeight="1">
      <c r="E63" s="158"/>
      <c r="F63" s="159"/>
      <c r="G63" s="160"/>
    </row>
    <row r="64" spans="5:7" ht="13.5" customHeight="1">
      <c r="E64" s="161"/>
      <c r="F64" s="162"/>
      <c r="G64" s="160"/>
    </row>
    <row r="65" spans="5:7" ht="16.5" customHeight="1">
      <c r="E65" s="143"/>
      <c r="F65" s="163"/>
      <c r="G65" s="164"/>
    </row>
    <row r="66" spans="5:7" ht="13.5" customHeight="1">
      <c r="E66" s="143"/>
      <c r="F66" s="110"/>
      <c r="G66" s="165"/>
    </row>
    <row r="67" spans="5:7" ht="13.5" customHeight="1">
      <c r="E67" s="166"/>
      <c r="F67" s="167"/>
      <c r="G67" s="165"/>
    </row>
    <row r="68" spans="5:7" ht="13.5" customHeight="1">
      <c r="E68" s="143"/>
      <c r="F68" s="110"/>
      <c r="G68" s="165"/>
    </row>
    <row r="69" spans="5:7" ht="18" customHeight="1">
      <c r="E69" s="168"/>
      <c r="F69" s="169"/>
      <c r="G69" s="170"/>
    </row>
    <row r="70" spans="5:7" ht="12.75">
      <c r="E70" s="21"/>
      <c r="F70" s="6"/>
      <c r="G70" s="171"/>
    </row>
    <row r="71" spans="5:7" ht="12.75">
      <c r="E71" s="136"/>
      <c r="F71" s="136"/>
      <c r="G71" s="172"/>
    </row>
    <row r="72" spans="5:7" ht="12.75">
      <c r="E72" s="141"/>
      <c r="F72" s="173"/>
      <c r="G72" s="172"/>
    </row>
    <row r="73" spans="5:7" ht="12.75">
      <c r="E73" s="141"/>
      <c r="F73" s="173"/>
      <c r="G73" s="172"/>
    </row>
    <row r="74" spans="5:7" ht="12.75">
      <c r="E74" s="141"/>
      <c r="F74" s="173"/>
      <c r="G74" s="172"/>
    </row>
  </sheetData>
  <sheetProtection/>
  <mergeCells count="4">
    <mergeCell ref="A1:L1"/>
    <mergeCell ref="A2:L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57421875" style="100" customWidth="1"/>
    <col min="2" max="2" width="6.00390625" style="100" customWidth="1"/>
    <col min="3" max="3" width="13.7109375" style="100" customWidth="1"/>
    <col min="4" max="4" width="8.28125" style="100" customWidth="1"/>
    <col min="5" max="6" width="9.421875" style="100" customWidth="1"/>
    <col min="7" max="7" width="7.28125" style="100" customWidth="1"/>
    <col min="8" max="8" width="8.140625" style="100" customWidth="1"/>
    <col min="9" max="10" width="9.28125" style="100" customWidth="1"/>
    <col min="11" max="11" width="10.421875" style="100" customWidth="1"/>
    <col min="12" max="12" width="7.57421875" style="100" customWidth="1"/>
    <col min="13" max="14" width="9.00390625" style="100" customWidth="1"/>
    <col min="15" max="15" width="9.140625" style="100" customWidth="1"/>
    <col min="16" max="16" width="7.8515625" style="100" customWidth="1"/>
    <col min="17" max="18" width="9.28125" style="100" customWidth="1"/>
    <col min="19" max="19" width="10.140625" style="100" customWidth="1"/>
    <col min="20" max="20" width="7.00390625" style="100" customWidth="1"/>
    <col min="21" max="22" width="7.140625" style="100" customWidth="1"/>
    <col min="23" max="23" width="6.421875" style="100" customWidth="1"/>
    <col min="24" max="25" width="8.00390625" style="100" customWidth="1"/>
    <col min="26" max="26" width="6.421875" style="100" customWidth="1"/>
    <col min="27" max="27" width="7.28125" style="100" customWidth="1"/>
    <col min="28" max="28" width="6.28125" style="100" customWidth="1"/>
    <col min="29" max="30" width="6.7109375" style="100" customWidth="1"/>
    <col min="31" max="31" width="9.8515625" style="100" customWidth="1"/>
    <col min="32" max="16384" width="9.140625" style="100" customWidth="1"/>
  </cols>
  <sheetData>
    <row r="1" spans="1:12" ht="12" customHeight="1">
      <c r="A1" s="299" t="s">
        <v>461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1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29" ht="11.25">
      <c r="A3" s="310" t="s">
        <v>427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AC3" s="100" t="s">
        <v>3</v>
      </c>
    </row>
    <row r="4" spans="1:23" ht="12" thickBo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</row>
    <row r="5" spans="1:31" ht="13.5" thickBot="1">
      <c r="A5" s="313" t="s">
        <v>195</v>
      </c>
      <c r="B5" s="193"/>
      <c r="C5" s="193"/>
      <c r="D5" s="316"/>
      <c r="E5" s="317"/>
      <c r="F5" s="317"/>
      <c r="G5" s="318"/>
      <c r="H5" s="316" t="s">
        <v>196</v>
      </c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20"/>
    </row>
    <row r="6" spans="1:31" ht="24" customHeight="1" thickBot="1">
      <c r="A6" s="314"/>
      <c r="B6" s="194" t="s">
        <v>197</v>
      </c>
      <c r="C6" s="194" t="s">
        <v>198</v>
      </c>
      <c r="D6" s="316" t="s">
        <v>199</v>
      </c>
      <c r="E6" s="317"/>
      <c r="F6" s="317"/>
      <c r="G6" s="318"/>
      <c r="H6" s="316" t="s">
        <v>14</v>
      </c>
      <c r="I6" s="317"/>
      <c r="J6" s="317"/>
      <c r="K6" s="318"/>
      <c r="L6" s="316" t="s">
        <v>200</v>
      </c>
      <c r="M6" s="317"/>
      <c r="N6" s="317"/>
      <c r="O6" s="318"/>
      <c r="P6" s="316" t="s">
        <v>201</v>
      </c>
      <c r="Q6" s="317"/>
      <c r="R6" s="317"/>
      <c r="S6" s="318"/>
      <c r="T6" s="316" t="s">
        <v>202</v>
      </c>
      <c r="U6" s="319"/>
      <c r="V6" s="319"/>
      <c r="W6" s="320"/>
      <c r="X6" s="316" t="s">
        <v>203</v>
      </c>
      <c r="Y6" s="319"/>
      <c r="Z6" s="317"/>
      <c r="AA6" s="318"/>
      <c r="AB6" s="316" t="s">
        <v>204</v>
      </c>
      <c r="AC6" s="317"/>
      <c r="AD6" s="317"/>
      <c r="AE6" s="318"/>
    </row>
    <row r="7" spans="1:31" ht="57.75" customHeight="1" thickBot="1">
      <c r="A7" s="314"/>
      <c r="B7" s="194" t="s">
        <v>205</v>
      </c>
      <c r="C7" s="195"/>
      <c r="D7" s="194" t="s">
        <v>428</v>
      </c>
      <c r="E7" s="194" t="s">
        <v>429</v>
      </c>
      <c r="F7" s="194" t="s">
        <v>423</v>
      </c>
      <c r="G7" s="196" t="s">
        <v>257</v>
      </c>
      <c r="H7" s="215" t="s">
        <v>428</v>
      </c>
      <c r="I7" s="215" t="s">
        <v>429</v>
      </c>
      <c r="J7" s="215" t="s">
        <v>423</v>
      </c>
      <c r="K7" s="216" t="s">
        <v>258</v>
      </c>
      <c r="L7" s="215" t="s">
        <v>428</v>
      </c>
      <c r="M7" s="215" t="s">
        <v>429</v>
      </c>
      <c r="N7" s="215" t="s">
        <v>423</v>
      </c>
      <c r="O7" s="216" t="s">
        <v>257</v>
      </c>
      <c r="P7" s="215" t="s">
        <v>428</v>
      </c>
      <c r="Q7" s="215" t="s">
        <v>429</v>
      </c>
      <c r="R7" s="215" t="s">
        <v>423</v>
      </c>
      <c r="S7" s="216" t="s">
        <v>257</v>
      </c>
      <c r="T7" s="215" t="s">
        <v>428</v>
      </c>
      <c r="U7" s="215" t="s">
        <v>429</v>
      </c>
      <c r="V7" s="215" t="s">
        <v>423</v>
      </c>
      <c r="W7" s="216" t="s">
        <v>257</v>
      </c>
      <c r="X7" s="215" t="s">
        <v>428</v>
      </c>
      <c r="Y7" s="215" t="s">
        <v>429</v>
      </c>
      <c r="Z7" s="215" t="s">
        <v>423</v>
      </c>
      <c r="AA7" s="216" t="s">
        <v>257</v>
      </c>
      <c r="AB7" s="215" t="s">
        <v>428</v>
      </c>
      <c r="AC7" s="215" t="s">
        <v>429</v>
      </c>
      <c r="AD7" s="215" t="s">
        <v>423</v>
      </c>
      <c r="AE7" s="216" t="s">
        <v>257</v>
      </c>
    </row>
    <row r="8" spans="1:31" ht="12" customHeight="1" hidden="1">
      <c r="A8" s="315"/>
      <c r="B8" s="197"/>
      <c r="C8" s="197"/>
      <c r="D8" s="197"/>
      <c r="E8" s="198"/>
      <c r="F8" s="198"/>
      <c r="G8" s="198"/>
      <c r="H8" s="308" t="s">
        <v>206</v>
      </c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</row>
    <row r="9" spans="1:31" ht="24" customHeight="1" thickBot="1">
      <c r="A9" s="199" t="s">
        <v>207</v>
      </c>
      <c r="B9" s="199">
        <v>11130</v>
      </c>
      <c r="C9" s="199" t="s">
        <v>15</v>
      </c>
      <c r="D9" s="200">
        <f>SUM(H9+L9+P9+X9)</f>
        <v>10259</v>
      </c>
      <c r="E9" s="200">
        <f>SUM(I9+M9+Q9+Y9)</f>
        <v>11931</v>
      </c>
      <c r="F9" s="200">
        <f>SUM(J9+N9+R9+Z9)</f>
        <v>11931</v>
      </c>
      <c r="G9" s="287">
        <f>F9/E9</f>
        <v>1</v>
      </c>
      <c r="H9" s="203">
        <v>5545</v>
      </c>
      <c r="I9" s="203">
        <v>6409</v>
      </c>
      <c r="J9" s="203">
        <v>6409</v>
      </c>
      <c r="K9" s="201">
        <f>J9/I9</f>
        <v>1</v>
      </c>
      <c r="L9" s="203">
        <v>1264</v>
      </c>
      <c r="M9" s="203">
        <v>1505</v>
      </c>
      <c r="N9" s="203">
        <v>1505</v>
      </c>
      <c r="O9" s="201">
        <f>N9/M9</f>
        <v>1</v>
      </c>
      <c r="P9" s="286">
        <v>1950</v>
      </c>
      <c r="Q9" s="286">
        <v>2060</v>
      </c>
      <c r="R9" s="286">
        <v>2060</v>
      </c>
      <c r="S9" s="201">
        <f>R9/Q9</f>
        <v>1</v>
      </c>
      <c r="T9" s="203"/>
      <c r="U9" s="203"/>
      <c r="V9" s="203"/>
      <c r="W9" s="203"/>
      <c r="X9" s="203">
        <v>1500</v>
      </c>
      <c r="Y9" s="203">
        <v>1957</v>
      </c>
      <c r="Z9" s="203">
        <v>1957</v>
      </c>
      <c r="AA9" s="201">
        <v>0.9824</v>
      </c>
      <c r="AB9" s="203"/>
      <c r="AC9" s="203"/>
      <c r="AD9" s="203">
        <v>1196</v>
      </c>
      <c r="AE9" s="206"/>
    </row>
    <row r="10" spans="1:31" ht="24" customHeight="1" thickBot="1">
      <c r="A10" s="207" t="s">
        <v>208</v>
      </c>
      <c r="B10" s="208">
        <v>13320</v>
      </c>
      <c r="C10" s="208" t="s">
        <v>209</v>
      </c>
      <c r="D10" s="200">
        <f aca="true" t="shared" si="0" ref="D10:D34">SUM(H10+L10+P10+X10)</f>
        <v>152</v>
      </c>
      <c r="E10" s="200">
        <f aca="true" t="shared" si="1" ref="E10:E33">I10+M10+Q10+U10+Y10+AC10</f>
        <v>132</v>
      </c>
      <c r="F10" s="200">
        <f aca="true" t="shared" si="2" ref="F10:F34">J10+N10+R10+V10+Z10+AD10</f>
        <v>132</v>
      </c>
      <c r="G10" s="288">
        <f aca="true" t="shared" si="3" ref="G10:G35">F10/E10</f>
        <v>1</v>
      </c>
      <c r="H10" s="202"/>
      <c r="I10" s="202"/>
      <c r="J10" s="202"/>
      <c r="K10" s="201"/>
      <c r="L10" s="202"/>
      <c r="M10" s="202"/>
      <c r="N10" s="202"/>
      <c r="O10" s="204"/>
      <c r="P10" s="202">
        <v>152</v>
      </c>
      <c r="Q10" s="202">
        <v>132</v>
      </c>
      <c r="R10" s="202">
        <v>132</v>
      </c>
      <c r="S10" s="204">
        <f aca="true" t="shared" si="4" ref="S10:S35">R10/Q10</f>
        <v>1</v>
      </c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3"/>
    </row>
    <row r="11" spans="1:31" ht="24" customHeight="1" thickBot="1">
      <c r="A11" s="207" t="s">
        <v>210</v>
      </c>
      <c r="B11" s="208">
        <v>11350</v>
      </c>
      <c r="C11" s="208" t="s">
        <v>211</v>
      </c>
      <c r="D11" s="200">
        <f t="shared" si="0"/>
        <v>220</v>
      </c>
      <c r="E11" s="200">
        <f t="shared" si="1"/>
        <v>250</v>
      </c>
      <c r="F11" s="200">
        <f t="shared" si="2"/>
        <v>256</v>
      </c>
      <c r="G11" s="288">
        <f t="shared" si="3"/>
        <v>1.024</v>
      </c>
      <c r="H11" s="202"/>
      <c r="I11" s="202"/>
      <c r="J11" s="202"/>
      <c r="K11" s="201"/>
      <c r="L11" s="202"/>
      <c r="M11" s="202"/>
      <c r="N11" s="202"/>
      <c r="O11" s="204"/>
      <c r="P11" s="202">
        <v>220</v>
      </c>
      <c r="Q11" s="202">
        <v>250</v>
      </c>
      <c r="R11" s="202">
        <v>256</v>
      </c>
      <c r="S11" s="204">
        <f t="shared" si="4"/>
        <v>1.024</v>
      </c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</row>
    <row r="12" spans="1:31" ht="24" customHeight="1" thickBot="1">
      <c r="A12" s="207" t="s">
        <v>212</v>
      </c>
      <c r="B12" s="208">
        <v>32020</v>
      </c>
      <c r="C12" s="208" t="s">
        <v>213</v>
      </c>
      <c r="D12" s="200">
        <f t="shared" si="0"/>
        <v>0</v>
      </c>
      <c r="E12" s="200">
        <f t="shared" si="1"/>
        <v>0</v>
      </c>
      <c r="F12" s="200">
        <f t="shared" si="2"/>
        <v>0</v>
      </c>
      <c r="G12" s="288"/>
      <c r="H12" s="202"/>
      <c r="I12" s="202"/>
      <c r="J12" s="202"/>
      <c r="K12" s="201"/>
      <c r="L12" s="202"/>
      <c r="M12" s="202"/>
      <c r="N12" s="202"/>
      <c r="O12" s="204"/>
      <c r="P12" s="202"/>
      <c r="Q12" s="202"/>
      <c r="R12" s="202"/>
      <c r="S12" s="204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</row>
    <row r="13" spans="1:31" ht="24" customHeight="1" thickBot="1">
      <c r="A13" s="207" t="s">
        <v>214</v>
      </c>
      <c r="B13" s="208">
        <v>41231</v>
      </c>
      <c r="C13" s="208" t="s">
        <v>16</v>
      </c>
      <c r="D13" s="200">
        <f t="shared" si="0"/>
        <v>20375</v>
      </c>
      <c r="E13" s="200">
        <f t="shared" si="1"/>
        <v>33024</v>
      </c>
      <c r="F13" s="200">
        <f t="shared" si="2"/>
        <v>33027</v>
      </c>
      <c r="G13" s="288">
        <f t="shared" si="3"/>
        <v>1.0000908430232558</v>
      </c>
      <c r="H13" s="202">
        <v>14167</v>
      </c>
      <c r="I13" s="202">
        <v>24149</v>
      </c>
      <c r="J13" s="202">
        <v>24149</v>
      </c>
      <c r="K13" s="201">
        <f>J13/I13</f>
        <v>1</v>
      </c>
      <c r="L13" s="202">
        <v>1938</v>
      </c>
      <c r="M13" s="202">
        <v>3152</v>
      </c>
      <c r="N13" s="202">
        <v>3155</v>
      </c>
      <c r="O13" s="204">
        <f>N13/M13</f>
        <v>1.0009517766497462</v>
      </c>
      <c r="P13" s="205">
        <v>4270</v>
      </c>
      <c r="Q13" s="205">
        <v>5723</v>
      </c>
      <c r="R13" s="205">
        <v>5723</v>
      </c>
      <c r="S13" s="204">
        <f t="shared" si="4"/>
        <v>1</v>
      </c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</row>
    <row r="14" spans="1:31" ht="24" customHeight="1" thickBot="1">
      <c r="A14" s="207" t="s">
        <v>215</v>
      </c>
      <c r="B14" s="208">
        <v>45160</v>
      </c>
      <c r="C14" s="208" t="s">
        <v>17</v>
      </c>
      <c r="D14" s="200">
        <f t="shared" si="0"/>
        <v>127</v>
      </c>
      <c r="E14" s="200">
        <f t="shared" si="1"/>
        <v>0</v>
      </c>
      <c r="F14" s="200">
        <f t="shared" si="2"/>
        <v>0</v>
      </c>
      <c r="G14" s="288"/>
      <c r="H14" s="202"/>
      <c r="I14" s="202"/>
      <c r="J14" s="202"/>
      <c r="K14" s="201"/>
      <c r="L14" s="202"/>
      <c r="M14" s="202"/>
      <c r="N14" s="202"/>
      <c r="O14" s="204"/>
      <c r="P14" s="202">
        <v>127</v>
      </c>
      <c r="Q14" s="202"/>
      <c r="R14" s="202"/>
      <c r="S14" s="204" t="e">
        <f t="shared" si="4"/>
        <v>#DIV/0!</v>
      </c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31" ht="24" customHeight="1" thickBot="1">
      <c r="A15" s="207" t="s">
        <v>216</v>
      </c>
      <c r="B15" s="208">
        <v>51040</v>
      </c>
      <c r="C15" s="208" t="s">
        <v>217</v>
      </c>
      <c r="D15" s="200">
        <f t="shared" si="0"/>
        <v>0</v>
      </c>
      <c r="E15" s="200">
        <f t="shared" si="1"/>
        <v>0</v>
      </c>
      <c r="F15" s="200">
        <f t="shared" si="2"/>
        <v>0</v>
      </c>
      <c r="G15" s="288"/>
      <c r="H15" s="202"/>
      <c r="I15" s="202"/>
      <c r="J15" s="202"/>
      <c r="K15" s="201"/>
      <c r="L15" s="202"/>
      <c r="M15" s="202"/>
      <c r="N15" s="202"/>
      <c r="O15" s="204"/>
      <c r="P15" s="202"/>
      <c r="Q15" s="202"/>
      <c r="R15" s="202"/>
      <c r="S15" s="204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</row>
    <row r="16" spans="1:31" ht="24" customHeight="1" thickBot="1">
      <c r="A16" s="207" t="s">
        <v>218</v>
      </c>
      <c r="B16" s="208">
        <v>52020</v>
      </c>
      <c r="C16" s="208" t="s">
        <v>18</v>
      </c>
      <c r="D16" s="200">
        <f t="shared" si="0"/>
        <v>0</v>
      </c>
      <c r="E16" s="200">
        <f t="shared" si="1"/>
        <v>0</v>
      </c>
      <c r="F16" s="200">
        <f t="shared" si="2"/>
        <v>0</v>
      </c>
      <c r="G16" s="288"/>
      <c r="H16" s="202"/>
      <c r="I16" s="202"/>
      <c r="J16" s="202"/>
      <c r="K16" s="201"/>
      <c r="L16" s="202"/>
      <c r="M16" s="202"/>
      <c r="N16" s="202"/>
      <c r="O16" s="204"/>
      <c r="P16" s="202"/>
      <c r="Q16" s="202"/>
      <c r="R16" s="202"/>
      <c r="S16" s="204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</row>
    <row r="17" spans="1:31" ht="24" customHeight="1" thickBot="1">
      <c r="A17" s="207" t="s">
        <v>219</v>
      </c>
      <c r="B17" s="208">
        <v>63020</v>
      </c>
      <c r="C17" s="208" t="s">
        <v>19</v>
      </c>
      <c r="D17" s="200">
        <f t="shared" si="0"/>
        <v>127</v>
      </c>
      <c r="E17" s="200">
        <f t="shared" si="1"/>
        <v>135</v>
      </c>
      <c r="F17" s="200">
        <f t="shared" si="2"/>
        <v>135</v>
      </c>
      <c r="G17" s="288">
        <f t="shared" si="3"/>
        <v>1</v>
      </c>
      <c r="H17" s="202"/>
      <c r="I17" s="202"/>
      <c r="J17" s="202"/>
      <c r="K17" s="201"/>
      <c r="L17" s="202"/>
      <c r="M17" s="202"/>
      <c r="N17" s="202"/>
      <c r="O17" s="204"/>
      <c r="P17" s="202">
        <v>127</v>
      </c>
      <c r="Q17" s="202">
        <v>135</v>
      </c>
      <c r="R17" s="202">
        <v>135</v>
      </c>
      <c r="S17" s="204">
        <f t="shared" si="4"/>
        <v>1</v>
      </c>
      <c r="T17" s="202"/>
      <c r="U17" s="202"/>
      <c r="V17" s="202"/>
      <c r="W17" s="202"/>
      <c r="X17" s="202"/>
      <c r="Y17" s="202"/>
      <c r="Z17" s="202"/>
      <c r="AA17" s="204">
        <v>1</v>
      </c>
      <c r="AB17" s="202"/>
      <c r="AC17" s="202"/>
      <c r="AD17" s="202"/>
      <c r="AE17" s="202"/>
    </row>
    <row r="18" spans="1:31" ht="24" customHeight="1" thickBot="1">
      <c r="A18" s="207" t="s">
        <v>220</v>
      </c>
      <c r="B18" s="208">
        <v>64010</v>
      </c>
      <c r="C18" s="208" t="s">
        <v>20</v>
      </c>
      <c r="D18" s="200">
        <f t="shared" si="0"/>
        <v>1524</v>
      </c>
      <c r="E18" s="200">
        <f t="shared" si="1"/>
        <v>1904</v>
      </c>
      <c r="F18" s="200">
        <f t="shared" si="2"/>
        <v>1904</v>
      </c>
      <c r="G18" s="288">
        <f t="shared" si="3"/>
        <v>1</v>
      </c>
      <c r="H18" s="202"/>
      <c r="I18" s="202"/>
      <c r="J18" s="202"/>
      <c r="K18" s="201"/>
      <c r="L18" s="202"/>
      <c r="M18" s="202"/>
      <c r="N18" s="202"/>
      <c r="O18" s="204"/>
      <c r="P18" s="202">
        <v>1524</v>
      </c>
      <c r="Q18" s="202">
        <v>1904</v>
      </c>
      <c r="R18" s="202">
        <v>1904</v>
      </c>
      <c r="S18" s="204">
        <f t="shared" si="4"/>
        <v>1</v>
      </c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</row>
    <row r="19" spans="1:31" ht="24" customHeight="1" thickBot="1">
      <c r="A19" s="207" t="s">
        <v>221</v>
      </c>
      <c r="B19" s="208">
        <v>66010</v>
      </c>
      <c r="C19" s="208" t="s">
        <v>21</v>
      </c>
      <c r="D19" s="200">
        <f t="shared" si="0"/>
        <v>1016</v>
      </c>
      <c r="E19" s="200">
        <f t="shared" si="1"/>
        <v>695</v>
      </c>
      <c r="F19" s="200">
        <f t="shared" si="2"/>
        <v>695</v>
      </c>
      <c r="G19" s="288">
        <f t="shared" si="3"/>
        <v>1</v>
      </c>
      <c r="H19" s="202"/>
      <c r="I19" s="202"/>
      <c r="J19" s="202"/>
      <c r="K19" s="201"/>
      <c r="L19" s="202"/>
      <c r="M19" s="202"/>
      <c r="N19" s="202"/>
      <c r="O19" s="204"/>
      <c r="P19" s="202">
        <v>1016</v>
      </c>
      <c r="Q19" s="202">
        <v>695</v>
      </c>
      <c r="R19" s="202">
        <v>695</v>
      </c>
      <c r="S19" s="204">
        <f t="shared" si="4"/>
        <v>1</v>
      </c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ht="41.25" customHeight="1" thickBot="1">
      <c r="A20" s="207" t="s">
        <v>222</v>
      </c>
      <c r="B20" s="208">
        <v>66020</v>
      </c>
      <c r="C20" s="208" t="s">
        <v>223</v>
      </c>
      <c r="D20" s="200">
        <f t="shared" si="0"/>
        <v>6770</v>
      </c>
      <c r="E20" s="200">
        <f t="shared" si="1"/>
        <v>7798</v>
      </c>
      <c r="F20" s="200">
        <f t="shared" si="2"/>
        <v>6247</v>
      </c>
      <c r="G20" s="288">
        <f t="shared" si="3"/>
        <v>0.8011028468838164</v>
      </c>
      <c r="H20" s="202"/>
      <c r="I20" s="202">
        <v>907</v>
      </c>
      <c r="J20" s="202">
        <v>907</v>
      </c>
      <c r="K20" s="201">
        <f>J20/I20</f>
        <v>1</v>
      </c>
      <c r="L20" s="202"/>
      <c r="M20" s="202">
        <v>121</v>
      </c>
      <c r="N20" s="202">
        <v>121</v>
      </c>
      <c r="O20" s="204">
        <f>N20/M20</f>
        <v>1</v>
      </c>
      <c r="P20" s="202">
        <v>6770</v>
      </c>
      <c r="Q20" s="202">
        <v>6770</v>
      </c>
      <c r="R20" s="202">
        <v>5219</v>
      </c>
      <c r="S20" s="204">
        <f t="shared" si="4"/>
        <v>0.7709010339734121</v>
      </c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</row>
    <row r="21" spans="1:31" ht="24" customHeight="1" thickBot="1">
      <c r="A21" s="207" t="s">
        <v>224</v>
      </c>
      <c r="B21" s="208">
        <v>72111</v>
      </c>
      <c r="C21" s="208" t="s">
        <v>22</v>
      </c>
      <c r="D21" s="200">
        <f t="shared" si="0"/>
        <v>65</v>
      </c>
      <c r="E21" s="200">
        <f t="shared" si="1"/>
        <v>0</v>
      </c>
      <c r="F21" s="200">
        <f t="shared" si="2"/>
        <v>0</v>
      </c>
      <c r="G21" s="288"/>
      <c r="H21" s="202"/>
      <c r="I21" s="202"/>
      <c r="J21" s="202"/>
      <c r="K21" s="201"/>
      <c r="L21" s="202"/>
      <c r="M21" s="202"/>
      <c r="N21" s="202"/>
      <c r="O21" s="204"/>
      <c r="P21" s="202">
        <v>65</v>
      </c>
      <c r="Q21" s="202"/>
      <c r="R21" s="202"/>
      <c r="S21" s="204" t="e">
        <f t="shared" si="4"/>
        <v>#DIV/0!</v>
      </c>
      <c r="T21" s="202"/>
      <c r="U21" s="202"/>
      <c r="V21" s="202"/>
      <c r="W21" s="202"/>
      <c r="X21" s="202"/>
      <c r="Y21" s="202"/>
      <c r="Z21" s="202"/>
      <c r="AA21" s="204"/>
      <c r="AB21" s="202"/>
      <c r="AC21" s="202"/>
      <c r="AD21" s="202"/>
      <c r="AE21" s="202"/>
    </row>
    <row r="22" spans="1:31" ht="24" customHeight="1" thickBot="1">
      <c r="A22" s="207">
        <v>374</v>
      </c>
      <c r="B22" s="208">
        <v>72311</v>
      </c>
      <c r="C22" s="208" t="s">
        <v>23</v>
      </c>
      <c r="D22" s="200">
        <f t="shared" si="0"/>
        <v>0</v>
      </c>
      <c r="E22" s="200">
        <f t="shared" si="1"/>
        <v>0</v>
      </c>
      <c r="F22" s="200">
        <f t="shared" si="2"/>
        <v>0</v>
      </c>
      <c r="G22" s="288"/>
      <c r="H22" s="202"/>
      <c r="I22" s="202"/>
      <c r="J22" s="202"/>
      <c r="K22" s="201"/>
      <c r="L22" s="202"/>
      <c r="M22" s="202"/>
      <c r="N22" s="202"/>
      <c r="O22" s="204"/>
      <c r="P22" s="202"/>
      <c r="Q22" s="202"/>
      <c r="R22" s="202"/>
      <c r="S22" s="204"/>
      <c r="T22" s="202"/>
      <c r="U22" s="202"/>
      <c r="V22" s="202"/>
      <c r="W22" s="202"/>
      <c r="X22" s="202"/>
      <c r="Y22" s="202"/>
      <c r="Z22" s="202"/>
      <c r="AA22" s="204"/>
      <c r="AB22" s="202"/>
      <c r="AC22" s="202"/>
      <c r="AD22" s="202"/>
      <c r="AE22" s="202"/>
    </row>
    <row r="23" spans="1:31" ht="24" customHeight="1" thickBot="1">
      <c r="A23" s="207" t="s">
        <v>225</v>
      </c>
      <c r="B23" s="208">
        <v>74031</v>
      </c>
      <c r="C23" s="208" t="s">
        <v>24</v>
      </c>
      <c r="D23" s="200">
        <f t="shared" si="0"/>
        <v>0</v>
      </c>
      <c r="E23" s="200">
        <f t="shared" si="1"/>
        <v>0</v>
      </c>
      <c r="F23" s="200">
        <f t="shared" si="2"/>
        <v>0</v>
      </c>
      <c r="G23" s="288"/>
      <c r="H23" s="202"/>
      <c r="I23" s="202"/>
      <c r="J23" s="202"/>
      <c r="K23" s="201"/>
      <c r="L23" s="202"/>
      <c r="M23" s="202"/>
      <c r="N23" s="202"/>
      <c r="O23" s="204"/>
      <c r="P23" s="202"/>
      <c r="Q23" s="202"/>
      <c r="R23" s="202"/>
      <c r="S23" s="204"/>
      <c r="T23" s="202"/>
      <c r="U23" s="202"/>
      <c r="V23" s="202"/>
      <c r="W23" s="202"/>
      <c r="X23" s="202"/>
      <c r="Y23" s="202"/>
      <c r="Z23" s="202"/>
      <c r="AA23" s="204"/>
      <c r="AB23" s="202"/>
      <c r="AC23" s="202"/>
      <c r="AD23" s="202"/>
      <c r="AE23" s="202"/>
    </row>
    <row r="24" spans="1:31" ht="24" customHeight="1" thickBot="1">
      <c r="A24" s="207" t="s">
        <v>226</v>
      </c>
      <c r="B24" s="208">
        <v>76062</v>
      </c>
      <c r="C24" s="208" t="s">
        <v>25</v>
      </c>
      <c r="D24" s="200">
        <f t="shared" si="0"/>
        <v>0</v>
      </c>
      <c r="E24" s="200">
        <f t="shared" si="1"/>
        <v>0</v>
      </c>
      <c r="F24" s="200">
        <f t="shared" si="2"/>
        <v>0</v>
      </c>
      <c r="G24" s="288"/>
      <c r="H24" s="202"/>
      <c r="I24" s="202"/>
      <c r="J24" s="202"/>
      <c r="K24" s="201"/>
      <c r="L24" s="202"/>
      <c r="M24" s="202"/>
      <c r="N24" s="202"/>
      <c r="O24" s="204"/>
      <c r="P24" s="202"/>
      <c r="Q24" s="202"/>
      <c r="R24" s="202"/>
      <c r="S24" s="204"/>
      <c r="T24" s="202"/>
      <c r="U24" s="202"/>
      <c r="V24" s="202"/>
      <c r="W24" s="202"/>
      <c r="X24" s="202"/>
      <c r="Y24" s="202"/>
      <c r="Z24" s="202"/>
      <c r="AA24" s="204"/>
      <c r="AB24" s="202"/>
      <c r="AC24" s="202"/>
      <c r="AD24" s="202"/>
      <c r="AE24" s="202"/>
    </row>
    <row r="25" spans="1:31" ht="24" customHeight="1" thickBot="1">
      <c r="A25" s="207" t="s">
        <v>227</v>
      </c>
      <c r="B25" s="208">
        <v>81030</v>
      </c>
      <c r="C25" s="208" t="s">
        <v>228</v>
      </c>
      <c r="D25" s="200">
        <f t="shared" si="0"/>
        <v>0</v>
      </c>
      <c r="E25" s="200">
        <f t="shared" si="1"/>
        <v>0</v>
      </c>
      <c r="F25" s="200">
        <f t="shared" si="2"/>
        <v>0</v>
      </c>
      <c r="G25" s="288"/>
      <c r="H25" s="202"/>
      <c r="I25" s="202"/>
      <c r="J25" s="202"/>
      <c r="K25" s="201"/>
      <c r="L25" s="202"/>
      <c r="M25" s="202"/>
      <c r="N25" s="202"/>
      <c r="O25" s="204"/>
      <c r="P25" s="202"/>
      <c r="Q25" s="202"/>
      <c r="R25" s="202"/>
      <c r="S25" s="204"/>
      <c r="T25" s="202"/>
      <c r="U25" s="202"/>
      <c r="V25" s="202"/>
      <c r="W25" s="202"/>
      <c r="X25" s="202"/>
      <c r="Y25" s="202"/>
      <c r="Z25" s="202"/>
      <c r="AA25" s="204"/>
      <c r="AB25" s="202"/>
      <c r="AC25" s="202"/>
      <c r="AD25" s="202"/>
      <c r="AE25" s="202"/>
    </row>
    <row r="26" spans="1:31" ht="24" customHeight="1" thickBot="1">
      <c r="A26" s="207" t="s">
        <v>229</v>
      </c>
      <c r="B26" s="208">
        <v>82042</v>
      </c>
      <c r="C26" s="208" t="s">
        <v>26</v>
      </c>
      <c r="D26" s="200">
        <f t="shared" si="0"/>
        <v>597</v>
      </c>
      <c r="E26" s="200">
        <f t="shared" si="1"/>
        <v>557</v>
      </c>
      <c r="F26" s="200">
        <f t="shared" si="2"/>
        <v>553</v>
      </c>
      <c r="G26" s="288">
        <f t="shared" si="3"/>
        <v>0.992818671454219</v>
      </c>
      <c r="H26" s="202">
        <v>241</v>
      </c>
      <c r="I26" s="210">
        <v>241</v>
      </c>
      <c r="J26" s="210">
        <v>237</v>
      </c>
      <c r="K26" s="201"/>
      <c r="L26" s="202">
        <v>52</v>
      </c>
      <c r="M26" s="202">
        <v>64</v>
      </c>
      <c r="N26" s="202">
        <v>64</v>
      </c>
      <c r="O26" s="204">
        <f>N26/M26</f>
        <v>1</v>
      </c>
      <c r="P26" s="202">
        <v>304</v>
      </c>
      <c r="Q26" s="202">
        <v>252</v>
      </c>
      <c r="R26" s="202">
        <v>252</v>
      </c>
      <c r="S26" s="204">
        <f t="shared" si="4"/>
        <v>1</v>
      </c>
      <c r="T26" s="202"/>
      <c r="U26" s="202"/>
      <c r="V26" s="202"/>
      <c r="W26" s="202"/>
      <c r="X26" s="202"/>
      <c r="Y26" s="202"/>
      <c r="Z26" s="202"/>
      <c r="AA26" s="204"/>
      <c r="AB26" s="202"/>
      <c r="AC26" s="202"/>
      <c r="AD26" s="202"/>
      <c r="AE26" s="202"/>
    </row>
    <row r="27" spans="1:31" ht="21.75" customHeight="1" thickBot="1">
      <c r="A27" s="207" t="s">
        <v>230</v>
      </c>
      <c r="B27" s="208">
        <v>82092</v>
      </c>
      <c r="C27" s="208" t="s">
        <v>27</v>
      </c>
      <c r="D27" s="200">
        <f t="shared" si="0"/>
        <v>0</v>
      </c>
      <c r="E27" s="200">
        <f t="shared" si="1"/>
        <v>96</v>
      </c>
      <c r="F27" s="200">
        <f t="shared" si="2"/>
        <v>96</v>
      </c>
      <c r="G27" s="288">
        <f t="shared" si="3"/>
        <v>1</v>
      </c>
      <c r="H27" s="202"/>
      <c r="I27" s="210"/>
      <c r="J27" s="210"/>
      <c r="K27" s="201"/>
      <c r="L27" s="202"/>
      <c r="M27" s="202"/>
      <c r="N27" s="202"/>
      <c r="O27" s="204"/>
      <c r="P27" s="202"/>
      <c r="Q27" s="202">
        <v>96</v>
      </c>
      <c r="R27" s="202">
        <v>96</v>
      </c>
      <c r="S27" s="204">
        <f t="shared" si="4"/>
        <v>1</v>
      </c>
      <c r="T27" s="202"/>
      <c r="U27" s="202"/>
      <c r="V27" s="202"/>
      <c r="W27" s="202"/>
      <c r="X27" s="202"/>
      <c r="Y27" s="202"/>
      <c r="Z27" s="202"/>
      <c r="AA27" s="204"/>
      <c r="AB27" s="202"/>
      <c r="AC27" s="202"/>
      <c r="AD27" s="202"/>
      <c r="AE27" s="202"/>
    </row>
    <row r="28" spans="1:31" ht="21.75" customHeight="1" thickBot="1">
      <c r="A28" s="207" t="s">
        <v>231</v>
      </c>
      <c r="B28" s="208">
        <v>91110</v>
      </c>
      <c r="C28" s="208" t="s">
        <v>259</v>
      </c>
      <c r="D28" s="200">
        <f t="shared" si="0"/>
        <v>0</v>
      </c>
      <c r="E28" s="200">
        <f t="shared" si="1"/>
        <v>0</v>
      </c>
      <c r="F28" s="200">
        <f t="shared" si="2"/>
        <v>0</v>
      </c>
      <c r="G28" s="288"/>
      <c r="H28" s="202"/>
      <c r="I28" s="210"/>
      <c r="J28" s="210"/>
      <c r="K28" s="201"/>
      <c r="L28" s="202"/>
      <c r="M28" s="202"/>
      <c r="N28" s="202"/>
      <c r="O28" s="204"/>
      <c r="P28" s="202"/>
      <c r="Q28" s="202"/>
      <c r="R28" s="202"/>
      <c r="S28" s="204"/>
      <c r="T28" s="202"/>
      <c r="U28" s="202"/>
      <c r="V28" s="202"/>
      <c r="W28" s="202"/>
      <c r="X28" s="202"/>
      <c r="Y28" s="202"/>
      <c r="Z28" s="202"/>
      <c r="AA28" s="204"/>
      <c r="AB28" s="202"/>
      <c r="AC28" s="202"/>
      <c r="AD28" s="202"/>
      <c r="AE28" s="202"/>
    </row>
    <row r="29" spans="1:31" ht="24" customHeight="1" thickBot="1">
      <c r="A29" s="207" t="s">
        <v>233</v>
      </c>
      <c r="B29" s="208">
        <v>96015</v>
      </c>
      <c r="C29" s="208" t="s">
        <v>232</v>
      </c>
      <c r="D29" s="200">
        <f t="shared" si="0"/>
        <v>2413</v>
      </c>
      <c r="E29" s="200">
        <f t="shared" si="1"/>
        <v>2319</v>
      </c>
      <c r="F29" s="200">
        <f t="shared" si="2"/>
        <v>2319</v>
      </c>
      <c r="G29" s="288">
        <f t="shared" si="3"/>
        <v>1</v>
      </c>
      <c r="H29" s="202"/>
      <c r="I29" s="203"/>
      <c r="J29" s="203"/>
      <c r="K29" s="201"/>
      <c r="L29" s="202"/>
      <c r="M29" s="202"/>
      <c r="N29" s="202"/>
      <c r="O29" s="204"/>
      <c r="P29" s="202">
        <v>2413</v>
      </c>
      <c r="Q29" s="202">
        <v>2319</v>
      </c>
      <c r="R29" s="202">
        <v>2319</v>
      </c>
      <c r="S29" s="204">
        <f t="shared" si="4"/>
        <v>1</v>
      </c>
      <c r="T29" s="202"/>
      <c r="U29" s="202"/>
      <c r="V29" s="202"/>
      <c r="W29" s="202"/>
      <c r="X29" s="202"/>
      <c r="Y29" s="202"/>
      <c r="Z29" s="202"/>
      <c r="AA29" s="204"/>
      <c r="AB29" s="202"/>
      <c r="AC29" s="202"/>
      <c r="AD29" s="202"/>
      <c r="AE29" s="202"/>
    </row>
    <row r="30" spans="1:31" ht="24" customHeight="1" thickBot="1">
      <c r="A30" s="207" t="s">
        <v>235</v>
      </c>
      <c r="B30" s="208">
        <v>102030</v>
      </c>
      <c r="C30" s="208" t="s">
        <v>234</v>
      </c>
      <c r="D30" s="200">
        <f t="shared" si="0"/>
        <v>0</v>
      </c>
      <c r="E30" s="200">
        <f t="shared" si="1"/>
        <v>0</v>
      </c>
      <c r="F30" s="200">
        <f t="shared" si="2"/>
        <v>0</v>
      </c>
      <c r="G30" s="288"/>
      <c r="H30" s="202"/>
      <c r="I30" s="202"/>
      <c r="J30" s="202"/>
      <c r="K30" s="201"/>
      <c r="L30" s="202"/>
      <c r="M30" s="202"/>
      <c r="N30" s="202"/>
      <c r="O30" s="204"/>
      <c r="P30" s="202"/>
      <c r="Q30" s="202"/>
      <c r="R30" s="202"/>
      <c r="S30" s="204"/>
      <c r="T30" s="202"/>
      <c r="U30" s="202"/>
      <c r="V30" s="202"/>
      <c r="W30" s="202"/>
      <c r="X30" s="202"/>
      <c r="Y30" s="202"/>
      <c r="Z30" s="202"/>
      <c r="AA30" s="204"/>
      <c r="AB30" s="202"/>
      <c r="AC30" s="202"/>
      <c r="AD30" s="202"/>
      <c r="AE30" s="202"/>
    </row>
    <row r="31" spans="1:31" ht="24" customHeight="1" thickBot="1">
      <c r="A31" s="207" t="s">
        <v>237</v>
      </c>
      <c r="B31" s="208">
        <v>104042</v>
      </c>
      <c r="C31" s="208" t="s">
        <v>236</v>
      </c>
      <c r="D31" s="200">
        <f t="shared" si="0"/>
        <v>0</v>
      </c>
      <c r="E31" s="200">
        <f t="shared" si="1"/>
        <v>0</v>
      </c>
      <c r="F31" s="200">
        <f t="shared" si="2"/>
        <v>0</v>
      </c>
      <c r="G31" s="288"/>
      <c r="H31" s="202"/>
      <c r="I31" s="202"/>
      <c r="J31" s="202"/>
      <c r="K31" s="201"/>
      <c r="L31" s="202"/>
      <c r="M31" s="202"/>
      <c r="N31" s="202"/>
      <c r="O31" s="204"/>
      <c r="P31" s="202"/>
      <c r="Q31" s="202"/>
      <c r="R31" s="202"/>
      <c r="S31" s="204"/>
      <c r="T31" s="202"/>
      <c r="U31" s="202"/>
      <c r="V31" s="202"/>
      <c r="W31" s="202"/>
      <c r="X31" s="202"/>
      <c r="Y31" s="202"/>
      <c r="Z31" s="202"/>
      <c r="AA31" s="204"/>
      <c r="AB31" s="202"/>
      <c r="AC31" s="202"/>
      <c r="AD31" s="202"/>
      <c r="AE31" s="202"/>
    </row>
    <row r="32" spans="1:31" ht="24" customHeight="1" thickBot="1">
      <c r="A32" s="207" t="s">
        <v>239</v>
      </c>
      <c r="B32" s="208">
        <v>104051</v>
      </c>
      <c r="C32" s="208" t="s">
        <v>238</v>
      </c>
      <c r="D32" s="200">
        <f t="shared" si="0"/>
        <v>1651</v>
      </c>
      <c r="E32" s="200">
        <f t="shared" si="1"/>
        <v>1032</v>
      </c>
      <c r="F32" s="200">
        <f t="shared" si="2"/>
        <v>446</v>
      </c>
      <c r="G32" s="288">
        <f t="shared" si="3"/>
        <v>0.4321705426356589</v>
      </c>
      <c r="H32" s="202"/>
      <c r="I32" s="202"/>
      <c r="J32" s="202"/>
      <c r="K32" s="201"/>
      <c r="L32" s="202"/>
      <c r="M32" s="202"/>
      <c r="N32" s="202"/>
      <c r="O32" s="204"/>
      <c r="P32" s="202">
        <v>1651</v>
      </c>
      <c r="Q32" s="202">
        <v>1032</v>
      </c>
      <c r="R32" s="202">
        <v>446</v>
      </c>
      <c r="S32" s="204">
        <f t="shared" si="4"/>
        <v>0.4321705426356589</v>
      </c>
      <c r="T32" s="202"/>
      <c r="U32" s="202"/>
      <c r="V32" s="202"/>
      <c r="W32" s="202"/>
      <c r="X32" s="202"/>
      <c r="Y32" s="202"/>
      <c r="Z32" s="202"/>
      <c r="AA32" s="204"/>
      <c r="AB32" s="202"/>
      <c r="AC32" s="202"/>
      <c r="AD32" s="202"/>
      <c r="AE32" s="202"/>
    </row>
    <row r="33" spans="1:31" ht="24" customHeight="1" thickBot="1">
      <c r="A33" s="207">
        <v>25</v>
      </c>
      <c r="B33" s="208">
        <v>107755</v>
      </c>
      <c r="C33" s="208" t="s">
        <v>403</v>
      </c>
      <c r="D33" s="200">
        <f t="shared" si="0"/>
        <v>4073</v>
      </c>
      <c r="E33" s="200">
        <f t="shared" si="1"/>
        <v>4004</v>
      </c>
      <c r="F33" s="200">
        <f t="shared" si="2"/>
        <v>3698</v>
      </c>
      <c r="G33" s="288">
        <f t="shared" si="3"/>
        <v>0.9235764235764236</v>
      </c>
      <c r="H33" s="202">
        <v>2229</v>
      </c>
      <c r="I33" s="202">
        <v>2111</v>
      </c>
      <c r="J33" s="202">
        <v>2109</v>
      </c>
      <c r="K33" s="201">
        <f>J33/I33</f>
        <v>0.9990525817148271</v>
      </c>
      <c r="L33" s="202">
        <v>468</v>
      </c>
      <c r="M33" s="202">
        <v>517</v>
      </c>
      <c r="N33" s="202">
        <v>517</v>
      </c>
      <c r="O33" s="204">
        <f>N33/M33</f>
        <v>1</v>
      </c>
      <c r="P33" s="202">
        <v>1376</v>
      </c>
      <c r="Q33" s="202">
        <v>1376</v>
      </c>
      <c r="R33" s="202">
        <v>1072</v>
      </c>
      <c r="S33" s="204">
        <f t="shared" si="4"/>
        <v>0.7790697674418605</v>
      </c>
      <c r="T33" s="202"/>
      <c r="U33" s="202"/>
      <c r="V33" s="202"/>
      <c r="W33" s="202"/>
      <c r="X33" s="202"/>
      <c r="Y33" s="202"/>
      <c r="Z33" s="202"/>
      <c r="AA33" s="204"/>
      <c r="AB33" s="202"/>
      <c r="AC33" s="202"/>
      <c r="AD33" s="202"/>
      <c r="AE33" s="202"/>
    </row>
    <row r="34" spans="1:31" ht="24" customHeight="1" thickBot="1">
      <c r="A34" s="207">
        <v>26</v>
      </c>
      <c r="B34" s="208">
        <v>107060</v>
      </c>
      <c r="C34" s="208" t="s">
        <v>240</v>
      </c>
      <c r="D34" s="200">
        <f t="shared" si="0"/>
        <v>0</v>
      </c>
      <c r="E34" s="200">
        <f>I34+M34+Q34+U34+Y34+AC34</f>
        <v>5010</v>
      </c>
      <c r="F34" s="200">
        <f t="shared" si="2"/>
        <v>4955</v>
      </c>
      <c r="G34" s="288">
        <f t="shared" si="3"/>
        <v>0.9890219560878244</v>
      </c>
      <c r="H34" s="202"/>
      <c r="I34" s="202"/>
      <c r="J34" s="202"/>
      <c r="K34" s="201"/>
      <c r="L34" s="202"/>
      <c r="M34" s="202"/>
      <c r="N34" s="202"/>
      <c r="O34" s="204"/>
      <c r="P34" s="202"/>
      <c r="Q34" s="202"/>
      <c r="R34" s="202"/>
      <c r="S34" s="204"/>
      <c r="T34" s="202">
        <v>4500</v>
      </c>
      <c r="U34" s="202">
        <v>5010</v>
      </c>
      <c r="V34" s="202">
        <v>4955</v>
      </c>
      <c r="W34" s="204">
        <v>0.8996</v>
      </c>
      <c r="X34" s="202"/>
      <c r="Y34" s="202"/>
      <c r="Z34" s="202"/>
      <c r="AA34" s="204"/>
      <c r="AB34" s="202"/>
      <c r="AC34" s="202"/>
      <c r="AD34" s="202"/>
      <c r="AE34" s="202"/>
    </row>
    <row r="35" spans="1:31" ht="24" customHeight="1" thickBot="1">
      <c r="A35" s="207">
        <v>27</v>
      </c>
      <c r="B35" s="212"/>
      <c r="C35" s="212" t="s">
        <v>242</v>
      </c>
      <c r="D35" s="200">
        <f>SUM(H35+L35+P35+X35)</f>
        <v>49369</v>
      </c>
      <c r="E35" s="209">
        <f>SUM(E9:E34)</f>
        <v>68887</v>
      </c>
      <c r="F35" s="209">
        <f>SUM(F9:F34)</f>
        <v>66394</v>
      </c>
      <c r="G35" s="288">
        <f t="shared" si="3"/>
        <v>0.9638102980243006</v>
      </c>
      <c r="H35" s="209">
        <f>SUM(H9:H34)</f>
        <v>22182</v>
      </c>
      <c r="I35" s="209">
        <f>SUM(I9:I34)</f>
        <v>33817</v>
      </c>
      <c r="J35" s="209">
        <f>SUM(J9:J34)</f>
        <v>33811</v>
      </c>
      <c r="K35" s="288">
        <f>J35/I35</f>
        <v>0.9998225744448058</v>
      </c>
      <c r="L35" s="209">
        <f>SUM(L9:L34)</f>
        <v>3722</v>
      </c>
      <c r="M35" s="209">
        <f>SUM(M9:M34)</f>
        <v>5359</v>
      </c>
      <c r="N35" s="209">
        <f>SUM(N9:N34)</f>
        <v>5362</v>
      </c>
      <c r="O35" s="213">
        <f>N35/M35</f>
        <v>1.000559805933943</v>
      </c>
      <c r="P35" s="209">
        <f>SUM(P9:P34)</f>
        <v>21965</v>
      </c>
      <c r="Q35" s="209">
        <f>SUM(Q9:Q34)</f>
        <v>22744</v>
      </c>
      <c r="R35" s="233">
        <f>SUM(R9:R34)</f>
        <v>20309</v>
      </c>
      <c r="S35" s="213">
        <f t="shared" si="4"/>
        <v>0.8929387970453746</v>
      </c>
      <c r="T35" s="209">
        <f>SUM(T9:T34)</f>
        <v>4500</v>
      </c>
      <c r="U35" s="209">
        <f>SUM(U9:U34)</f>
        <v>5010</v>
      </c>
      <c r="V35" s="209">
        <f>SUM(V9:V34)</f>
        <v>4955</v>
      </c>
      <c r="W35" s="213">
        <v>0.8996</v>
      </c>
      <c r="X35" s="209">
        <f>SUM(X9:X34)</f>
        <v>1500</v>
      </c>
      <c r="Y35" s="209">
        <f>SUM(Y9:Y34)</f>
        <v>1957</v>
      </c>
      <c r="Z35" s="209">
        <f>SUM(Z9:Z34)</f>
        <v>1957</v>
      </c>
      <c r="AA35" s="213">
        <v>1</v>
      </c>
      <c r="AB35" s="209">
        <f>SUM(AB9:AB34)</f>
        <v>0</v>
      </c>
      <c r="AC35" s="209">
        <f>SUM(AC9:AC34)</f>
        <v>0</v>
      </c>
      <c r="AD35" s="209">
        <f>SUM(AD9:AD34)</f>
        <v>1196</v>
      </c>
      <c r="AE35" s="214"/>
    </row>
    <row r="36" spans="1:15" ht="12" thickBot="1">
      <c r="A36" s="12"/>
      <c r="O36" s="204"/>
    </row>
    <row r="37" spans="1:31" ht="12" thickBot="1">
      <c r="A37" s="305" t="s">
        <v>195</v>
      </c>
      <c r="B37" s="215"/>
      <c r="C37" s="215"/>
      <c r="D37" s="308" t="s">
        <v>199</v>
      </c>
      <c r="E37" s="309"/>
      <c r="F37" s="309"/>
      <c r="G37" s="309"/>
      <c r="H37" s="308" t="s">
        <v>196</v>
      </c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</row>
    <row r="38" spans="1:31" ht="21.75" thickBot="1">
      <c r="A38" s="306"/>
      <c r="B38" s="215" t="s">
        <v>243</v>
      </c>
      <c r="C38" s="215" t="s">
        <v>244</v>
      </c>
      <c r="D38" s="309"/>
      <c r="E38" s="309"/>
      <c r="F38" s="309"/>
      <c r="G38" s="309"/>
      <c r="H38" s="308" t="s">
        <v>12</v>
      </c>
      <c r="I38" s="309"/>
      <c r="J38" s="309"/>
      <c r="K38" s="309"/>
      <c r="L38" s="308" t="s">
        <v>0</v>
      </c>
      <c r="M38" s="309"/>
      <c r="N38" s="309"/>
      <c r="O38" s="309"/>
      <c r="P38" s="308" t="s">
        <v>28</v>
      </c>
      <c r="Q38" s="309"/>
      <c r="R38" s="309"/>
      <c r="S38" s="309"/>
      <c r="T38" s="308" t="s">
        <v>29</v>
      </c>
      <c r="U38" s="309"/>
      <c r="V38" s="309"/>
      <c r="W38" s="309"/>
      <c r="X38" s="308" t="s">
        <v>245</v>
      </c>
      <c r="Y38" s="309"/>
      <c r="Z38" s="309"/>
      <c r="AA38" s="309"/>
      <c r="AB38" s="215"/>
      <c r="AC38" s="215"/>
      <c r="AD38" s="215"/>
      <c r="AE38" s="215"/>
    </row>
    <row r="39" spans="1:31" ht="53.25" thickBot="1">
      <c r="A39" s="306"/>
      <c r="B39" s="217"/>
      <c r="C39" s="217"/>
      <c r="D39" s="215" t="s">
        <v>428</v>
      </c>
      <c r="E39" s="215" t="s">
        <v>429</v>
      </c>
      <c r="F39" s="215" t="s">
        <v>423</v>
      </c>
      <c r="G39" s="216" t="s">
        <v>257</v>
      </c>
      <c r="H39" s="215" t="s">
        <v>428</v>
      </c>
      <c r="I39" s="215" t="s">
        <v>429</v>
      </c>
      <c r="J39" s="215" t="s">
        <v>423</v>
      </c>
      <c r="K39" s="216" t="s">
        <v>257</v>
      </c>
      <c r="L39" s="215" t="s">
        <v>428</v>
      </c>
      <c r="M39" s="215" t="s">
        <v>429</v>
      </c>
      <c r="N39" s="215" t="s">
        <v>423</v>
      </c>
      <c r="O39" s="216" t="s">
        <v>257</v>
      </c>
      <c r="P39" s="215" t="s">
        <v>428</v>
      </c>
      <c r="Q39" s="215" t="s">
        <v>429</v>
      </c>
      <c r="R39" s="215" t="s">
        <v>423</v>
      </c>
      <c r="S39" s="216" t="s">
        <v>257</v>
      </c>
      <c r="T39" s="215" t="s">
        <v>428</v>
      </c>
      <c r="U39" s="215" t="s">
        <v>429</v>
      </c>
      <c r="V39" s="215" t="s">
        <v>423</v>
      </c>
      <c r="W39" s="216" t="s">
        <v>257</v>
      </c>
      <c r="X39" s="215" t="s">
        <v>428</v>
      </c>
      <c r="Y39" s="215" t="s">
        <v>429</v>
      </c>
      <c r="Z39" s="215" t="s">
        <v>423</v>
      </c>
      <c r="AA39" s="216" t="s">
        <v>257</v>
      </c>
      <c r="AB39" s="215"/>
      <c r="AC39" s="215"/>
      <c r="AD39" s="215"/>
      <c r="AE39" s="210"/>
    </row>
    <row r="40" spans="1:31" ht="12" thickBot="1">
      <c r="A40" s="307"/>
      <c r="B40" s="217"/>
      <c r="C40" s="217"/>
      <c r="D40" s="217"/>
      <c r="E40" s="217"/>
      <c r="F40" s="217"/>
      <c r="G40" s="217"/>
      <c r="H40" s="308" t="s">
        <v>206</v>
      </c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</row>
    <row r="41" spans="1:31" ht="27.75" customHeight="1" thickBot="1">
      <c r="A41" s="207" t="s">
        <v>207</v>
      </c>
      <c r="B41" s="208">
        <v>11130</v>
      </c>
      <c r="C41" s="208" t="s">
        <v>15</v>
      </c>
      <c r="D41" s="209">
        <v>500</v>
      </c>
      <c r="E41" s="209">
        <v>500</v>
      </c>
      <c r="F41" s="209">
        <v>350</v>
      </c>
      <c r="G41" s="288">
        <v>0.7</v>
      </c>
      <c r="H41" s="202">
        <v>500</v>
      </c>
      <c r="I41" s="202">
        <v>500</v>
      </c>
      <c r="J41" s="202">
        <v>500</v>
      </c>
      <c r="K41" s="201">
        <f>J41/I41</f>
        <v>1</v>
      </c>
      <c r="L41" s="202"/>
      <c r="M41" s="202"/>
      <c r="N41" s="202"/>
      <c r="O41" s="204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</row>
    <row r="42" spans="1:31" ht="21" customHeight="1" thickBot="1">
      <c r="A42" s="207" t="s">
        <v>208</v>
      </c>
      <c r="B42" s="208">
        <v>13320</v>
      </c>
      <c r="C42" s="208" t="s">
        <v>209</v>
      </c>
      <c r="D42" s="209"/>
      <c r="E42" s="209"/>
      <c r="F42" s="209"/>
      <c r="G42" s="288"/>
      <c r="H42" s="202"/>
      <c r="I42" s="202"/>
      <c r="J42" s="202"/>
      <c r="K42" s="201"/>
      <c r="L42" s="202"/>
      <c r="M42" s="202"/>
      <c r="N42" s="202"/>
      <c r="O42" s="204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</row>
    <row r="43" spans="1:31" ht="21" customHeight="1" thickBot="1">
      <c r="A43" s="207" t="s">
        <v>210</v>
      </c>
      <c r="B43" s="208">
        <v>11350</v>
      </c>
      <c r="C43" s="208" t="s">
        <v>211</v>
      </c>
      <c r="D43" s="209"/>
      <c r="E43" s="209"/>
      <c r="F43" s="209"/>
      <c r="G43" s="288"/>
      <c r="H43" s="202"/>
      <c r="I43" s="202"/>
      <c r="J43" s="202"/>
      <c r="K43" s="201"/>
      <c r="L43" s="202"/>
      <c r="M43" s="202"/>
      <c r="N43" s="202"/>
      <c r="O43" s="204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</row>
    <row r="44" spans="1:31" ht="21" customHeight="1" thickBot="1">
      <c r="A44" s="207" t="s">
        <v>212</v>
      </c>
      <c r="B44" s="208">
        <v>32020</v>
      </c>
      <c r="C44" s="208" t="s">
        <v>213</v>
      </c>
      <c r="D44" s="209"/>
      <c r="E44" s="209"/>
      <c r="F44" s="209"/>
      <c r="G44" s="288"/>
      <c r="H44" s="202"/>
      <c r="I44" s="202"/>
      <c r="J44" s="202"/>
      <c r="K44" s="201"/>
      <c r="L44" s="202"/>
      <c r="M44" s="202"/>
      <c r="N44" s="202"/>
      <c r="O44" s="204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</row>
    <row r="45" spans="1:31" ht="21" customHeight="1" thickBot="1">
      <c r="A45" s="207" t="s">
        <v>214</v>
      </c>
      <c r="B45" s="208">
        <v>413231</v>
      </c>
      <c r="C45" s="208" t="s">
        <v>16</v>
      </c>
      <c r="D45" s="209"/>
      <c r="E45" s="209">
        <v>1241</v>
      </c>
      <c r="F45" s="209">
        <v>1241</v>
      </c>
      <c r="G45" s="288">
        <f>F45/E45</f>
        <v>1</v>
      </c>
      <c r="H45" s="202"/>
      <c r="I45" s="202">
        <v>1241</v>
      </c>
      <c r="J45" s="202">
        <v>1241</v>
      </c>
      <c r="K45" s="201">
        <f>J45/I45</f>
        <v>1</v>
      </c>
      <c r="L45" s="202"/>
      <c r="M45" s="202"/>
      <c r="N45" s="202"/>
      <c r="O45" s="204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</row>
    <row r="46" spans="1:31" ht="21" customHeight="1" thickBot="1">
      <c r="A46" s="207" t="s">
        <v>215</v>
      </c>
      <c r="B46" s="208">
        <v>45160</v>
      </c>
      <c r="C46" s="208" t="s">
        <v>17</v>
      </c>
      <c r="D46" s="209">
        <v>21500</v>
      </c>
      <c r="E46" s="209">
        <v>24663</v>
      </c>
      <c r="F46" s="209">
        <v>24663</v>
      </c>
      <c r="G46" s="288">
        <v>1</v>
      </c>
      <c r="H46" s="202"/>
      <c r="I46" s="202"/>
      <c r="J46" s="202"/>
      <c r="K46" s="201"/>
      <c r="L46" s="202">
        <v>21500</v>
      </c>
      <c r="M46" s="202">
        <v>24663</v>
      </c>
      <c r="N46" s="202">
        <v>24663</v>
      </c>
      <c r="O46" s="204">
        <f>N46/M46</f>
        <v>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</row>
    <row r="47" spans="1:31" ht="21" customHeight="1" thickBot="1">
      <c r="A47" s="207" t="s">
        <v>216</v>
      </c>
      <c r="B47" s="208">
        <v>51040</v>
      </c>
      <c r="C47" s="208" t="s">
        <v>217</v>
      </c>
      <c r="D47" s="209"/>
      <c r="E47" s="209"/>
      <c r="F47" s="209"/>
      <c r="G47" s="288"/>
      <c r="H47" s="202"/>
      <c r="I47" s="202"/>
      <c r="J47" s="202"/>
      <c r="K47" s="201"/>
      <c r="L47" s="202"/>
      <c r="M47" s="202"/>
      <c r="N47" s="202"/>
      <c r="O47" s="204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</row>
    <row r="48" spans="1:31" ht="21" customHeight="1" thickBot="1">
      <c r="A48" s="207" t="s">
        <v>218</v>
      </c>
      <c r="B48" s="208">
        <v>52020</v>
      </c>
      <c r="C48" s="208" t="s">
        <v>18</v>
      </c>
      <c r="D48" s="209"/>
      <c r="E48" s="209"/>
      <c r="F48" s="209"/>
      <c r="G48" s="288"/>
      <c r="H48" s="202"/>
      <c r="I48" s="202"/>
      <c r="J48" s="202"/>
      <c r="K48" s="201"/>
      <c r="L48" s="202"/>
      <c r="M48" s="202"/>
      <c r="N48" s="202"/>
      <c r="O48" s="204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</row>
    <row r="49" spans="1:31" ht="21" customHeight="1" thickBot="1">
      <c r="A49" s="207" t="s">
        <v>219</v>
      </c>
      <c r="B49" s="208">
        <v>63020</v>
      </c>
      <c r="C49" s="208" t="s">
        <v>19</v>
      </c>
      <c r="D49" s="209"/>
      <c r="E49" s="209">
        <v>189</v>
      </c>
      <c r="F49" s="209">
        <v>189</v>
      </c>
      <c r="G49" s="288">
        <v>1.89</v>
      </c>
      <c r="H49" s="202"/>
      <c r="I49" s="202">
        <v>189</v>
      </c>
      <c r="J49" s="202">
        <v>189</v>
      </c>
      <c r="K49" s="201">
        <v>1.89</v>
      </c>
      <c r="L49" s="202"/>
      <c r="M49" s="202"/>
      <c r="N49" s="202"/>
      <c r="O49" s="204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</row>
    <row r="50" spans="1:31" ht="21" customHeight="1" thickBot="1">
      <c r="A50" s="207" t="s">
        <v>220</v>
      </c>
      <c r="B50" s="208">
        <v>64010</v>
      </c>
      <c r="C50" s="208" t="s">
        <v>20</v>
      </c>
      <c r="D50" s="202"/>
      <c r="E50" s="209"/>
      <c r="F50" s="209"/>
      <c r="G50" s="288"/>
      <c r="H50" s="202"/>
      <c r="I50" s="202"/>
      <c r="J50" s="202"/>
      <c r="K50" s="201"/>
      <c r="L50" s="202"/>
      <c r="M50" s="202"/>
      <c r="N50" s="202"/>
      <c r="O50" s="204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</row>
    <row r="51" spans="1:31" ht="21" customHeight="1" thickBot="1">
      <c r="A51" s="207" t="s">
        <v>221</v>
      </c>
      <c r="B51" s="208">
        <v>66010</v>
      </c>
      <c r="C51" s="208" t="s">
        <v>21</v>
      </c>
      <c r="D51" s="202"/>
      <c r="E51" s="209"/>
      <c r="F51" s="209"/>
      <c r="G51" s="288"/>
      <c r="H51" s="202"/>
      <c r="I51" s="202"/>
      <c r="J51" s="202"/>
      <c r="K51" s="201"/>
      <c r="L51" s="202"/>
      <c r="M51" s="202"/>
      <c r="N51" s="202"/>
      <c r="O51" s="204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</row>
    <row r="52" spans="1:31" ht="21" customHeight="1" thickBot="1">
      <c r="A52" s="207" t="s">
        <v>222</v>
      </c>
      <c r="B52" s="208">
        <v>66020</v>
      </c>
      <c r="C52" s="208" t="s">
        <v>246</v>
      </c>
      <c r="D52" s="209"/>
      <c r="E52" s="209">
        <v>607</v>
      </c>
      <c r="F52" s="209">
        <v>608</v>
      </c>
      <c r="G52" s="288">
        <v>1</v>
      </c>
      <c r="H52" s="202"/>
      <c r="I52" s="202">
        <v>607</v>
      </c>
      <c r="J52" s="202">
        <v>608</v>
      </c>
      <c r="K52" s="201">
        <v>1</v>
      </c>
      <c r="L52" s="202"/>
      <c r="M52" s="202"/>
      <c r="N52" s="202"/>
      <c r="O52" s="204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</row>
    <row r="53" spans="1:31" ht="21" customHeight="1" thickBot="1">
      <c r="A53" s="207" t="s">
        <v>224</v>
      </c>
      <c r="B53" s="208">
        <v>72111</v>
      </c>
      <c r="C53" s="208" t="s">
        <v>22</v>
      </c>
      <c r="D53" s="202"/>
      <c r="E53" s="209"/>
      <c r="F53" s="209"/>
      <c r="G53" s="201"/>
      <c r="H53" s="202"/>
      <c r="I53" s="202"/>
      <c r="J53" s="202"/>
      <c r="K53" s="201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</row>
    <row r="54" spans="1:31" ht="21" customHeight="1" thickBot="1">
      <c r="A54" s="207" t="s">
        <v>247</v>
      </c>
      <c r="B54" s="208">
        <v>72311</v>
      </c>
      <c r="C54" s="208" t="s">
        <v>23</v>
      </c>
      <c r="D54" s="202"/>
      <c r="E54" s="209"/>
      <c r="F54" s="209"/>
      <c r="G54" s="201"/>
      <c r="H54" s="202"/>
      <c r="I54" s="202"/>
      <c r="J54" s="202"/>
      <c r="K54" s="201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</row>
    <row r="55" spans="1:31" ht="21" customHeight="1" thickBot="1">
      <c r="A55" s="207" t="s">
        <v>225</v>
      </c>
      <c r="B55" s="208">
        <v>74031</v>
      </c>
      <c r="C55" s="208" t="s">
        <v>24</v>
      </c>
      <c r="D55" s="202"/>
      <c r="E55" s="209"/>
      <c r="F55" s="209"/>
      <c r="G55" s="201"/>
      <c r="H55" s="202"/>
      <c r="I55" s="202"/>
      <c r="J55" s="202"/>
      <c r="K55" s="201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</row>
    <row r="56" spans="1:31" ht="21" customHeight="1" thickBot="1">
      <c r="A56" s="207" t="s">
        <v>226</v>
      </c>
      <c r="B56" s="208">
        <v>76062</v>
      </c>
      <c r="C56" s="208" t="s">
        <v>25</v>
      </c>
      <c r="D56" s="202"/>
      <c r="E56" s="209"/>
      <c r="F56" s="209"/>
      <c r="G56" s="201"/>
      <c r="H56" s="202"/>
      <c r="I56" s="202"/>
      <c r="J56" s="202"/>
      <c r="K56" s="201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</row>
    <row r="57" spans="1:31" ht="21" customHeight="1" thickBot="1">
      <c r="A57" s="207" t="s">
        <v>227</v>
      </c>
      <c r="B57" s="208">
        <v>81030</v>
      </c>
      <c r="C57" s="208" t="s">
        <v>228</v>
      </c>
      <c r="D57" s="202"/>
      <c r="E57" s="209"/>
      <c r="F57" s="209"/>
      <c r="G57" s="201"/>
      <c r="H57" s="202"/>
      <c r="I57" s="202"/>
      <c r="J57" s="202"/>
      <c r="K57" s="201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</row>
    <row r="58" spans="1:31" ht="21" customHeight="1" thickBot="1">
      <c r="A58" s="207" t="s">
        <v>229</v>
      </c>
      <c r="B58" s="208">
        <v>82042</v>
      </c>
      <c r="C58" s="208" t="s">
        <v>26</v>
      </c>
      <c r="D58" s="209"/>
      <c r="E58" s="209"/>
      <c r="F58" s="209"/>
      <c r="G58" s="201"/>
      <c r="H58" s="209"/>
      <c r="I58" s="209"/>
      <c r="J58" s="209"/>
      <c r="K58" s="201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</row>
    <row r="59" spans="1:31" ht="21" customHeight="1" thickBot="1">
      <c r="A59" s="207" t="s">
        <v>230</v>
      </c>
      <c r="B59" s="208">
        <v>82092</v>
      </c>
      <c r="C59" s="208" t="s">
        <v>27</v>
      </c>
      <c r="D59" s="209"/>
      <c r="E59" s="209"/>
      <c r="F59" s="209"/>
      <c r="G59" s="201"/>
      <c r="H59" s="209"/>
      <c r="I59" s="202"/>
      <c r="J59" s="202"/>
      <c r="K59" s="201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</row>
    <row r="60" spans="1:31" ht="21" customHeight="1" thickBot="1">
      <c r="A60" s="207" t="s">
        <v>231</v>
      </c>
      <c r="B60" s="208">
        <v>96015</v>
      </c>
      <c r="C60" s="208" t="s">
        <v>248</v>
      </c>
      <c r="D60" s="209"/>
      <c r="E60" s="209"/>
      <c r="F60" s="209"/>
      <c r="G60" s="201"/>
      <c r="H60" s="209"/>
      <c r="I60" s="209"/>
      <c r="J60" s="209"/>
      <c r="K60" s="201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</row>
    <row r="61" spans="1:31" ht="21" customHeight="1" thickBot="1">
      <c r="A61" s="207" t="s">
        <v>233</v>
      </c>
      <c r="B61" s="208">
        <v>102030</v>
      </c>
      <c r="C61" s="208" t="s">
        <v>234</v>
      </c>
      <c r="D61" s="209"/>
      <c r="E61" s="209"/>
      <c r="F61" s="209"/>
      <c r="G61" s="201"/>
      <c r="H61" s="209"/>
      <c r="I61" s="209"/>
      <c r="J61" s="209"/>
      <c r="K61" s="201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</row>
    <row r="62" spans="1:31" ht="21" customHeight="1" thickBot="1">
      <c r="A62" s="207" t="s">
        <v>235</v>
      </c>
      <c r="B62" s="208">
        <v>104042</v>
      </c>
      <c r="C62" s="208" t="s">
        <v>236</v>
      </c>
      <c r="D62" s="209"/>
      <c r="E62" s="209"/>
      <c r="F62" s="209"/>
      <c r="G62" s="201"/>
      <c r="H62" s="209"/>
      <c r="I62" s="209"/>
      <c r="J62" s="209"/>
      <c r="K62" s="201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</row>
    <row r="63" spans="1:31" ht="21" customHeight="1" thickBot="1">
      <c r="A63" s="207" t="s">
        <v>237</v>
      </c>
      <c r="B63" s="208">
        <v>104051</v>
      </c>
      <c r="C63" s="208" t="s">
        <v>238</v>
      </c>
      <c r="D63" s="209"/>
      <c r="E63" s="209"/>
      <c r="F63" s="209"/>
      <c r="G63" s="201"/>
      <c r="H63" s="209"/>
      <c r="I63" s="209"/>
      <c r="J63" s="209"/>
      <c r="K63" s="201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</row>
    <row r="64" spans="1:31" ht="21" customHeight="1" thickBot="1">
      <c r="A64" s="207" t="s">
        <v>239</v>
      </c>
      <c r="B64" s="208">
        <v>107060</v>
      </c>
      <c r="C64" s="208" t="s">
        <v>240</v>
      </c>
      <c r="D64" s="209"/>
      <c r="E64" s="209"/>
      <c r="F64" s="209"/>
      <c r="G64" s="201"/>
      <c r="H64" s="209"/>
      <c r="I64" s="209"/>
      <c r="J64" s="209"/>
      <c r="K64" s="201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</row>
    <row r="65" spans="1:31" ht="21" customHeight="1" thickBot="1">
      <c r="A65" s="211" t="s">
        <v>241</v>
      </c>
      <c r="B65" s="208"/>
      <c r="C65" s="212" t="s">
        <v>249</v>
      </c>
      <c r="D65" s="209">
        <f>SUM(D41:D63)</f>
        <v>22000</v>
      </c>
      <c r="E65" s="209">
        <f>SUM(E41:E64)</f>
        <v>27200</v>
      </c>
      <c r="F65" s="209">
        <f>SUM(F41:F64)</f>
        <v>27051</v>
      </c>
      <c r="G65" s="201">
        <f>F65/E65</f>
        <v>0.9945220588235294</v>
      </c>
      <c r="H65" s="209">
        <f>SUM(H41:H64)</f>
        <v>500</v>
      </c>
      <c r="I65" s="209">
        <f>SUM(I41:I64)</f>
        <v>2537</v>
      </c>
      <c r="J65" s="209">
        <f>SUM(J41:J64)</f>
        <v>2538</v>
      </c>
      <c r="K65" s="201">
        <f>J65/I65</f>
        <v>1.0003941663381948</v>
      </c>
      <c r="L65" s="209">
        <f>SUM(L41:L64)</f>
        <v>21500</v>
      </c>
      <c r="M65" s="209">
        <f>SUM(M41:M64)</f>
        <v>24663</v>
      </c>
      <c r="N65" s="209">
        <f>SUM(N41:N64)</f>
        <v>24663</v>
      </c>
      <c r="O65" s="201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</row>
    <row r="66" ht="11.25">
      <c r="A66" s="12"/>
    </row>
  </sheetData>
  <sheetProtection/>
  <mergeCells count="23">
    <mergeCell ref="H6:K6"/>
    <mergeCell ref="L6:O6"/>
    <mergeCell ref="P6:S6"/>
    <mergeCell ref="T38:W38"/>
    <mergeCell ref="X38:AA38"/>
    <mergeCell ref="H40:AE40"/>
    <mergeCell ref="H8:AE8"/>
    <mergeCell ref="A1:L1"/>
    <mergeCell ref="A2:L2"/>
    <mergeCell ref="A3:W4"/>
    <mergeCell ref="A5:A8"/>
    <mergeCell ref="D5:G5"/>
    <mergeCell ref="H5:AE5"/>
    <mergeCell ref="D6:G6"/>
    <mergeCell ref="T6:W6"/>
    <mergeCell ref="X6:AA6"/>
    <mergeCell ref="AB6:AE6"/>
    <mergeCell ref="A37:A40"/>
    <mergeCell ref="D37:G38"/>
    <mergeCell ref="H37:AE37"/>
    <mergeCell ref="H38:K38"/>
    <mergeCell ref="L38:O38"/>
    <mergeCell ref="P38:S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.8515625" style="17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321" t="s">
        <v>462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6"/>
      <c r="M2" s="6"/>
    </row>
    <row r="3" spans="1:13" ht="12.75">
      <c r="A3" s="323" t="s">
        <v>408</v>
      </c>
      <c r="B3" s="324"/>
      <c r="C3" s="324"/>
      <c r="D3" s="324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>
      <c r="A4" s="228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2.75">
      <c r="A5" s="323" t="s">
        <v>456</v>
      </c>
      <c r="B5" s="324"/>
      <c r="C5" s="324"/>
      <c r="D5" s="324"/>
      <c r="E5" s="325"/>
      <c r="F5" s="325"/>
      <c r="G5" s="325"/>
      <c r="H5" s="325"/>
      <c r="I5" s="325"/>
      <c r="J5" s="325"/>
      <c r="K5" s="325"/>
      <c r="L5" s="325"/>
      <c r="M5" s="325"/>
    </row>
    <row r="6" spans="1:13" ht="3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 t="s">
        <v>3</v>
      </c>
    </row>
    <row r="7" spans="1:13" ht="42">
      <c r="A7" s="31" t="s">
        <v>195</v>
      </c>
      <c r="B7" s="8" t="s">
        <v>250</v>
      </c>
      <c r="C7" s="8" t="s">
        <v>428</v>
      </c>
      <c r="D7" s="220" t="s">
        <v>422</v>
      </c>
      <c r="E7" s="220" t="s">
        <v>31</v>
      </c>
      <c r="F7" s="220" t="s">
        <v>36</v>
      </c>
      <c r="G7" s="220" t="s">
        <v>32</v>
      </c>
      <c r="H7" s="220" t="s">
        <v>30</v>
      </c>
      <c r="I7" s="220" t="s">
        <v>31</v>
      </c>
      <c r="J7" s="220" t="s">
        <v>36</v>
      </c>
      <c r="K7" s="220" t="s">
        <v>32</v>
      </c>
      <c r="L7" s="220" t="s">
        <v>423</v>
      </c>
      <c r="M7" s="220" t="s">
        <v>254</v>
      </c>
    </row>
    <row r="8" spans="1:13" s="222" customFormat="1" ht="14.25" customHeight="1">
      <c r="A8" s="40" t="s">
        <v>207</v>
      </c>
      <c r="B8" s="221" t="s">
        <v>430</v>
      </c>
      <c r="C8" s="23"/>
      <c r="D8" s="23">
        <v>785</v>
      </c>
      <c r="E8" s="23" t="e">
        <f>SUM(#REF!)</f>
        <v>#REF!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>
        <v>785</v>
      </c>
      <c r="M8" s="10">
        <f>L8/D8</f>
        <v>1</v>
      </c>
    </row>
    <row r="9" spans="1:13" s="222" customFormat="1" ht="12.75">
      <c r="A9" s="40" t="s">
        <v>208</v>
      </c>
      <c r="B9" s="23" t="s">
        <v>16</v>
      </c>
      <c r="C9" s="23"/>
      <c r="D9" s="23">
        <v>1241</v>
      </c>
      <c r="E9" s="23"/>
      <c r="F9" s="23"/>
      <c r="G9" s="23"/>
      <c r="H9" s="23"/>
      <c r="I9" s="23"/>
      <c r="J9" s="23"/>
      <c r="K9" s="23"/>
      <c r="L9" s="23">
        <v>1241</v>
      </c>
      <c r="M9" s="10">
        <f>L9/D9</f>
        <v>1</v>
      </c>
    </row>
    <row r="10" spans="1:13" s="222" customFormat="1" ht="12.75">
      <c r="A10" s="40" t="s">
        <v>210</v>
      </c>
      <c r="B10" s="23" t="s">
        <v>402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0"/>
    </row>
    <row r="11" spans="1:13" s="222" customFormat="1" ht="12.75">
      <c r="A11" s="40" t="s">
        <v>212</v>
      </c>
      <c r="B11" s="23" t="s">
        <v>19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0"/>
    </row>
    <row r="12" spans="1:13" s="222" customFormat="1" ht="12.75">
      <c r="A12" s="40" t="s">
        <v>214</v>
      </c>
      <c r="B12" s="23" t="s">
        <v>431</v>
      </c>
      <c r="C12" s="23">
        <v>500</v>
      </c>
      <c r="D12" s="23">
        <v>511</v>
      </c>
      <c r="E12" s="23"/>
      <c r="F12" s="23"/>
      <c r="G12" s="23"/>
      <c r="H12" s="23"/>
      <c r="I12" s="23"/>
      <c r="J12" s="23"/>
      <c r="K12" s="23"/>
      <c r="L12" s="23">
        <v>512</v>
      </c>
      <c r="M12" s="10">
        <f>L12/D12</f>
        <v>1.0019569471624266</v>
      </c>
    </row>
    <row r="13" spans="1:13" ht="28.5" customHeight="1">
      <c r="A13" s="40" t="s">
        <v>215</v>
      </c>
      <c r="B13" s="23" t="s">
        <v>251</v>
      </c>
      <c r="C13" s="23">
        <v>500</v>
      </c>
      <c r="D13" s="23">
        <f>SUM(D8:D12)</f>
        <v>2537</v>
      </c>
      <c r="E13" s="23" t="e">
        <f aca="true" t="shared" si="0" ref="E13:K13">SUM(E8:E11)</f>
        <v>#REF!</v>
      </c>
      <c r="F13" s="23" t="e">
        <f t="shared" si="0"/>
        <v>#REF!</v>
      </c>
      <c r="G13" s="23" t="e">
        <f t="shared" si="0"/>
        <v>#REF!</v>
      </c>
      <c r="H13" s="23" t="e">
        <f t="shared" si="0"/>
        <v>#REF!</v>
      </c>
      <c r="I13" s="23" t="e">
        <f t="shared" si="0"/>
        <v>#REF!</v>
      </c>
      <c r="J13" s="23" t="e">
        <f t="shared" si="0"/>
        <v>#REF!</v>
      </c>
      <c r="K13" s="23" t="e">
        <f t="shared" si="0"/>
        <v>#REF!</v>
      </c>
      <c r="L13" s="23">
        <f>SUM(L8:L12)</f>
        <v>2538</v>
      </c>
      <c r="M13" s="10">
        <f>L13/D13</f>
        <v>1.0003941663381948</v>
      </c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sheetProtection/>
  <mergeCells count="4">
    <mergeCell ref="A1:M1"/>
    <mergeCell ref="A2:K2"/>
    <mergeCell ref="A3:M3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23.7109375" style="0" customWidth="1"/>
  </cols>
  <sheetData>
    <row r="1" spans="1:6" ht="12.75">
      <c r="A1" s="321" t="s">
        <v>463</v>
      </c>
      <c r="B1" s="321"/>
      <c r="C1" s="321"/>
      <c r="D1" s="321"/>
      <c r="E1" s="321"/>
      <c r="F1" s="321"/>
    </row>
    <row r="2" spans="1:6" ht="12.75">
      <c r="A2" s="322"/>
      <c r="B2" s="322"/>
      <c r="C2" s="322"/>
      <c r="D2" s="322"/>
      <c r="E2" s="6"/>
      <c r="F2" s="6"/>
    </row>
    <row r="3" spans="1:6" ht="12.75">
      <c r="A3" s="323" t="s">
        <v>408</v>
      </c>
      <c r="B3" s="324"/>
      <c r="C3" s="324"/>
      <c r="D3" s="324"/>
      <c r="E3" s="325"/>
      <c r="F3" s="325"/>
    </row>
    <row r="4" spans="1:6" ht="12.75">
      <c r="A4" s="228"/>
      <c r="B4" s="5"/>
      <c r="C4" s="5"/>
      <c r="D4" s="5"/>
      <c r="E4" s="6"/>
      <c r="F4" s="6"/>
    </row>
    <row r="5" spans="1:6" ht="12.75">
      <c r="A5" s="323" t="s">
        <v>433</v>
      </c>
      <c r="B5" s="324"/>
      <c r="C5" s="324"/>
      <c r="D5" s="324"/>
      <c r="E5" s="325"/>
      <c r="F5" s="325"/>
    </row>
    <row r="6" spans="1:6" ht="30" customHeight="1">
      <c r="A6" s="6"/>
      <c r="B6" s="6"/>
      <c r="C6" s="6"/>
      <c r="D6" s="6"/>
      <c r="E6" s="6"/>
      <c r="F6" s="6" t="s">
        <v>3</v>
      </c>
    </row>
    <row r="7" spans="1:6" ht="42">
      <c r="A7" s="31" t="s">
        <v>195</v>
      </c>
      <c r="B7" s="8" t="s">
        <v>250</v>
      </c>
      <c r="C7" s="8" t="s">
        <v>428</v>
      </c>
      <c r="D7" s="220" t="s">
        <v>422</v>
      </c>
      <c r="E7" s="220" t="s">
        <v>423</v>
      </c>
      <c r="F7" s="220" t="s">
        <v>254</v>
      </c>
    </row>
    <row r="8" spans="1:6" ht="20.25" customHeight="1">
      <c r="A8" s="40" t="s">
        <v>207</v>
      </c>
      <c r="B8" s="221" t="s">
        <v>432</v>
      </c>
      <c r="C8" s="23">
        <v>0</v>
      </c>
      <c r="D8" s="23">
        <v>24682</v>
      </c>
      <c r="E8" s="23">
        <v>24663</v>
      </c>
      <c r="F8" s="10">
        <f>E8/D8</f>
        <v>0.9992302082489264</v>
      </c>
    </row>
    <row r="9" spans="1:6" ht="30" customHeight="1">
      <c r="A9" s="40" t="s">
        <v>210</v>
      </c>
      <c r="B9" s="23" t="s">
        <v>251</v>
      </c>
      <c r="C9" s="23">
        <v>0</v>
      </c>
      <c r="D9" s="23">
        <v>24682</v>
      </c>
      <c r="E9" s="23">
        <v>24663</v>
      </c>
      <c r="F9" s="223">
        <f>E9/D9</f>
        <v>0.9992302082489264</v>
      </c>
    </row>
    <row r="10" spans="1:6" ht="12.75">
      <c r="A10" s="6"/>
      <c r="B10" s="6"/>
      <c r="C10" s="6"/>
      <c r="D10" s="6"/>
      <c r="E10" s="6"/>
      <c r="F10" s="6"/>
    </row>
    <row r="11" ht="12.75">
      <c r="A11" s="17"/>
    </row>
  </sheetData>
  <sheetProtection/>
  <mergeCells count="4">
    <mergeCell ref="A1:F1"/>
    <mergeCell ref="A2:D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6.57421875" style="3" customWidth="1"/>
    <col min="2" max="2" width="36.00390625" style="3" customWidth="1"/>
    <col min="3" max="3" width="14.140625" style="3" customWidth="1"/>
    <col min="4" max="4" width="14.57421875" style="3" customWidth="1"/>
    <col min="5" max="5" width="6.28125" style="3" hidden="1" customWidth="1"/>
    <col min="6" max="6" width="15.7109375" style="3" customWidth="1"/>
    <col min="7" max="7" width="9.140625" style="257" hidden="1" customWidth="1"/>
    <col min="8" max="8" width="10.57421875" style="257" customWidth="1"/>
    <col min="9" max="9" width="9.140625" style="257" customWidth="1"/>
    <col min="10" max="10" width="0.13671875" style="257" customWidth="1"/>
    <col min="11" max="12" width="9.140625" style="257" hidden="1" customWidth="1"/>
    <col min="13" max="16384" width="9.140625" style="257" customWidth="1"/>
  </cols>
  <sheetData>
    <row r="1" spans="1:7" s="3" customFormat="1" ht="11.25">
      <c r="A1" s="322" t="s">
        <v>464</v>
      </c>
      <c r="B1" s="322"/>
      <c r="C1" s="322"/>
      <c r="D1" s="322"/>
      <c r="E1" s="322"/>
      <c r="F1" s="322"/>
      <c r="G1" s="257"/>
    </row>
    <row r="2" spans="1:7" s="3" customFormat="1" ht="3.75" customHeight="1">
      <c r="A2" s="326"/>
      <c r="B2" s="326"/>
      <c r="C2" s="326"/>
      <c r="D2" s="326"/>
      <c r="E2" s="326"/>
      <c r="F2" s="326"/>
      <c r="G2" s="257"/>
    </row>
    <row r="3" spans="1:7" s="234" customFormat="1" ht="11.25">
      <c r="A3" s="258"/>
      <c r="B3" s="327" t="s">
        <v>409</v>
      </c>
      <c r="C3" s="327"/>
      <c r="D3" s="328"/>
      <c r="E3" s="328"/>
      <c r="F3" s="328"/>
      <c r="G3" s="259"/>
    </row>
    <row r="4" spans="1:7" s="235" customFormat="1" ht="11.25">
      <c r="A4" s="258"/>
      <c r="B4" s="328"/>
      <c r="C4" s="328"/>
      <c r="D4" s="328"/>
      <c r="E4" s="328"/>
      <c r="F4" s="328"/>
      <c r="G4" s="259"/>
    </row>
    <row r="5" spans="1:6" s="259" customFormat="1" ht="27" customHeight="1">
      <c r="A5" s="329" t="s">
        <v>434</v>
      </c>
      <c r="B5" s="330"/>
      <c r="C5" s="330"/>
      <c r="D5" s="330"/>
      <c r="E5" s="330"/>
      <c r="F5" s="331"/>
    </row>
    <row r="6" spans="1:5" ht="18" customHeight="1">
      <c r="A6" s="332"/>
      <c r="B6" s="333"/>
      <c r="C6" s="333"/>
      <c r="D6" s="333"/>
      <c r="E6" s="333"/>
    </row>
    <row r="7" spans="1:6" ht="12.75" customHeight="1">
      <c r="A7" s="289"/>
      <c r="B7" s="290"/>
      <c r="C7" s="290"/>
      <c r="D7" s="290"/>
      <c r="E7" s="290"/>
      <c r="F7" s="291" t="s">
        <v>396</v>
      </c>
    </row>
    <row r="8" spans="1:6" ht="63">
      <c r="A8" s="292" t="s">
        <v>410</v>
      </c>
      <c r="B8" s="292" t="s">
        <v>4</v>
      </c>
      <c r="C8" s="292" t="s">
        <v>261</v>
      </c>
      <c r="D8" s="292" t="s">
        <v>262</v>
      </c>
      <c r="E8" s="292" t="s">
        <v>263</v>
      </c>
      <c r="F8" s="292" t="s">
        <v>263</v>
      </c>
    </row>
    <row r="9" spans="1:6" ht="15">
      <c r="A9" s="260">
        <v>1</v>
      </c>
      <c r="B9" s="260">
        <v>2</v>
      </c>
      <c r="C9" s="260">
        <v>3</v>
      </c>
      <c r="D9" s="260">
        <v>4</v>
      </c>
      <c r="E9" s="260">
        <v>5</v>
      </c>
      <c r="F9" s="18"/>
    </row>
    <row r="10" spans="1:6" ht="12.75">
      <c r="A10" s="251" t="s">
        <v>264</v>
      </c>
      <c r="B10" s="252" t="s">
        <v>435</v>
      </c>
      <c r="C10" s="253">
        <v>0</v>
      </c>
      <c r="D10" s="253">
        <v>0</v>
      </c>
      <c r="E10" s="253">
        <v>785000</v>
      </c>
      <c r="F10" s="253">
        <v>785000</v>
      </c>
    </row>
    <row r="11" spans="1:6" ht="12.75">
      <c r="A11" s="251" t="s">
        <v>266</v>
      </c>
      <c r="B11" s="252" t="s">
        <v>314</v>
      </c>
      <c r="C11" s="253">
        <v>281759</v>
      </c>
      <c r="D11" s="253">
        <v>0</v>
      </c>
      <c r="E11" s="253">
        <v>159622</v>
      </c>
      <c r="F11" s="253">
        <v>159622</v>
      </c>
    </row>
    <row r="12" spans="1:6" ht="25.5">
      <c r="A12" s="254" t="s">
        <v>270</v>
      </c>
      <c r="B12" s="255" t="s">
        <v>315</v>
      </c>
      <c r="C12" s="256">
        <v>281759</v>
      </c>
      <c r="D12" s="256">
        <v>0</v>
      </c>
      <c r="E12" s="256">
        <v>944622</v>
      </c>
      <c r="F12" s="256">
        <v>944622</v>
      </c>
    </row>
    <row r="13" spans="1:6" ht="25.5">
      <c r="A13" s="251" t="s">
        <v>272</v>
      </c>
      <c r="B13" s="252" t="s">
        <v>316</v>
      </c>
      <c r="C13" s="253">
        <v>88310372</v>
      </c>
      <c r="D13" s="253">
        <v>0</v>
      </c>
      <c r="E13" s="253">
        <v>104744477</v>
      </c>
      <c r="F13" s="253">
        <v>104744477</v>
      </c>
    </row>
    <row r="14" spans="1:6" ht="25.5">
      <c r="A14" s="251" t="s">
        <v>273</v>
      </c>
      <c r="B14" s="252" t="s">
        <v>317</v>
      </c>
      <c r="C14" s="253">
        <v>13459300</v>
      </c>
      <c r="D14" s="253">
        <v>0</v>
      </c>
      <c r="E14" s="253">
        <v>7531639</v>
      </c>
      <c r="F14" s="253">
        <v>7531639</v>
      </c>
    </row>
    <row r="15" spans="1:6" ht="25.5">
      <c r="A15" s="254" t="s">
        <v>278</v>
      </c>
      <c r="B15" s="255" t="s">
        <v>318</v>
      </c>
      <c r="C15" s="256">
        <v>101769672</v>
      </c>
      <c r="D15" s="256">
        <v>0</v>
      </c>
      <c r="E15" s="256">
        <v>112276116</v>
      </c>
      <c r="F15" s="256">
        <v>112276116</v>
      </c>
    </row>
    <row r="16" spans="1:6" ht="25.5">
      <c r="A16" s="251" t="s">
        <v>280</v>
      </c>
      <c r="B16" s="252" t="s">
        <v>319</v>
      </c>
      <c r="C16" s="253">
        <v>137000</v>
      </c>
      <c r="D16" s="253">
        <v>0</v>
      </c>
      <c r="E16" s="253">
        <v>137000</v>
      </c>
      <c r="F16" s="253">
        <v>137000</v>
      </c>
    </row>
    <row r="17" spans="1:6" ht="25.5">
      <c r="A17" s="251" t="s">
        <v>284</v>
      </c>
      <c r="B17" s="252" t="s">
        <v>320</v>
      </c>
      <c r="C17" s="253">
        <v>137000</v>
      </c>
      <c r="D17" s="253">
        <v>0</v>
      </c>
      <c r="E17" s="253">
        <v>137000</v>
      </c>
      <c r="F17" s="253">
        <v>137000</v>
      </c>
    </row>
    <row r="18" spans="1:6" ht="25.5">
      <c r="A18" s="254" t="s">
        <v>296</v>
      </c>
      <c r="B18" s="255" t="s">
        <v>321</v>
      </c>
      <c r="C18" s="256">
        <v>137000</v>
      </c>
      <c r="D18" s="256">
        <v>0</v>
      </c>
      <c r="E18" s="256">
        <v>137000</v>
      </c>
      <c r="F18" s="256">
        <v>137000</v>
      </c>
    </row>
    <row r="19" spans="1:6" ht="38.25">
      <c r="A19" s="251" t="s">
        <v>298</v>
      </c>
      <c r="B19" s="252" t="s">
        <v>322</v>
      </c>
      <c r="C19" s="253">
        <v>3843644</v>
      </c>
      <c r="D19" s="253">
        <v>0</v>
      </c>
      <c r="E19" s="253">
        <v>3548275</v>
      </c>
      <c r="F19" s="253">
        <v>3548275</v>
      </c>
    </row>
    <row r="20" spans="1:6" ht="12.75">
      <c r="A20" s="251" t="s">
        <v>302</v>
      </c>
      <c r="B20" s="252" t="s">
        <v>323</v>
      </c>
      <c r="C20" s="253">
        <v>3843644</v>
      </c>
      <c r="D20" s="253">
        <v>0</v>
      </c>
      <c r="E20" s="253">
        <v>3548275</v>
      </c>
      <c r="F20" s="253">
        <v>3548275</v>
      </c>
    </row>
    <row r="21" spans="1:6" ht="25.5">
      <c r="A21" s="254" t="s">
        <v>304</v>
      </c>
      <c r="B21" s="255" t="s">
        <v>324</v>
      </c>
      <c r="C21" s="256">
        <v>3843644</v>
      </c>
      <c r="D21" s="256">
        <v>0</v>
      </c>
      <c r="E21" s="256">
        <v>3548275</v>
      </c>
      <c r="F21" s="256">
        <v>3548275</v>
      </c>
    </row>
    <row r="22" spans="1:6" ht="38.25">
      <c r="A22" s="254" t="s">
        <v>305</v>
      </c>
      <c r="B22" s="255" t="s">
        <v>325</v>
      </c>
      <c r="C22" s="256">
        <v>106032075</v>
      </c>
      <c r="D22" s="256">
        <v>0</v>
      </c>
      <c r="E22" s="256">
        <v>116906013</v>
      </c>
      <c r="F22" s="256">
        <v>116906013</v>
      </c>
    </row>
    <row r="23" spans="1:6" ht="25.5">
      <c r="A23" s="251" t="s">
        <v>306</v>
      </c>
      <c r="B23" s="252" t="s">
        <v>436</v>
      </c>
      <c r="C23" s="253">
        <v>0</v>
      </c>
      <c r="D23" s="253">
        <v>0</v>
      </c>
      <c r="E23" s="253">
        <v>400000</v>
      </c>
      <c r="F23" s="253">
        <v>400000</v>
      </c>
    </row>
    <row r="24" spans="1:6" ht="12.75">
      <c r="A24" s="254" t="s">
        <v>437</v>
      </c>
      <c r="B24" s="255" t="s">
        <v>438</v>
      </c>
      <c r="C24" s="256">
        <v>0</v>
      </c>
      <c r="D24" s="256">
        <v>0</v>
      </c>
      <c r="E24" s="256">
        <v>400000</v>
      </c>
      <c r="F24" s="256">
        <v>400000</v>
      </c>
    </row>
    <row r="25" spans="1:6" ht="25.5">
      <c r="A25" s="254" t="s">
        <v>310</v>
      </c>
      <c r="B25" s="255" t="s">
        <v>439</v>
      </c>
      <c r="C25" s="256">
        <v>0</v>
      </c>
      <c r="D25" s="256">
        <v>0</v>
      </c>
      <c r="E25" s="256">
        <v>400000</v>
      </c>
      <c r="F25" s="256">
        <v>400000</v>
      </c>
    </row>
    <row r="26" spans="1:6" ht="12.75">
      <c r="A26" s="251" t="s">
        <v>326</v>
      </c>
      <c r="B26" s="252" t="s">
        <v>327</v>
      </c>
      <c r="C26" s="253">
        <v>315785</v>
      </c>
      <c r="D26" s="253">
        <v>0</v>
      </c>
      <c r="E26" s="253">
        <v>255650</v>
      </c>
      <c r="F26" s="253">
        <v>255650</v>
      </c>
    </row>
    <row r="27" spans="1:6" ht="25.5">
      <c r="A27" s="254" t="s">
        <v>328</v>
      </c>
      <c r="B27" s="255" t="s">
        <v>329</v>
      </c>
      <c r="C27" s="256">
        <v>315785</v>
      </c>
      <c r="D27" s="256">
        <v>0</v>
      </c>
      <c r="E27" s="256">
        <v>255650</v>
      </c>
      <c r="F27" s="256">
        <v>255650</v>
      </c>
    </row>
    <row r="28" spans="1:6" ht="12.75">
      <c r="A28" s="251" t="s">
        <v>330</v>
      </c>
      <c r="B28" s="252" t="s">
        <v>331</v>
      </c>
      <c r="C28" s="253">
        <v>32445261</v>
      </c>
      <c r="D28" s="253">
        <v>0</v>
      </c>
      <c r="E28" s="253">
        <v>14016092</v>
      </c>
      <c r="F28" s="253">
        <v>14016092</v>
      </c>
    </row>
    <row r="29" spans="1:6" ht="12.75">
      <c r="A29" s="254" t="s">
        <v>332</v>
      </c>
      <c r="B29" s="255" t="s">
        <v>333</v>
      </c>
      <c r="C29" s="256">
        <v>32445261</v>
      </c>
      <c r="D29" s="256">
        <v>0</v>
      </c>
      <c r="E29" s="256">
        <v>14016092</v>
      </c>
      <c r="F29" s="256">
        <v>14016092</v>
      </c>
    </row>
    <row r="30" spans="1:6" ht="12.75">
      <c r="A30" s="254" t="s">
        <v>334</v>
      </c>
      <c r="B30" s="255" t="s">
        <v>335</v>
      </c>
      <c r="C30" s="256">
        <v>32761046</v>
      </c>
      <c r="D30" s="256">
        <v>0</v>
      </c>
      <c r="E30" s="256">
        <v>14271742</v>
      </c>
      <c r="F30" s="256">
        <v>14271742</v>
      </c>
    </row>
    <row r="31" spans="1:6" ht="38.25">
      <c r="A31" s="251" t="s">
        <v>336</v>
      </c>
      <c r="B31" s="252" t="s">
        <v>337</v>
      </c>
      <c r="C31" s="253">
        <v>1584717</v>
      </c>
      <c r="D31" s="253">
        <v>0</v>
      </c>
      <c r="E31" s="253">
        <v>3253127</v>
      </c>
      <c r="F31" s="253">
        <v>3253127</v>
      </c>
    </row>
    <row r="32" spans="1:6" ht="38.25">
      <c r="A32" s="251" t="s">
        <v>338</v>
      </c>
      <c r="B32" s="252" t="s">
        <v>339</v>
      </c>
      <c r="C32" s="253">
        <v>1256935</v>
      </c>
      <c r="D32" s="253">
        <v>0</v>
      </c>
      <c r="E32" s="253">
        <v>1604486</v>
      </c>
      <c r="F32" s="253">
        <v>1604486</v>
      </c>
    </row>
    <row r="33" spans="1:6" ht="38.25">
      <c r="A33" s="251" t="s">
        <v>340</v>
      </c>
      <c r="B33" s="252" t="s">
        <v>341</v>
      </c>
      <c r="C33" s="253">
        <v>166688</v>
      </c>
      <c r="D33" s="253">
        <v>0</v>
      </c>
      <c r="E33" s="253">
        <v>1326453</v>
      </c>
      <c r="F33" s="253">
        <v>1326453</v>
      </c>
    </row>
    <row r="34" spans="1:6" ht="38.25">
      <c r="A34" s="251" t="s">
        <v>342</v>
      </c>
      <c r="B34" s="252" t="s">
        <v>343</v>
      </c>
      <c r="C34" s="253">
        <v>161094</v>
      </c>
      <c r="D34" s="253">
        <v>0</v>
      </c>
      <c r="E34" s="253">
        <v>322188</v>
      </c>
      <c r="F34" s="253">
        <v>322188</v>
      </c>
    </row>
    <row r="35" spans="1:6" ht="38.25">
      <c r="A35" s="251" t="s">
        <v>344</v>
      </c>
      <c r="B35" s="252" t="s">
        <v>345</v>
      </c>
      <c r="C35" s="253">
        <v>184557</v>
      </c>
      <c r="D35" s="253">
        <v>0</v>
      </c>
      <c r="E35" s="253">
        <v>184557</v>
      </c>
      <c r="F35" s="253">
        <v>184557</v>
      </c>
    </row>
    <row r="36" spans="1:6" ht="63.75">
      <c r="A36" s="251" t="s">
        <v>346</v>
      </c>
      <c r="B36" s="252" t="s">
        <v>347</v>
      </c>
      <c r="C36" s="253">
        <v>59213</v>
      </c>
      <c r="D36" s="253">
        <v>0</v>
      </c>
      <c r="E36" s="253">
        <v>59213</v>
      </c>
      <c r="F36" s="253">
        <v>59213</v>
      </c>
    </row>
    <row r="37" spans="1:6" ht="38.25">
      <c r="A37" s="251" t="s">
        <v>348</v>
      </c>
      <c r="B37" s="252" t="s">
        <v>349</v>
      </c>
      <c r="C37" s="253">
        <v>125344</v>
      </c>
      <c r="D37" s="253">
        <v>0</v>
      </c>
      <c r="E37" s="253">
        <v>125344</v>
      </c>
      <c r="F37" s="253">
        <v>125344</v>
      </c>
    </row>
    <row r="38" spans="1:6" ht="25.5">
      <c r="A38" s="254" t="s">
        <v>350</v>
      </c>
      <c r="B38" s="255" t="s">
        <v>351</v>
      </c>
      <c r="C38" s="256">
        <v>1769274</v>
      </c>
      <c r="D38" s="256">
        <v>0</v>
      </c>
      <c r="E38" s="256">
        <v>3437684</v>
      </c>
      <c r="F38" s="256">
        <v>3437684</v>
      </c>
    </row>
    <row r="39" spans="1:6" ht="25.5">
      <c r="A39" s="251" t="s">
        <v>411</v>
      </c>
      <c r="B39" s="252" t="s">
        <v>412</v>
      </c>
      <c r="C39" s="253">
        <v>25000</v>
      </c>
      <c r="D39" s="253">
        <v>0</v>
      </c>
      <c r="E39" s="253">
        <v>95000</v>
      </c>
      <c r="F39" s="253">
        <v>95000</v>
      </c>
    </row>
    <row r="40" spans="1:6" ht="25.5">
      <c r="A40" s="251" t="s">
        <v>413</v>
      </c>
      <c r="B40" s="252" t="s">
        <v>414</v>
      </c>
      <c r="C40" s="253">
        <v>25000</v>
      </c>
      <c r="D40" s="253">
        <v>0</v>
      </c>
      <c r="E40" s="253">
        <v>95000</v>
      </c>
      <c r="F40" s="253">
        <v>95000</v>
      </c>
    </row>
    <row r="41" spans="1:6" ht="12.75">
      <c r="A41" s="251" t="s">
        <v>352</v>
      </c>
      <c r="B41" s="252" t="s">
        <v>353</v>
      </c>
      <c r="C41" s="253">
        <v>72763</v>
      </c>
      <c r="D41" s="253">
        <v>0</v>
      </c>
      <c r="E41" s="253">
        <v>35780</v>
      </c>
      <c r="F41" s="253">
        <v>35780</v>
      </c>
    </row>
    <row r="42" spans="1:6" ht="25.5">
      <c r="A42" s="254" t="s">
        <v>354</v>
      </c>
      <c r="B42" s="255" t="s">
        <v>355</v>
      </c>
      <c r="C42" s="256">
        <v>97763</v>
      </c>
      <c r="D42" s="256">
        <v>0</v>
      </c>
      <c r="E42" s="256">
        <v>130780</v>
      </c>
      <c r="F42" s="256">
        <v>130780</v>
      </c>
    </row>
    <row r="43" spans="1:6" ht="12.75">
      <c r="A43" s="254" t="s">
        <v>356</v>
      </c>
      <c r="B43" s="255" t="s">
        <v>357</v>
      </c>
      <c r="C43" s="256">
        <v>1867037</v>
      </c>
      <c r="D43" s="256">
        <v>0</v>
      </c>
      <c r="E43" s="256">
        <v>3568464</v>
      </c>
      <c r="F43" s="256">
        <v>3568464</v>
      </c>
    </row>
    <row r="44" spans="1:6" ht="25.5">
      <c r="A44" s="251" t="s">
        <v>440</v>
      </c>
      <c r="B44" s="252" t="s">
        <v>441</v>
      </c>
      <c r="C44" s="253">
        <v>0</v>
      </c>
      <c r="D44" s="253">
        <v>0</v>
      </c>
      <c r="E44" s="253">
        <v>149</v>
      </c>
      <c r="F44" s="253">
        <v>149</v>
      </c>
    </row>
    <row r="45" spans="1:6" ht="25.5">
      <c r="A45" s="251" t="s">
        <v>442</v>
      </c>
      <c r="B45" s="252" t="s">
        <v>443</v>
      </c>
      <c r="C45" s="253">
        <v>0</v>
      </c>
      <c r="D45" s="253">
        <v>0</v>
      </c>
      <c r="E45" s="253">
        <v>9396170</v>
      </c>
      <c r="F45" s="253">
        <v>9396170</v>
      </c>
    </row>
    <row r="46" spans="1:6" ht="38.25">
      <c r="A46" s="254" t="s">
        <v>444</v>
      </c>
      <c r="B46" s="255" t="s">
        <v>445</v>
      </c>
      <c r="C46" s="256">
        <v>0</v>
      </c>
      <c r="D46" s="256">
        <v>0</v>
      </c>
      <c r="E46" s="256">
        <v>9396319</v>
      </c>
      <c r="F46" s="256">
        <v>9396319</v>
      </c>
    </row>
    <row r="47" spans="1:6" ht="25.5">
      <c r="A47" s="254" t="s">
        <v>446</v>
      </c>
      <c r="B47" s="255" t="s">
        <v>447</v>
      </c>
      <c r="C47" s="256">
        <v>0</v>
      </c>
      <c r="D47" s="256">
        <v>0</v>
      </c>
      <c r="E47" s="256">
        <v>9396319</v>
      </c>
      <c r="F47" s="256">
        <v>9396319</v>
      </c>
    </row>
    <row r="48" spans="1:6" ht="25.5">
      <c r="A48" s="254" t="s">
        <v>358</v>
      </c>
      <c r="B48" s="255" t="s">
        <v>359</v>
      </c>
      <c r="C48" s="256">
        <v>140660158</v>
      </c>
      <c r="D48" s="256">
        <v>0</v>
      </c>
      <c r="E48" s="256">
        <v>144542538</v>
      </c>
      <c r="F48" s="256">
        <v>144542538</v>
      </c>
    </row>
    <row r="49" spans="1:6" ht="12.75">
      <c r="A49" s="251" t="s">
        <v>360</v>
      </c>
      <c r="B49" s="252" t="s">
        <v>361</v>
      </c>
      <c r="C49" s="253">
        <v>155952552</v>
      </c>
      <c r="D49" s="253">
        <v>0</v>
      </c>
      <c r="E49" s="253">
        <v>155952552</v>
      </c>
      <c r="F49" s="253">
        <v>155952552</v>
      </c>
    </row>
    <row r="50" spans="1:6" ht="38.25">
      <c r="A50" s="251" t="s">
        <v>362</v>
      </c>
      <c r="B50" s="252" t="s">
        <v>363</v>
      </c>
      <c r="C50" s="253">
        <v>19695823</v>
      </c>
      <c r="D50" s="253">
        <v>0</v>
      </c>
      <c r="E50" s="253">
        <v>19695823</v>
      </c>
      <c r="F50" s="253">
        <v>19695823</v>
      </c>
    </row>
    <row r="51" spans="1:6" ht="38.25">
      <c r="A51" s="254" t="s">
        <v>364</v>
      </c>
      <c r="B51" s="255" t="s">
        <v>365</v>
      </c>
      <c r="C51" s="256">
        <v>19695823</v>
      </c>
      <c r="D51" s="256">
        <v>0</v>
      </c>
      <c r="E51" s="256">
        <v>19695823</v>
      </c>
      <c r="F51" s="256">
        <v>19695823</v>
      </c>
    </row>
    <row r="52" spans="1:6" ht="12.75">
      <c r="A52" s="251" t="s">
        <v>366</v>
      </c>
      <c r="B52" s="252" t="s">
        <v>367</v>
      </c>
      <c r="C52" s="253">
        <v>-61499381</v>
      </c>
      <c r="D52" s="253">
        <v>0</v>
      </c>
      <c r="E52" s="253">
        <v>-66735420</v>
      </c>
      <c r="F52" s="253">
        <v>-66735420</v>
      </c>
    </row>
    <row r="53" spans="1:6" ht="12.75">
      <c r="A53" s="251" t="s">
        <v>368</v>
      </c>
      <c r="B53" s="252" t="s">
        <v>369</v>
      </c>
      <c r="C53" s="253">
        <v>-5236039</v>
      </c>
      <c r="D53" s="253">
        <v>0</v>
      </c>
      <c r="E53" s="253">
        <v>3824666</v>
      </c>
      <c r="F53" s="253">
        <v>3824666</v>
      </c>
    </row>
    <row r="54" spans="1:6" ht="12.75">
      <c r="A54" s="254" t="s">
        <v>370</v>
      </c>
      <c r="B54" s="255" t="s">
        <v>371</v>
      </c>
      <c r="C54" s="256">
        <v>108912955</v>
      </c>
      <c r="D54" s="256">
        <v>0</v>
      </c>
      <c r="E54" s="256">
        <v>112737621</v>
      </c>
      <c r="F54" s="256">
        <v>112737621</v>
      </c>
    </row>
    <row r="55" spans="1:6" ht="25.5">
      <c r="A55" s="251" t="s">
        <v>372</v>
      </c>
      <c r="B55" s="252" t="s">
        <v>373</v>
      </c>
      <c r="C55" s="253">
        <v>19178</v>
      </c>
      <c r="D55" s="253">
        <v>0</v>
      </c>
      <c r="E55" s="253">
        <v>19178</v>
      </c>
      <c r="F55" s="253">
        <v>19178</v>
      </c>
    </row>
    <row r="56" spans="1:6" ht="25.5">
      <c r="A56" s="254" t="s">
        <v>374</v>
      </c>
      <c r="B56" s="255" t="s">
        <v>375</v>
      </c>
      <c r="C56" s="256">
        <v>19178</v>
      </c>
      <c r="D56" s="256">
        <v>0</v>
      </c>
      <c r="E56" s="256">
        <v>19178</v>
      </c>
      <c r="F56" s="256">
        <v>19178</v>
      </c>
    </row>
    <row r="57" spans="1:6" ht="38.25">
      <c r="A57" s="251" t="s">
        <v>376</v>
      </c>
      <c r="B57" s="252" t="s">
        <v>377</v>
      </c>
      <c r="C57" s="253">
        <v>933722</v>
      </c>
      <c r="D57" s="253">
        <v>0</v>
      </c>
      <c r="E57" s="253">
        <v>1004376</v>
      </c>
      <c r="F57" s="253">
        <v>1004376</v>
      </c>
    </row>
    <row r="58" spans="1:6" ht="51">
      <c r="A58" s="251" t="s">
        <v>378</v>
      </c>
      <c r="B58" s="252" t="s">
        <v>379</v>
      </c>
      <c r="C58" s="253">
        <v>933722</v>
      </c>
      <c r="D58" s="253">
        <v>0</v>
      </c>
      <c r="E58" s="253">
        <v>1004376</v>
      </c>
      <c r="F58" s="253">
        <v>1004376</v>
      </c>
    </row>
    <row r="59" spans="1:6" ht="38.25">
      <c r="A59" s="254" t="s">
        <v>380</v>
      </c>
      <c r="B59" s="255" t="s">
        <v>381</v>
      </c>
      <c r="C59" s="256">
        <v>933722</v>
      </c>
      <c r="D59" s="256">
        <v>0</v>
      </c>
      <c r="E59" s="256">
        <v>1004376</v>
      </c>
      <c r="F59" s="256">
        <v>1004376</v>
      </c>
    </row>
    <row r="60" spans="1:6" ht="12.75">
      <c r="A60" s="251" t="s">
        <v>382</v>
      </c>
      <c r="B60" s="252" t="s">
        <v>383</v>
      </c>
      <c r="C60" s="253">
        <v>209320</v>
      </c>
      <c r="D60" s="253">
        <v>0</v>
      </c>
      <c r="E60" s="253">
        <v>73661</v>
      </c>
      <c r="F60" s="253">
        <v>73661</v>
      </c>
    </row>
    <row r="61" spans="1:6" ht="25.5">
      <c r="A61" s="251" t="s">
        <v>384</v>
      </c>
      <c r="B61" s="252" t="s">
        <v>385</v>
      </c>
      <c r="C61" s="253">
        <v>1781</v>
      </c>
      <c r="D61" s="253">
        <v>0</v>
      </c>
      <c r="E61" s="253">
        <v>124500</v>
      </c>
      <c r="F61" s="253">
        <v>124500</v>
      </c>
    </row>
    <row r="62" spans="1:6" ht="25.5">
      <c r="A62" s="254" t="s">
        <v>386</v>
      </c>
      <c r="B62" s="255" t="s">
        <v>387</v>
      </c>
      <c r="C62" s="256">
        <v>211101</v>
      </c>
      <c r="D62" s="256">
        <v>0</v>
      </c>
      <c r="E62" s="256">
        <v>198161</v>
      </c>
      <c r="F62" s="256">
        <v>198161</v>
      </c>
    </row>
    <row r="63" spans="1:6" ht="25.5">
      <c r="A63" s="254" t="s">
        <v>388</v>
      </c>
      <c r="B63" s="255" t="s">
        <v>389</v>
      </c>
      <c r="C63" s="256">
        <v>1164001</v>
      </c>
      <c r="D63" s="256">
        <v>0</v>
      </c>
      <c r="E63" s="256">
        <v>1221715</v>
      </c>
      <c r="F63" s="256">
        <v>1221715</v>
      </c>
    </row>
    <row r="64" spans="1:6" ht="25.5">
      <c r="A64" s="251" t="s">
        <v>390</v>
      </c>
      <c r="B64" s="252" t="s">
        <v>391</v>
      </c>
      <c r="C64" s="253">
        <v>3365492</v>
      </c>
      <c r="D64" s="253">
        <v>0</v>
      </c>
      <c r="E64" s="253">
        <v>3365492</v>
      </c>
      <c r="F64" s="253">
        <v>3365492</v>
      </c>
    </row>
    <row r="65" spans="1:6" ht="25.5">
      <c r="A65" s="251" t="s">
        <v>415</v>
      </c>
      <c r="B65" s="252" t="s">
        <v>416</v>
      </c>
      <c r="C65" s="253">
        <v>27217710</v>
      </c>
      <c r="D65" s="253">
        <v>0</v>
      </c>
      <c r="E65" s="253">
        <v>27217710</v>
      </c>
      <c r="F65" s="253">
        <v>27217710</v>
      </c>
    </row>
    <row r="66" spans="1:6" ht="25.5">
      <c r="A66" s="254" t="s">
        <v>392</v>
      </c>
      <c r="B66" s="255" t="s">
        <v>393</v>
      </c>
      <c r="C66" s="256">
        <v>30583202</v>
      </c>
      <c r="D66" s="256">
        <v>0</v>
      </c>
      <c r="E66" s="256">
        <v>30583202</v>
      </c>
      <c r="F66" s="256">
        <v>30583202</v>
      </c>
    </row>
    <row r="67" spans="1:6" ht="12.75">
      <c r="A67" s="254" t="s">
        <v>394</v>
      </c>
      <c r="B67" s="255" t="s">
        <v>395</v>
      </c>
      <c r="C67" s="256">
        <v>140660158</v>
      </c>
      <c r="D67" s="256">
        <v>0</v>
      </c>
      <c r="E67" s="256">
        <v>144542538</v>
      </c>
      <c r="F67" s="256">
        <v>144542538</v>
      </c>
    </row>
  </sheetData>
  <sheetProtection/>
  <mergeCells count="5">
    <mergeCell ref="A1:F1"/>
    <mergeCell ref="A2:F2"/>
    <mergeCell ref="B3:F4"/>
    <mergeCell ref="A5:F5"/>
    <mergeCell ref="A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2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0" customWidth="1"/>
    <col min="2" max="2" width="41.00390625" style="0" customWidth="1"/>
    <col min="3" max="3" width="13.421875" style="0" customWidth="1"/>
    <col min="4" max="4" width="13.57421875" style="0" customWidth="1"/>
    <col min="5" max="5" width="12.8515625" style="0" customWidth="1"/>
    <col min="6" max="14" width="9.140625" style="0" hidden="1" customWidth="1"/>
  </cols>
  <sheetData>
    <row r="1" spans="1:14" ht="12.75">
      <c r="A1" s="321" t="s">
        <v>465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12.7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6"/>
      <c r="N2" s="6"/>
    </row>
    <row r="3" spans="1:14" ht="12.75">
      <c r="A3" s="323" t="s">
        <v>408</v>
      </c>
      <c r="B3" s="324"/>
      <c r="C3" s="324"/>
      <c r="D3" s="324"/>
      <c r="E3" s="324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</row>
    <row r="5" spans="1:14" ht="12.75" customHeight="1">
      <c r="A5" s="323" t="s">
        <v>448</v>
      </c>
      <c r="B5" s="324"/>
      <c r="C5" s="324"/>
      <c r="D5" s="324"/>
      <c r="E5" s="324"/>
      <c r="F5" s="325"/>
      <c r="G5" s="325"/>
      <c r="H5" s="325"/>
      <c r="I5" s="325"/>
      <c r="J5" s="325"/>
      <c r="K5" s="325"/>
      <c r="L5" s="325"/>
      <c r="M5" s="325"/>
      <c r="N5" s="325"/>
    </row>
    <row r="6" spans="1:14" s="1" customFormat="1" ht="12.75" customHeight="1">
      <c r="A6" s="236"/>
      <c r="B6" s="237"/>
      <c r="C6" s="237"/>
      <c r="D6" s="237"/>
      <c r="E6" s="239" t="s">
        <v>396</v>
      </c>
      <c r="F6" s="238"/>
      <c r="G6" s="238"/>
      <c r="H6" s="238"/>
      <c r="I6" s="238"/>
      <c r="J6" s="238"/>
      <c r="K6" s="238"/>
      <c r="L6" s="238"/>
      <c r="M6" s="238"/>
      <c r="N6" s="238"/>
    </row>
    <row r="7" spans="1:5" ht="30">
      <c r="A7" s="260" t="s">
        <v>410</v>
      </c>
      <c r="B7" s="260" t="s">
        <v>4</v>
      </c>
      <c r="C7" s="260" t="s">
        <v>261</v>
      </c>
      <c r="D7" s="260" t="s">
        <v>262</v>
      </c>
      <c r="E7" s="260" t="s">
        <v>263</v>
      </c>
    </row>
    <row r="8" spans="1:5" ht="15">
      <c r="A8" s="260">
        <v>1</v>
      </c>
      <c r="B8" s="260">
        <v>2</v>
      </c>
      <c r="C8" s="260">
        <v>3</v>
      </c>
      <c r="D8" s="260">
        <v>4</v>
      </c>
      <c r="E8" s="260">
        <v>5</v>
      </c>
    </row>
    <row r="9" spans="1:5" ht="12.75">
      <c r="A9" s="251" t="s">
        <v>264</v>
      </c>
      <c r="B9" s="252" t="s">
        <v>265</v>
      </c>
      <c r="C9" s="253">
        <v>4991664</v>
      </c>
      <c r="D9" s="253">
        <v>0</v>
      </c>
      <c r="E9" s="253">
        <v>9297863</v>
      </c>
    </row>
    <row r="10" spans="1:5" ht="25.5">
      <c r="A10" s="251" t="s">
        <v>266</v>
      </c>
      <c r="B10" s="252" t="s">
        <v>267</v>
      </c>
      <c r="C10" s="253">
        <v>4364709</v>
      </c>
      <c r="D10" s="253">
        <v>0</v>
      </c>
      <c r="E10" s="253">
        <v>5289643</v>
      </c>
    </row>
    <row r="11" spans="1:5" ht="25.5">
      <c r="A11" s="251" t="s">
        <v>268</v>
      </c>
      <c r="B11" s="252" t="s">
        <v>269</v>
      </c>
      <c r="C11" s="253">
        <v>28250</v>
      </c>
      <c r="D11" s="253">
        <v>0</v>
      </c>
      <c r="E11" s="253">
        <v>436000</v>
      </c>
    </row>
    <row r="12" spans="1:5" ht="25.5">
      <c r="A12" s="254" t="s">
        <v>270</v>
      </c>
      <c r="B12" s="255" t="s">
        <v>271</v>
      </c>
      <c r="C12" s="256">
        <v>9384623</v>
      </c>
      <c r="D12" s="256">
        <v>0</v>
      </c>
      <c r="E12" s="256">
        <v>15023506</v>
      </c>
    </row>
    <row r="13" spans="1:5" ht="25.5">
      <c r="A13" s="251" t="s">
        <v>272</v>
      </c>
      <c r="B13" s="252" t="s">
        <v>449</v>
      </c>
      <c r="C13" s="253">
        <v>0</v>
      </c>
      <c r="D13" s="253">
        <v>0</v>
      </c>
      <c r="E13" s="253">
        <v>400000</v>
      </c>
    </row>
    <row r="14" spans="1:5" ht="25.5">
      <c r="A14" s="254" t="s">
        <v>450</v>
      </c>
      <c r="B14" s="255" t="s">
        <v>451</v>
      </c>
      <c r="C14" s="256">
        <v>0</v>
      </c>
      <c r="D14" s="256">
        <v>0</v>
      </c>
      <c r="E14" s="256">
        <v>400000</v>
      </c>
    </row>
    <row r="15" spans="1:5" ht="25.5">
      <c r="A15" s="251" t="s">
        <v>274</v>
      </c>
      <c r="B15" s="252" t="s">
        <v>275</v>
      </c>
      <c r="C15" s="253">
        <v>24339707</v>
      </c>
      <c r="D15" s="253">
        <v>0</v>
      </c>
      <c r="E15" s="253">
        <v>28504996</v>
      </c>
    </row>
    <row r="16" spans="1:5" ht="25.5">
      <c r="A16" s="251" t="s">
        <v>276</v>
      </c>
      <c r="B16" s="252" t="s">
        <v>277</v>
      </c>
      <c r="C16" s="253">
        <v>35979298</v>
      </c>
      <c r="D16" s="253">
        <v>0</v>
      </c>
      <c r="E16" s="253">
        <v>34561315</v>
      </c>
    </row>
    <row r="17" spans="1:5" ht="25.5">
      <c r="A17" s="251" t="s">
        <v>278</v>
      </c>
      <c r="B17" s="252" t="s">
        <v>279</v>
      </c>
      <c r="C17" s="253">
        <v>3490381</v>
      </c>
      <c r="D17" s="253">
        <v>0</v>
      </c>
      <c r="E17" s="253">
        <v>0</v>
      </c>
    </row>
    <row r="18" spans="1:5" ht="25.5">
      <c r="A18" s="251" t="s">
        <v>280</v>
      </c>
      <c r="B18" s="252" t="s">
        <v>281</v>
      </c>
      <c r="C18" s="253">
        <v>2529915</v>
      </c>
      <c r="D18" s="253">
        <v>0</v>
      </c>
      <c r="E18" s="253">
        <v>1842070</v>
      </c>
    </row>
    <row r="19" spans="1:5" ht="25.5">
      <c r="A19" s="254" t="s">
        <v>282</v>
      </c>
      <c r="B19" s="255" t="s">
        <v>283</v>
      </c>
      <c r="C19" s="256">
        <v>66339301</v>
      </c>
      <c r="D19" s="256">
        <v>0</v>
      </c>
      <c r="E19" s="256">
        <v>64908381</v>
      </c>
    </row>
    <row r="20" spans="1:5" ht="12.75">
      <c r="A20" s="251" t="s">
        <v>284</v>
      </c>
      <c r="B20" s="252" t="s">
        <v>285</v>
      </c>
      <c r="C20" s="253">
        <v>8438844</v>
      </c>
      <c r="D20" s="253">
        <v>0</v>
      </c>
      <c r="E20" s="253">
        <v>8416619</v>
      </c>
    </row>
    <row r="21" spans="1:5" ht="12.75">
      <c r="A21" s="251" t="s">
        <v>286</v>
      </c>
      <c r="B21" s="252" t="s">
        <v>287</v>
      </c>
      <c r="C21" s="253">
        <v>6460206</v>
      </c>
      <c r="D21" s="253">
        <v>0</v>
      </c>
      <c r="E21" s="253">
        <v>8150875</v>
      </c>
    </row>
    <row r="22" spans="1:5" ht="25.5">
      <c r="A22" s="254" t="s">
        <v>288</v>
      </c>
      <c r="B22" s="255" t="s">
        <v>289</v>
      </c>
      <c r="C22" s="256">
        <v>14899050</v>
      </c>
      <c r="D22" s="256">
        <v>0</v>
      </c>
      <c r="E22" s="256">
        <v>16567494</v>
      </c>
    </row>
    <row r="23" spans="1:5" ht="12.75">
      <c r="A23" s="251" t="s">
        <v>290</v>
      </c>
      <c r="B23" s="252" t="s">
        <v>291</v>
      </c>
      <c r="C23" s="253">
        <v>29999524</v>
      </c>
      <c r="D23" s="253">
        <v>0</v>
      </c>
      <c r="E23" s="253">
        <v>26139267</v>
      </c>
    </row>
    <row r="24" spans="1:5" ht="12.75">
      <c r="A24" s="251" t="s">
        <v>292</v>
      </c>
      <c r="B24" s="252" t="s">
        <v>293</v>
      </c>
      <c r="C24" s="253">
        <v>5509240</v>
      </c>
      <c r="D24" s="253">
        <v>0</v>
      </c>
      <c r="E24" s="253">
        <v>7671550</v>
      </c>
    </row>
    <row r="25" spans="1:5" ht="12.75">
      <c r="A25" s="251" t="s">
        <v>294</v>
      </c>
      <c r="B25" s="252" t="s">
        <v>295</v>
      </c>
      <c r="C25" s="253">
        <v>5817262</v>
      </c>
      <c r="D25" s="253">
        <v>0</v>
      </c>
      <c r="E25" s="253">
        <v>5362280</v>
      </c>
    </row>
    <row r="26" spans="1:5" ht="25.5">
      <c r="A26" s="254" t="s">
        <v>296</v>
      </c>
      <c r="B26" s="255" t="s">
        <v>297</v>
      </c>
      <c r="C26" s="256">
        <v>41326026</v>
      </c>
      <c r="D26" s="256">
        <v>0</v>
      </c>
      <c r="E26" s="256">
        <v>39173097</v>
      </c>
    </row>
    <row r="27" spans="1:5" ht="12.75">
      <c r="A27" s="254" t="s">
        <v>298</v>
      </c>
      <c r="B27" s="255" t="s">
        <v>299</v>
      </c>
      <c r="C27" s="256">
        <v>8536493</v>
      </c>
      <c r="D27" s="256">
        <v>0</v>
      </c>
      <c r="E27" s="256">
        <v>10671178</v>
      </c>
    </row>
    <row r="28" spans="1:5" ht="12.75">
      <c r="A28" s="254" t="s">
        <v>300</v>
      </c>
      <c r="B28" s="255" t="s">
        <v>301</v>
      </c>
      <c r="C28" s="256">
        <v>15281319</v>
      </c>
      <c r="D28" s="256">
        <v>0</v>
      </c>
      <c r="E28" s="256">
        <v>10102923</v>
      </c>
    </row>
    <row r="29" spans="1:5" ht="25.5">
      <c r="A29" s="254" t="s">
        <v>302</v>
      </c>
      <c r="B29" s="255" t="s">
        <v>303</v>
      </c>
      <c r="C29" s="256">
        <v>-4318964</v>
      </c>
      <c r="D29" s="256">
        <v>0</v>
      </c>
      <c r="E29" s="256">
        <v>3817195</v>
      </c>
    </row>
    <row r="30" spans="1:5" ht="38.25">
      <c r="A30" s="251" t="s">
        <v>304</v>
      </c>
      <c r="B30" s="252" t="s">
        <v>452</v>
      </c>
      <c r="C30" s="253">
        <v>16647</v>
      </c>
      <c r="D30" s="253">
        <v>0</v>
      </c>
      <c r="E30" s="253">
        <v>0</v>
      </c>
    </row>
    <row r="31" spans="1:5" ht="25.5">
      <c r="A31" s="251" t="s">
        <v>305</v>
      </c>
      <c r="B31" s="252" t="s">
        <v>453</v>
      </c>
      <c r="C31" s="253">
        <v>0</v>
      </c>
      <c r="D31" s="253">
        <v>0</v>
      </c>
      <c r="E31" s="253">
        <v>7471</v>
      </c>
    </row>
    <row r="32" spans="1:5" ht="38.25">
      <c r="A32" s="254" t="s">
        <v>306</v>
      </c>
      <c r="B32" s="255" t="s">
        <v>307</v>
      </c>
      <c r="C32" s="256">
        <v>16647</v>
      </c>
      <c r="D32" s="256">
        <v>0</v>
      </c>
      <c r="E32" s="256">
        <v>7471</v>
      </c>
    </row>
    <row r="33" spans="1:5" ht="25.5">
      <c r="A33" s="251" t="s">
        <v>417</v>
      </c>
      <c r="B33" s="252" t="s">
        <v>418</v>
      </c>
      <c r="C33" s="253">
        <v>933722</v>
      </c>
      <c r="D33" s="253">
        <v>0</v>
      </c>
      <c r="E33" s="253">
        <v>0</v>
      </c>
    </row>
    <row r="34" spans="1:5" ht="25.5">
      <c r="A34" s="254" t="s">
        <v>308</v>
      </c>
      <c r="B34" s="255" t="s">
        <v>309</v>
      </c>
      <c r="C34" s="256">
        <v>933722</v>
      </c>
      <c r="D34" s="256">
        <v>0</v>
      </c>
      <c r="E34" s="256">
        <v>0</v>
      </c>
    </row>
    <row r="35" spans="1:5" ht="25.5">
      <c r="A35" s="254" t="s">
        <v>310</v>
      </c>
      <c r="B35" s="255" t="s">
        <v>311</v>
      </c>
      <c r="C35" s="256">
        <v>-917075</v>
      </c>
      <c r="D35" s="256">
        <v>0</v>
      </c>
      <c r="E35" s="256">
        <v>7471</v>
      </c>
    </row>
    <row r="36" spans="1:5" ht="12.75">
      <c r="A36" s="254" t="s">
        <v>312</v>
      </c>
      <c r="B36" s="255" t="s">
        <v>313</v>
      </c>
      <c r="C36" s="256">
        <v>-5236039</v>
      </c>
      <c r="D36" s="256">
        <v>0</v>
      </c>
      <c r="E36" s="256">
        <v>3824666</v>
      </c>
    </row>
    <row r="43" spans="1:5" ht="12.75">
      <c r="A43" s="245"/>
      <c r="B43" s="246"/>
      <c r="C43" s="247"/>
      <c r="D43" s="247"/>
      <c r="E43" s="247"/>
    </row>
    <row r="44" spans="1:5" ht="12.75">
      <c r="A44" s="245"/>
      <c r="B44" s="246"/>
      <c r="C44" s="247"/>
      <c r="D44" s="247"/>
      <c r="E44" s="247"/>
    </row>
    <row r="45" spans="1:5" ht="12.75">
      <c r="A45" s="245"/>
      <c r="B45" s="246"/>
      <c r="C45" s="247"/>
      <c r="D45" s="247"/>
      <c r="E45" s="247"/>
    </row>
    <row r="46" spans="1:5" ht="12.75">
      <c r="A46" s="245"/>
      <c r="B46" s="246"/>
      <c r="C46" s="247"/>
      <c r="D46" s="247"/>
      <c r="E46" s="247"/>
    </row>
    <row r="47" spans="1:5" ht="12.75">
      <c r="A47" s="245"/>
      <c r="B47" s="246"/>
      <c r="C47" s="247"/>
      <c r="D47" s="247"/>
      <c r="E47" s="247"/>
    </row>
    <row r="48" spans="1:5" ht="12.75">
      <c r="A48" s="245"/>
      <c r="B48" s="246"/>
      <c r="C48" s="247"/>
      <c r="D48" s="247"/>
      <c r="E48" s="247"/>
    </row>
    <row r="49" spans="1:5" ht="12.75">
      <c r="A49" s="248"/>
      <c r="B49" s="249"/>
      <c r="C49" s="250"/>
      <c r="D49" s="250"/>
      <c r="E49" s="250"/>
    </row>
    <row r="50" spans="1:5" ht="12.75">
      <c r="A50" s="248"/>
      <c r="B50" s="249"/>
      <c r="C50" s="250"/>
      <c r="D50" s="250"/>
      <c r="E50" s="250"/>
    </row>
    <row r="51" spans="1:5" ht="12.75">
      <c r="A51" s="245"/>
      <c r="B51" s="246"/>
      <c r="C51" s="247"/>
      <c r="D51" s="247"/>
      <c r="E51" s="247"/>
    </row>
    <row r="52" spans="1:5" ht="12.75">
      <c r="A52" s="245"/>
      <c r="B52" s="246"/>
      <c r="C52" s="247"/>
      <c r="D52" s="247"/>
      <c r="E52" s="247"/>
    </row>
    <row r="53" spans="1:5" ht="12.75">
      <c r="A53" s="248"/>
      <c r="B53" s="249"/>
      <c r="C53" s="250"/>
      <c r="D53" s="250"/>
      <c r="E53" s="250"/>
    </row>
    <row r="54" spans="1:5" ht="12.75">
      <c r="A54" s="245"/>
      <c r="B54" s="246"/>
      <c r="C54" s="247"/>
      <c r="D54" s="247"/>
      <c r="E54" s="247"/>
    </row>
    <row r="55" spans="1:5" ht="12.75">
      <c r="A55" s="245"/>
      <c r="B55" s="246"/>
      <c r="C55" s="247"/>
      <c r="D55" s="247"/>
      <c r="E55" s="247"/>
    </row>
    <row r="56" spans="1:5" ht="12.75">
      <c r="A56" s="245"/>
      <c r="B56" s="246"/>
      <c r="C56" s="247"/>
      <c r="D56" s="247"/>
      <c r="E56" s="247"/>
    </row>
    <row r="57" spans="1:5" ht="12.75">
      <c r="A57" s="248"/>
      <c r="B57" s="249"/>
      <c r="C57" s="250"/>
      <c r="D57" s="250"/>
      <c r="E57" s="250"/>
    </row>
    <row r="58" spans="1:5" ht="12.75">
      <c r="A58" s="245"/>
      <c r="B58" s="246"/>
      <c r="C58" s="247"/>
      <c r="D58" s="247"/>
      <c r="E58" s="247"/>
    </row>
    <row r="59" spans="1:5" ht="12.75">
      <c r="A59" s="245"/>
      <c r="B59" s="246"/>
      <c r="C59" s="247"/>
      <c r="D59" s="247"/>
      <c r="E59" s="247"/>
    </row>
    <row r="60" spans="1:5" ht="12.75">
      <c r="A60" s="248"/>
      <c r="B60" s="249"/>
      <c r="C60" s="250"/>
      <c r="D60" s="250"/>
      <c r="E60" s="250"/>
    </row>
    <row r="61" spans="1:5" ht="12.75">
      <c r="A61" s="245"/>
      <c r="B61" s="246"/>
      <c r="C61" s="247"/>
      <c r="D61" s="247"/>
      <c r="E61" s="247"/>
    </row>
    <row r="62" spans="1:5" ht="12.75">
      <c r="A62" s="245"/>
      <c r="B62" s="246"/>
      <c r="C62" s="247"/>
      <c r="D62" s="247"/>
      <c r="E62" s="247"/>
    </row>
    <row r="63" spans="1:5" ht="12.75">
      <c r="A63" s="248"/>
      <c r="B63" s="249"/>
      <c r="C63" s="250"/>
      <c r="D63" s="250"/>
      <c r="E63" s="250"/>
    </row>
    <row r="64" spans="1:5" ht="12.75">
      <c r="A64" s="248"/>
      <c r="B64" s="249"/>
      <c r="C64" s="250"/>
      <c r="D64" s="250"/>
      <c r="E64" s="250"/>
    </row>
    <row r="65" spans="1:5" ht="12.75">
      <c r="A65" s="245"/>
      <c r="B65" s="246"/>
      <c r="C65" s="247"/>
      <c r="D65" s="247"/>
      <c r="E65" s="247"/>
    </row>
    <row r="66" spans="1:5" ht="12.75">
      <c r="A66" s="245"/>
      <c r="B66" s="246"/>
      <c r="C66" s="247"/>
      <c r="D66" s="247"/>
      <c r="E66" s="247"/>
    </row>
    <row r="67" spans="1:5" ht="12.75">
      <c r="A67" s="245"/>
      <c r="B67" s="246"/>
      <c r="C67" s="247"/>
      <c r="D67" s="247"/>
      <c r="E67" s="247"/>
    </row>
    <row r="68" spans="1:5" ht="12.75">
      <c r="A68" s="245"/>
      <c r="B68" s="246"/>
      <c r="C68" s="247"/>
      <c r="D68" s="247"/>
      <c r="E68" s="247"/>
    </row>
    <row r="69" spans="1:5" ht="12.75">
      <c r="A69" s="245"/>
      <c r="B69" s="246"/>
      <c r="C69" s="247"/>
      <c r="D69" s="247"/>
      <c r="E69" s="247"/>
    </row>
    <row r="70" spans="1:5" ht="12.75">
      <c r="A70" s="245"/>
      <c r="B70" s="246"/>
      <c r="C70" s="247"/>
      <c r="D70" s="247"/>
      <c r="E70" s="247"/>
    </row>
    <row r="71" spans="1:5" ht="12.75">
      <c r="A71" s="245"/>
      <c r="B71" s="246"/>
      <c r="C71" s="247"/>
      <c r="D71" s="247"/>
      <c r="E71" s="247"/>
    </row>
    <row r="72" spans="1:5" ht="12.75">
      <c r="A72" s="245"/>
      <c r="B72" s="246"/>
      <c r="C72" s="247"/>
      <c r="D72" s="247"/>
      <c r="E72" s="247"/>
    </row>
    <row r="73" spans="1:5" ht="12.75">
      <c r="A73" s="245"/>
      <c r="B73" s="246"/>
      <c r="C73" s="247"/>
      <c r="D73" s="247"/>
      <c r="E73" s="247"/>
    </row>
    <row r="74" spans="1:5" ht="12.75">
      <c r="A74" s="245"/>
      <c r="B74" s="246"/>
      <c r="C74" s="247"/>
      <c r="D74" s="247"/>
      <c r="E74" s="247"/>
    </row>
    <row r="75" spans="1:5" ht="12.75">
      <c r="A75" s="245"/>
      <c r="B75" s="246"/>
      <c r="C75" s="247"/>
      <c r="D75" s="247"/>
      <c r="E75" s="247"/>
    </row>
    <row r="76" spans="1:5" ht="12.75">
      <c r="A76" s="245"/>
      <c r="B76" s="246"/>
      <c r="C76" s="247"/>
      <c r="D76" s="247"/>
      <c r="E76" s="247"/>
    </row>
    <row r="77" spans="1:5" ht="12.75">
      <c r="A77" s="245"/>
      <c r="B77" s="246"/>
      <c r="C77" s="247"/>
      <c r="D77" s="247"/>
      <c r="E77" s="247"/>
    </row>
    <row r="78" spans="1:5" ht="12.75">
      <c r="A78" s="245"/>
      <c r="B78" s="246"/>
      <c r="C78" s="247"/>
      <c r="D78" s="247"/>
      <c r="E78" s="247"/>
    </row>
    <row r="79" spans="1:5" ht="12.75">
      <c r="A79" s="245"/>
      <c r="B79" s="246"/>
      <c r="C79" s="247"/>
      <c r="D79" s="247"/>
      <c r="E79" s="247"/>
    </row>
    <row r="80" spans="1:5" ht="12.75">
      <c r="A80" s="245"/>
      <c r="B80" s="246"/>
      <c r="C80" s="247"/>
      <c r="D80" s="247"/>
      <c r="E80" s="247"/>
    </row>
    <row r="81" spans="1:5" ht="12.75">
      <c r="A81" s="245"/>
      <c r="B81" s="246"/>
      <c r="C81" s="247"/>
      <c r="D81" s="247"/>
      <c r="E81" s="247"/>
    </row>
    <row r="82" spans="1:5" ht="12.75">
      <c r="A82" s="245"/>
      <c r="B82" s="246"/>
      <c r="C82" s="247"/>
      <c r="D82" s="247"/>
      <c r="E82" s="247"/>
    </row>
    <row r="83" spans="1:5" ht="12.75">
      <c r="A83" s="245"/>
      <c r="B83" s="246"/>
      <c r="C83" s="247"/>
      <c r="D83" s="247"/>
      <c r="E83" s="247"/>
    </row>
    <row r="84" spans="1:5" ht="12.75">
      <c r="A84" s="245"/>
      <c r="B84" s="246"/>
      <c r="C84" s="247"/>
      <c r="D84" s="247"/>
      <c r="E84" s="247"/>
    </row>
    <row r="85" spans="1:5" ht="12.75">
      <c r="A85" s="245"/>
      <c r="B85" s="246"/>
      <c r="C85" s="247"/>
      <c r="D85" s="247"/>
      <c r="E85" s="247"/>
    </row>
    <row r="86" spans="1:5" ht="12.75">
      <c r="A86" s="245"/>
      <c r="B86" s="246"/>
      <c r="C86" s="247"/>
      <c r="D86" s="247"/>
      <c r="E86" s="247"/>
    </row>
    <row r="87" spans="1:5" ht="12.75">
      <c r="A87" s="245"/>
      <c r="B87" s="246"/>
      <c r="C87" s="247"/>
      <c r="D87" s="247"/>
      <c r="E87" s="247"/>
    </row>
    <row r="88" spans="1:5" ht="12.75">
      <c r="A88" s="245"/>
      <c r="B88" s="246"/>
      <c r="C88" s="247"/>
      <c r="D88" s="247"/>
      <c r="E88" s="247"/>
    </row>
    <row r="89" spans="1:5" ht="12.75">
      <c r="A89" s="245"/>
      <c r="B89" s="246"/>
      <c r="C89" s="247"/>
      <c r="D89" s="247"/>
      <c r="E89" s="247"/>
    </row>
    <row r="90" spans="1:5" ht="12.75">
      <c r="A90" s="245"/>
      <c r="B90" s="246"/>
      <c r="C90" s="247"/>
      <c r="D90" s="247"/>
      <c r="E90" s="247"/>
    </row>
    <row r="91" spans="1:5" ht="12.75">
      <c r="A91" s="245"/>
      <c r="B91" s="246"/>
      <c r="C91" s="247"/>
      <c r="D91" s="247"/>
      <c r="E91" s="247"/>
    </row>
    <row r="92" spans="1:5" ht="12.75">
      <c r="A92" s="245"/>
      <c r="B92" s="246"/>
      <c r="C92" s="247"/>
      <c r="D92" s="247"/>
      <c r="E92" s="247"/>
    </row>
    <row r="93" spans="1:5" ht="12.75">
      <c r="A93" s="245"/>
      <c r="B93" s="246"/>
      <c r="C93" s="247"/>
      <c r="D93" s="247"/>
      <c r="E93" s="247"/>
    </row>
    <row r="94" spans="1:5" ht="12.75">
      <c r="A94" s="245"/>
      <c r="B94" s="246"/>
      <c r="C94" s="247"/>
      <c r="D94" s="247"/>
      <c r="E94" s="247"/>
    </row>
    <row r="95" spans="1:5" ht="12.75">
      <c r="A95" s="245"/>
      <c r="B95" s="246"/>
      <c r="C95" s="247"/>
      <c r="D95" s="247"/>
      <c r="E95" s="247"/>
    </row>
    <row r="96" spans="1:5" ht="12.75">
      <c r="A96" s="245"/>
      <c r="B96" s="246"/>
      <c r="C96" s="247"/>
      <c r="D96" s="247"/>
      <c r="E96" s="247"/>
    </row>
    <row r="97" spans="1:5" ht="12.75">
      <c r="A97" s="245"/>
      <c r="B97" s="246"/>
      <c r="C97" s="247"/>
      <c r="D97" s="247"/>
      <c r="E97" s="247"/>
    </row>
    <row r="98" spans="1:5" ht="12.75">
      <c r="A98" s="245"/>
      <c r="B98" s="246"/>
      <c r="C98" s="247"/>
      <c r="D98" s="247"/>
      <c r="E98" s="247"/>
    </row>
    <row r="99" spans="1:5" ht="12.75">
      <c r="A99" s="245"/>
      <c r="B99" s="246"/>
      <c r="C99" s="247"/>
      <c r="D99" s="247"/>
      <c r="E99" s="247"/>
    </row>
    <row r="100" spans="1:5" ht="12.75">
      <c r="A100" s="245"/>
      <c r="B100" s="246"/>
      <c r="C100" s="247"/>
      <c r="D100" s="247"/>
      <c r="E100" s="247"/>
    </row>
    <row r="101" spans="1:5" ht="12.75">
      <c r="A101" s="245"/>
      <c r="B101" s="246"/>
      <c r="C101" s="247"/>
      <c r="D101" s="247"/>
      <c r="E101" s="247"/>
    </row>
    <row r="102" spans="1:5" ht="12.75">
      <c r="A102" s="245"/>
      <c r="B102" s="246"/>
      <c r="C102" s="247"/>
      <c r="D102" s="247"/>
      <c r="E102" s="247"/>
    </row>
    <row r="103" spans="1:5" ht="12.75">
      <c r="A103" s="245"/>
      <c r="B103" s="246"/>
      <c r="C103" s="247"/>
      <c r="D103" s="247"/>
      <c r="E103" s="247"/>
    </row>
    <row r="104" spans="1:5" ht="12.75">
      <c r="A104" s="245"/>
      <c r="B104" s="246"/>
      <c r="C104" s="247"/>
      <c r="D104" s="247"/>
      <c r="E104" s="247"/>
    </row>
    <row r="105" spans="1:5" ht="12.75">
      <c r="A105" s="245"/>
      <c r="B105" s="246"/>
      <c r="C105" s="247"/>
      <c r="D105" s="247"/>
      <c r="E105" s="247"/>
    </row>
    <row r="106" spans="1:5" ht="12.75">
      <c r="A106" s="245"/>
      <c r="B106" s="246"/>
      <c r="C106" s="247"/>
      <c r="D106" s="247"/>
      <c r="E106" s="247"/>
    </row>
    <row r="107" spans="1:5" ht="12.75">
      <c r="A107" s="245"/>
      <c r="B107" s="246"/>
      <c r="C107" s="247"/>
      <c r="D107" s="247"/>
      <c r="E107" s="247"/>
    </row>
    <row r="108" spans="1:5" ht="12.75">
      <c r="A108" s="248"/>
      <c r="B108" s="249"/>
      <c r="C108" s="250"/>
      <c r="D108" s="250"/>
      <c r="E108" s="250"/>
    </row>
    <row r="109" spans="1:5" ht="12.75">
      <c r="A109" s="245"/>
      <c r="B109" s="246"/>
      <c r="C109" s="247"/>
      <c r="D109" s="247"/>
      <c r="E109" s="247"/>
    </row>
    <row r="110" spans="1:5" ht="12.75">
      <c r="A110" s="245"/>
      <c r="B110" s="246"/>
      <c r="C110" s="247"/>
      <c r="D110" s="247"/>
      <c r="E110" s="247"/>
    </row>
    <row r="111" spans="1:5" ht="12.75">
      <c r="A111" s="245"/>
      <c r="B111" s="246"/>
      <c r="C111" s="247"/>
      <c r="D111" s="247"/>
      <c r="E111" s="247"/>
    </row>
    <row r="112" spans="1:5" ht="12.75">
      <c r="A112" s="245"/>
      <c r="B112" s="246"/>
      <c r="C112" s="247"/>
      <c r="D112" s="247"/>
      <c r="E112" s="247"/>
    </row>
    <row r="113" spans="1:5" ht="12.75">
      <c r="A113" s="245"/>
      <c r="B113" s="246"/>
      <c r="C113" s="247"/>
      <c r="D113" s="247"/>
      <c r="E113" s="247"/>
    </row>
    <row r="114" spans="1:5" ht="12.75">
      <c r="A114" s="245"/>
      <c r="B114" s="246"/>
      <c r="C114" s="247"/>
      <c r="D114" s="247"/>
      <c r="E114" s="247"/>
    </row>
    <row r="115" spans="1:5" ht="12.75">
      <c r="A115" s="245"/>
      <c r="B115" s="246"/>
      <c r="C115" s="247"/>
      <c r="D115" s="247"/>
      <c r="E115" s="247"/>
    </row>
    <row r="116" spans="1:5" ht="12.75">
      <c r="A116" s="245"/>
      <c r="B116" s="246"/>
      <c r="C116" s="247"/>
      <c r="D116" s="247"/>
      <c r="E116" s="247"/>
    </row>
    <row r="117" spans="1:5" ht="12.75">
      <c r="A117" s="245"/>
      <c r="B117" s="246"/>
      <c r="C117" s="247"/>
      <c r="D117" s="247"/>
      <c r="E117" s="247"/>
    </row>
    <row r="118" spans="1:5" ht="12.75">
      <c r="A118" s="245"/>
      <c r="B118" s="246"/>
      <c r="C118" s="247"/>
      <c r="D118" s="247"/>
      <c r="E118" s="247"/>
    </row>
    <row r="119" spans="1:5" ht="12.75">
      <c r="A119" s="245"/>
      <c r="B119" s="246"/>
      <c r="C119" s="247"/>
      <c r="D119" s="247"/>
      <c r="E119" s="247"/>
    </row>
    <row r="120" spans="1:5" ht="12.75">
      <c r="A120" s="245"/>
      <c r="B120" s="246"/>
      <c r="C120" s="247"/>
      <c r="D120" s="247"/>
      <c r="E120" s="247"/>
    </row>
    <row r="121" spans="1:5" ht="12.75">
      <c r="A121" s="245"/>
      <c r="B121" s="246"/>
      <c r="C121" s="247"/>
      <c r="D121" s="247"/>
      <c r="E121" s="247"/>
    </row>
    <row r="122" spans="1:5" ht="12.75">
      <c r="A122" s="245"/>
      <c r="B122" s="246"/>
      <c r="C122" s="247"/>
      <c r="D122" s="247"/>
      <c r="E122" s="247"/>
    </row>
    <row r="123" spans="1:5" ht="12.75">
      <c r="A123" s="245"/>
      <c r="B123" s="246"/>
      <c r="C123" s="247"/>
      <c r="D123" s="247"/>
      <c r="E123" s="247"/>
    </row>
    <row r="124" spans="1:5" ht="12.75">
      <c r="A124" s="245"/>
      <c r="B124" s="246"/>
      <c r="C124" s="247"/>
      <c r="D124" s="247"/>
      <c r="E124" s="247"/>
    </row>
    <row r="125" spans="1:5" ht="12.75">
      <c r="A125" s="245"/>
      <c r="B125" s="246"/>
      <c r="C125" s="247"/>
      <c r="D125" s="247"/>
      <c r="E125" s="247"/>
    </row>
    <row r="126" spans="1:5" ht="12.75">
      <c r="A126" s="245"/>
      <c r="B126" s="246"/>
      <c r="C126" s="247"/>
      <c r="D126" s="247"/>
      <c r="E126" s="247"/>
    </row>
    <row r="127" spans="1:5" ht="12.75">
      <c r="A127" s="245"/>
      <c r="B127" s="246"/>
      <c r="C127" s="247"/>
      <c r="D127" s="247"/>
      <c r="E127" s="247"/>
    </row>
    <row r="128" spans="1:5" ht="12.75">
      <c r="A128" s="245"/>
      <c r="B128" s="246"/>
      <c r="C128" s="247"/>
      <c r="D128" s="247"/>
      <c r="E128" s="247"/>
    </row>
    <row r="129" spans="1:5" ht="12.75">
      <c r="A129" s="245"/>
      <c r="B129" s="246"/>
      <c r="C129" s="247"/>
      <c r="D129" s="247"/>
      <c r="E129" s="247"/>
    </row>
    <row r="130" spans="1:5" ht="12.75">
      <c r="A130" s="245"/>
      <c r="B130" s="246"/>
      <c r="C130" s="247"/>
      <c r="D130" s="247"/>
      <c r="E130" s="247"/>
    </row>
    <row r="131" spans="1:5" ht="12.75">
      <c r="A131" s="245"/>
      <c r="B131" s="246"/>
      <c r="C131" s="247"/>
      <c r="D131" s="247"/>
      <c r="E131" s="247"/>
    </row>
    <row r="132" spans="1:5" ht="12.75">
      <c r="A132" s="245"/>
      <c r="B132" s="246"/>
      <c r="C132" s="247"/>
      <c r="D132" s="247"/>
      <c r="E132" s="247"/>
    </row>
    <row r="133" spans="1:5" ht="12.75">
      <c r="A133" s="245"/>
      <c r="B133" s="246"/>
      <c r="C133" s="247"/>
      <c r="D133" s="247"/>
      <c r="E133" s="247"/>
    </row>
    <row r="134" spans="1:5" ht="12.75">
      <c r="A134" s="245"/>
      <c r="B134" s="246"/>
      <c r="C134" s="247"/>
      <c r="D134" s="247"/>
      <c r="E134" s="247"/>
    </row>
    <row r="135" spans="1:5" ht="12.75">
      <c r="A135" s="245"/>
      <c r="B135" s="246"/>
      <c r="C135" s="247"/>
      <c r="D135" s="247"/>
      <c r="E135" s="247"/>
    </row>
    <row r="136" spans="1:5" ht="12.75">
      <c r="A136" s="245"/>
      <c r="B136" s="246"/>
      <c r="C136" s="247"/>
      <c r="D136" s="247"/>
      <c r="E136" s="247"/>
    </row>
    <row r="137" spans="1:5" ht="12.75">
      <c r="A137" s="245"/>
      <c r="B137" s="246"/>
      <c r="C137" s="247"/>
      <c r="D137" s="247"/>
      <c r="E137" s="247"/>
    </row>
    <row r="138" spans="1:5" ht="12.75">
      <c r="A138" s="245"/>
      <c r="B138" s="246"/>
      <c r="C138" s="247"/>
      <c r="D138" s="247"/>
      <c r="E138" s="247"/>
    </row>
    <row r="139" spans="1:5" ht="12.75">
      <c r="A139" s="245"/>
      <c r="B139" s="246"/>
      <c r="C139" s="247"/>
      <c r="D139" s="247"/>
      <c r="E139" s="247"/>
    </row>
    <row r="140" spans="1:5" ht="12.75">
      <c r="A140" s="245"/>
      <c r="B140" s="246"/>
      <c r="C140" s="247"/>
      <c r="D140" s="247"/>
      <c r="E140" s="247"/>
    </row>
    <row r="141" spans="1:5" ht="12.75">
      <c r="A141" s="245"/>
      <c r="B141" s="246"/>
      <c r="C141" s="247"/>
      <c r="D141" s="247"/>
      <c r="E141" s="247"/>
    </row>
    <row r="142" spans="1:5" ht="12.75">
      <c r="A142" s="245"/>
      <c r="B142" s="246"/>
      <c r="C142" s="247"/>
      <c r="D142" s="247"/>
      <c r="E142" s="247"/>
    </row>
    <row r="143" spans="1:5" ht="12.75">
      <c r="A143" s="245"/>
      <c r="B143" s="246"/>
      <c r="C143" s="247"/>
      <c r="D143" s="247"/>
      <c r="E143" s="247"/>
    </row>
    <row r="144" spans="1:5" ht="12.75">
      <c r="A144" s="245"/>
      <c r="B144" s="246"/>
      <c r="C144" s="247"/>
      <c r="D144" s="247"/>
      <c r="E144" s="247"/>
    </row>
    <row r="145" spans="1:5" ht="12.75">
      <c r="A145" s="245"/>
      <c r="B145" s="246"/>
      <c r="C145" s="247"/>
      <c r="D145" s="247"/>
      <c r="E145" s="247"/>
    </row>
    <row r="146" spans="1:5" ht="12.75">
      <c r="A146" s="245"/>
      <c r="B146" s="246"/>
      <c r="C146" s="247"/>
      <c r="D146" s="247"/>
      <c r="E146" s="247"/>
    </row>
    <row r="147" spans="1:5" ht="12.75">
      <c r="A147" s="245"/>
      <c r="B147" s="246"/>
      <c r="C147" s="247"/>
      <c r="D147" s="247"/>
      <c r="E147" s="247"/>
    </row>
    <row r="148" spans="1:5" ht="12.75">
      <c r="A148" s="245"/>
      <c r="B148" s="246"/>
      <c r="C148" s="247"/>
      <c r="D148" s="247"/>
      <c r="E148" s="247"/>
    </row>
    <row r="149" spans="1:5" ht="12.75">
      <c r="A149" s="248"/>
      <c r="B149" s="249"/>
      <c r="C149" s="250"/>
      <c r="D149" s="250"/>
      <c r="E149" s="250"/>
    </row>
    <row r="150" spans="1:5" ht="12.75">
      <c r="A150" s="245"/>
      <c r="B150" s="246"/>
      <c r="C150" s="247"/>
      <c r="D150" s="247"/>
      <c r="E150" s="247"/>
    </row>
    <row r="151" spans="1:5" ht="12.75">
      <c r="A151" s="245"/>
      <c r="B151" s="246"/>
      <c r="C151" s="247"/>
      <c r="D151" s="247"/>
      <c r="E151" s="247"/>
    </row>
    <row r="152" spans="1:5" ht="12.75">
      <c r="A152" s="245"/>
      <c r="B152" s="246"/>
      <c r="C152" s="247"/>
      <c r="D152" s="247"/>
      <c r="E152" s="247"/>
    </row>
    <row r="153" spans="1:5" ht="12.75">
      <c r="A153" s="245"/>
      <c r="B153" s="246"/>
      <c r="C153" s="247"/>
      <c r="D153" s="247"/>
      <c r="E153" s="247"/>
    </row>
    <row r="154" spans="1:5" ht="12.75">
      <c r="A154" s="245"/>
      <c r="B154" s="246"/>
      <c r="C154" s="247"/>
      <c r="D154" s="247"/>
      <c r="E154" s="247"/>
    </row>
    <row r="155" spans="1:5" ht="12.75">
      <c r="A155" s="245"/>
      <c r="B155" s="246"/>
      <c r="C155" s="247"/>
      <c r="D155" s="247"/>
      <c r="E155" s="247"/>
    </row>
    <row r="156" spans="1:5" ht="12.75">
      <c r="A156" s="245"/>
      <c r="B156" s="246"/>
      <c r="C156" s="247"/>
      <c r="D156" s="247"/>
      <c r="E156" s="247"/>
    </row>
    <row r="157" spans="1:5" ht="12.75">
      <c r="A157" s="245"/>
      <c r="B157" s="246"/>
      <c r="C157" s="247"/>
      <c r="D157" s="247"/>
      <c r="E157" s="247"/>
    </row>
    <row r="158" spans="1:5" ht="12.75">
      <c r="A158" s="245"/>
      <c r="B158" s="246"/>
      <c r="C158" s="247"/>
      <c r="D158" s="247"/>
      <c r="E158" s="247"/>
    </row>
    <row r="159" spans="1:5" ht="12.75">
      <c r="A159" s="245"/>
      <c r="B159" s="246"/>
      <c r="C159" s="247"/>
      <c r="D159" s="247"/>
      <c r="E159" s="247"/>
    </row>
    <row r="160" spans="1:5" ht="12.75">
      <c r="A160" s="245"/>
      <c r="B160" s="246"/>
      <c r="C160" s="247"/>
      <c r="D160" s="247"/>
      <c r="E160" s="247"/>
    </row>
    <row r="161" spans="1:5" ht="12.75">
      <c r="A161" s="245"/>
      <c r="B161" s="246"/>
      <c r="C161" s="247"/>
      <c r="D161" s="247"/>
      <c r="E161" s="247"/>
    </row>
    <row r="162" spans="1:5" ht="12.75">
      <c r="A162" s="245"/>
      <c r="B162" s="246"/>
      <c r="C162" s="247"/>
      <c r="D162" s="247"/>
      <c r="E162" s="247"/>
    </row>
    <row r="163" spans="1:5" ht="12.75">
      <c r="A163" s="245"/>
      <c r="B163" s="246"/>
      <c r="C163" s="247"/>
      <c r="D163" s="247"/>
      <c r="E163" s="247"/>
    </row>
    <row r="164" spans="1:5" ht="12.75">
      <c r="A164" s="245"/>
      <c r="B164" s="246"/>
      <c r="C164" s="247"/>
      <c r="D164" s="247"/>
      <c r="E164" s="247"/>
    </row>
    <row r="165" spans="1:5" ht="12.75">
      <c r="A165" s="248"/>
      <c r="B165" s="249"/>
      <c r="C165" s="250"/>
      <c r="D165" s="250"/>
      <c r="E165" s="250"/>
    </row>
    <row r="166" spans="1:5" ht="12.75">
      <c r="A166" s="248"/>
      <c r="B166" s="249"/>
      <c r="C166" s="250"/>
      <c r="D166" s="250"/>
      <c r="E166" s="250"/>
    </row>
    <row r="167" spans="1:5" ht="12.75">
      <c r="A167" s="245"/>
      <c r="B167" s="246"/>
      <c r="C167" s="247"/>
      <c r="D167" s="247"/>
      <c r="E167" s="247"/>
    </row>
    <row r="168" spans="1:5" ht="12.75">
      <c r="A168" s="245"/>
      <c r="B168" s="246"/>
      <c r="C168" s="247"/>
      <c r="D168" s="247"/>
      <c r="E168" s="247"/>
    </row>
    <row r="169" spans="1:5" ht="12.75">
      <c r="A169" s="245"/>
      <c r="B169" s="246"/>
      <c r="C169" s="247"/>
      <c r="D169" s="247"/>
      <c r="E169" s="247"/>
    </row>
    <row r="170" spans="1:5" ht="12.75">
      <c r="A170" s="245"/>
      <c r="B170" s="246"/>
      <c r="C170" s="247"/>
      <c r="D170" s="247"/>
      <c r="E170" s="247"/>
    </row>
    <row r="171" spans="1:5" ht="12.75">
      <c r="A171" s="248"/>
      <c r="B171" s="249"/>
      <c r="C171" s="250"/>
      <c r="D171" s="250"/>
      <c r="E171" s="250"/>
    </row>
    <row r="172" spans="1:5" ht="12.75">
      <c r="A172" s="245"/>
      <c r="B172" s="246"/>
      <c r="C172" s="247"/>
      <c r="D172" s="247"/>
      <c r="E172" s="247"/>
    </row>
    <row r="173" spans="1:5" ht="12.75">
      <c r="A173" s="245"/>
      <c r="B173" s="246"/>
      <c r="C173" s="247"/>
      <c r="D173" s="247"/>
      <c r="E173" s="247"/>
    </row>
    <row r="174" spans="1:5" ht="12.75">
      <c r="A174" s="248"/>
      <c r="B174" s="249"/>
      <c r="C174" s="250"/>
      <c r="D174" s="250"/>
      <c r="E174" s="250"/>
    </row>
    <row r="175" spans="1:5" ht="12.75">
      <c r="A175" s="245"/>
      <c r="B175" s="246"/>
      <c r="C175" s="247"/>
      <c r="D175" s="247"/>
      <c r="E175" s="247"/>
    </row>
    <row r="176" spans="1:5" ht="12.75">
      <c r="A176" s="245"/>
      <c r="B176" s="246"/>
      <c r="C176" s="247"/>
      <c r="D176" s="247"/>
      <c r="E176" s="247"/>
    </row>
    <row r="177" spans="1:5" ht="12.75">
      <c r="A177" s="248"/>
      <c r="B177" s="249"/>
      <c r="C177" s="250"/>
      <c r="D177" s="250"/>
      <c r="E177" s="250"/>
    </row>
    <row r="178" spans="1:5" ht="12.75">
      <c r="A178" s="248"/>
      <c r="B178" s="249"/>
      <c r="C178" s="250"/>
      <c r="D178" s="250"/>
      <c r="E178" s="250"/>
    </row>
    <row r="179" spans="1:5" ht="12.75">
      <c r="A179" s="245"/>
      <c r="B179" s="246"/>
      <c r="C179" s="247"/>
      <c r="D179" s="247"/>
      <c r="E179" s="247"/>
    </row>
    <row r="180" spans="1:5" ht="12.75">
      <c r="A180" s="245"/>
      <c r="B180" s="246"/>
      <c r="C180" s="247"/>
      <c r="D180" s="247"/>
      <c r="E180" s="247"/>
    </row>
    <row r="181" spans="1:5" ht="12.75">
      <c r="A181" s="245"/>
      <c r="B181" s="246"/>
      <c r="C181" s="247"/>
      <c r="D181" s="247"/>
      <c r="E181" s="247"/>
    </row>
    <row r="182" spans="1:5" ht="12.75">
      <c r="A182" s="248"/>
      <c r="B182" s="249"/>
      <c r="C182" s="250"/>
      <c r="D182" s="250"/>
      <c r="E182" s="250"/>
    </row>
    <row r="183" spans="1:5" ht="12.75">
      <c r="A183" s="248"/>
      <c r="B183" s="249"/>
      <c r="C183" s="250"/>
      <c r="D183" s="250"/>
      <c r="E183" s="250"/>
    </row>
    <row r="184" spans="1:5" ht="12.75">
      <c r="A184" s="245"/>
      <c r="B184" s="246"/>
      <c r="C184" s="247"/>
      <c r="D184" s="247"/>
      <c r="E184" s="247"/>
    </row>
    <row r="185" spans="1:5" ht="12.75">
      <c r="A185" s="245"/>
      <c r="B185" s="246"/>
      <c r="C185" s="247"/>
      <c r="D185" s="247"/>
      <c r="E185" s="247"/>
    </row>
    <row r="186" spans="1:5" ht="12.75">
      <c r="A186" s="245"/>
      <c r="B186" s="246"/>
      <c r="C186" s="247"/>
      <c r="D186" s="247"/>
      <c r="E186" s="247"/>
    </row>
    <row r="187" spans="1:5" ht="12.75">
      <c r="A187" s="245"/>
      <c r="B187" s="246"/>
      <c r="C187" s="247"/>
      <c r="D187" s="247"/>
      <c r="E187" s="247"/>
    </row>
    <row r="188" spans="1:5" ht="12.75">
      <c r="A188" s="245"/>
      <c r="B188" s="246"/>
      <c r="C188" s="247"/>
      <c r="D188" s="247"/>
      <c r="E188" s="247"/>
    </row>
    <row r="189" spans="1:5" ht="12.75">
      <c r="A189" s="248"/>
      <c r="B189" s="249"/>
      <c r="C189" s="250"/>
      <c r="D189" s="250"/>
      <c r="E189" s="250"/>
    </row>
    <row r="190" spans="1:5" ht="12.75">
      <c r="A190" s="245"/>
      <c r="B190" s="246"/>
      <c r="C190" s="247"/>
      <c r="D190" s="247"/>
      <c r="E190" s="247"/>
    </row>
    <row r="191" spans="1:5" ht="12.75">
      <c r="A191" s="245"/>
      <c r="B191" s="246"/>
      <c r="C191" s="247"/>
      <c r="D191" s="247"/>
      <c r="E191" s="247"/>
    </row>
    <row r="192" spans="1:5" ht="12.75">
      <c r="A192" s="245"/>
      <c r="B192" s="246"/>
      <c r="C192" s="247"/>
      <c r="D192" s="247"/>
      <c r="E192" s="247"/>
    </row>
    <row r="193" spans="1:5" ht="12.75">
      <c r="A193" s="248"/>
      <c r="B193" s="249"/>
      <c r="C193" s="250"/>
      <c r="D193" s="250"/>
      <c r="E193" s="250"/>
    </row>
    <row r="194" spans="1:5" ht="12.75">
      <c r="A194" s="245"/>
      <c r="B194" s="246"/>
      <c r="C194" s="247"/>
      <c r="D194" s="247"/>
      <c r="E194" s="247"/>
    </row>
    <row r="195" spans="1:5" ht="12.75">
      <c r="A195" s="245"/>
      <c r="B195" s="246"/>
      <c r="C195" s="247"/>
      <c r="D195" s="247"/>
      <c r="E195" s="247"/>
    </row>
    <row r="196" spans="1:5" ht="12.75">
      <c r="A196" s="245"/>
      <c r="B196" s="246"/>
      <c r="C196" s="247"/>
      <c r="D196" s="247"/>
      <c r="E196" s="247"/>
    </row>
    <row r="197" spans="1:5" ht="12.75">
      <c r="A197" s="245"/>
      <c r="B197" s="246"/>
      <c r="C197" s="247"/>
      <c r="D197" s="247"/>
      <c r="E197" s="247"/>
    </row>
    <row r="198" spans="1:5" ht="12.75">
      <c r="A198" s="245"/>
      <c r="B198" s="246"/>
      <c r="C198" s="247"/>
      <c r="D198" s="247"/>
      <c r="E198" s="247"/>
    </row>
    <row r="199" spans="1:5" ht="12.75">
      <c r="A199" s="245"/>
      <c r="B199" s="246"/>
      <c r="C199" s="247"/>
      <c r="D199" s="247"/>
      <c r="E199" s="247"/>
    </row>
    <row r="200" spans="1:5" ht="12.75">
      <c r="A200" s="245"/>
      <c r="B200" s="246"/>
      <c r="C200" s="247"/>
      <c r="D200" s="247"/>
      <c r="E200" s="247"/>
    </row>
    <row r="201" spans="1:5" ht="12.75">
      <c r="A201" s="245"/>
      <c r="B201" s="246"/>
      <c r="C201" s="247"/>
      <c r="D201" s="247"/>
      <c r="E201" s="247"/>
    </row>
    <row r="202" spans="1:5" ht="12.75">
      <c r="A202" s="245"/>
      <c r="B202" s="246"/>
      <c r="C202" s="247"/>
      <c r="D202" s="247"/>
      <c r="E202" s="247"/>
    </row>
    <row r="203" spans="1:5" ht="12.75">
      <c r="A203" s="245"/>
      <c r="B203" s="246"/>
      <c r="C203" s="247"/>
      <c r="D203" s="247"/>
      <c r="E203" s="247"/>
    </row>
    <row r="204" spans="1:5" ht="12.75">
      <c r="A204" s="245"/>
      <c r="B204" s="246"/>
      <c r="C204" s="247"/>
      <c r="D204" s="247"/>
      <c r="E204" s="247"/>
    </row>
    <row r="205" spans="1:5" ht="12.75">
      <c r="A205" s="245"/>
      <c r="B205" s="246"/>
      <c r="C205" s="247"/>
      <c r="D205" s="247"/>
      <c r="E205" s="247"/>
    </row>
    <row r="206" spans="1:5" ht="12.75">
      <c r="A206" s="245"/>
      <c r="B206" s="246"/>
      <c r="C206" s="247"/>
      <c r="D206" s="247"/>
      <c r="E206" s="247"/>
    </row>
    <row r="207" spans="1:5" ht="12.75">
      <c r="A207" s="245"/>
      <c r="B207" s="246"/>
      <c r="C207" s="247"/>
      <c r="D207" s="247"/>
      <c r="E207" s="247"/>
    </row>
    <row r="208" spans="1:5" ht="12.75">
      <c r="A208" s="245"/>
      <c r="B208" s="246"/>
      <c r="C208" s="247"/>
      <c r="D208" s="247"/>
      <c r="E208" s="247"/>
    </row>
    <row r="209" spans="1:5" ht="12.75">
      <c r="A209" s="245"/>
      <c r="B209" s="246"/>
      <c r="C209" s="247"/>
      <c r="D209" s="247"/>
      <c r="E209" s="247"/>
    </row>
    <row r="210" spans="1:5" ht="12.75">
      <c r="A210" s="245"/>
      <c r="B210" s="246"/>
      <c r="C210" s="247"/>
      <c r="D210" s="247"/>
      <c r="E210" s="247"/>
    </row>
    <row r="211" spans="1:5" ht="12.75">
      <c r="A211" s="245"/>
      <c r="B211" s="246"/>
      <c r="C211" s="247"/>
      <c r="D211" s="247"/>
      <c r="E211" s="247"/>
    </row>
    <row r="212" spans="1:5" ht="12.75">
      <c r="A212" s="245"/>
      <c r="B212" s="246"/>
      <c r="C212" s="247"/>
      <c r="D212" s="247"/>
      <c r="E212" s="247"/>
    </row>
    <row r="213" spans="1:5" ht="12.75">
      <c r="A213" s="245"/>
      <c r="B213" s="246"/>
      <c r="C213" s="247"/>
      <c r="D213" s="247"/>
      <c r="E213" s="247"/>
    </row>
    <row r="214" spans="1:5" ht="12.75">
      <c r="A214" s="245"/>
      <c r="B214" s="246"/>
      <c r="C214" s="247"/>
      <c r="D214" s="247"/>
      <c r="E214" s="247"/>
    </row>
    <row r="215" spans="1:5" ht="12.75">
      <c r="A215" s="245"/>
      <c r="B215" s="246"/>
      <c r="C215" s="247"/>
      <c r="D215" s="247"/>
      <c r="E215" s="247"/>
    </row>
    <row r="216" spans="1:5" ht="12.75">
      <c r="A216" s="245"/>
      <c r="B216" s="246"/>
      <c r="C216" s="247"/>
      <c r="D216" s="247"/>
      <c r="E216" s="247"/>
    </row>
    <row r="217" spans="1:5" ht="12.75">
      <c r="A217" s="245"/>
      <c r="B217" s="246"/>
      <c r="C217" s="247"/>
      <c r="D217" s="247"/>
      <c r="E217" s="247"/>
    </row>
    <row r="218" spans="1:5" ht="12.75">
      <c r="A218" s="245"/>
      <c r="B218" s="246"/>
      <c r="C218" s="247"/>
      <c r="D218" s="247"/>
      <c r="E218" s="247"/>
    </row>
    <row r="219" spans="1:5" ht="12.75">
      <c r="A219" s="248"/>
      <c r="B219" s="249"/>
      <c r="C219" s="250"/>
      <c r="D219" s="250"/>
      <c r="E219" s="250"/>
    </row>
    <row r="220" spans="1:5" ht="12.75">
      <c r="A220" s="245"/>
      <c r="B220" s="246"/>
      <c r="C220" s="247"/>
      <c r="D220" s="247"/>
      <c r="E220" s="247"/>
    </row>
    <row r="221" spans="1:5" ht="12.75">
      <c r="A221" s="245"/>
      <c r="B221" s="246"/>
      <c r="C221" s="247"/>
      <c r="D221" s="247"/>
      <c r="E221" s="247"/>
    </row>
    <row r="222" spans="1:5" ht="12.75">
      <c r="A222" s="245"/>
      <c r="B222" s="246"/>
      <c r="C222" s="247"/>
      <c r="D222" s="247"/>
      <c r="E222" s="247"/>
    </row>
    <row r="223" spans="1:5" ht="12.75">
      <c r="A223" s="245"/>
      <c r="B223" s="246"/>
      <c r="C223" s="247"/>
      <c r="D223" s="247"/>
      <c r="E223" s="247"/>
    </row>
    <row r="224" spans="1:5" ht="12.75">
      <c r="A224" s="245"/>
      <c r="B224" s="246"/>
      <c r="C224" s="247"/>
      <c r="D224" s="247"/>
      <c r="E224" s="247"/>
    </row>
    <row r="225" spans="1:5" ht="12.75">
      <c r="A225" s="245"/>
      <c r="B225" s="246"/>
      <c r="C225" s="247"/>
      <c r="D225" s="247"/>
      <c r="E225" s="247"/>
    </row>
    <row r="226" spans="1:5" ht="12.75">
      <c r="A226" s="245"/>
      <c r="B226" s="246"/>
      <c r="C226" s="247"/>
      <c r="D226" s="247"/>
      <c r="E226" s="247"/>
    </row>
    <row r="227" spans="1:5" ht="12.75">
      <c r="A227" s="245"/>
      <c r="B227" s="246"/>
      <c r="C227" s="247"/>
      <c r="D227" s="247"/>
      <c r="E227" s="247"/>
    </row>
    <row r="228" spans="1:5" ht="12.75">
      <c r="A228" s="245"/>
      <c r="B228" s="246"/>
      <c r="C228" s="247"/>
      <c r="D228" s="247"/>
      <c r="E228" s="247"/>
    </row>
    <row r="229" spans="1:5" ht="12.75">
      <c r="A229" s="245"/>
      <c r="B229" s="246"/>
      <c r="C229" s="247"/>
      <c r="D229" s="247"/>
      <c r="E229" s="247"/>
    </row>
    <row r="230" spans="1:5" ht="12.75">
      <c r="A230" s="245"/>
      <c r="B230" s="246"/>
      <c r="C230" s="247"/>
      <c r="D230" s="247"/>
      <c r="E230" s="247"/>
    </row>
    <row r="231" spans="1:5" ht="12.75">
      <c r="A231" s="245"/>
      <c r="B231" s="246"/>
      <c r="C231" s="247"/>
      <c r="D231" s="247"/>
      <c r="E231" s="247"/>
    </row>
    <row r="232" spans="1:5" ht="12.75">
      <c r="A232" s="245"/>
      <c r="B232" s="246"/>
      <c r="C232" s="247"/>
      <c r="D232" s="247"/>
      <c r="E232" s="247"/>
    </row>
    <row r="233" spans="1:5" ht="12.75">
      <c r="A233" s="245"/>
      <c r="B233" s="246"/>
      <c r="C233" s="247"/>
      <c r="D233" s="247"/>
      <c r="E233" s="247"/>
    </row>
    <row r="234" spans="1:5" ht="12.75">
      <c r="A234" s="245"/>
      <c r="B234" s="246"/>
      <c r="C234" s="247"/>
      <c r="D234" s="247"/>
      <c r="E234" s="247"/>
    </row>
    <row r="235" spans="1:5" ht="12.75">
      <c r="A235" s="245"/>
      <c r="B235" s="246"/>
      <c r="C235" s="247"/>
      <c r="D235" s="247"/>
      <c r="E235" s="247"/>
    </row>
    <row r="236" spans="1:5" ht="12.75">
      <c r="A236" s="245"/>
      <c r="B236" s="246"/>
      <c r="C236" s="247"/>
      <c r="D236" s="247"/>
      <c r="E236" s="247"/>
    </row>
    <row r="237" spans="1:5" ht="12.75">
      <c r="A237" s="245"/>
      <c r="B237" s="246"/>
      <c r="C237" s="247"/>
      <c r="D237" s="247"/>
      <c r="E237" s="247"/>
    </row>
    <row r="238" spans="1:5" ht="12.75">
      <c r="A238" s="245"/>
      <c r="B238" s="246"/>
      <c r="C238" s="247"/>
      <c r="D238" s="247"/>
      <c r="E238" s="247"/>
    </row>
    <row r="239" spans="1:5" ht="12.75">
      <c r="A239" s="245"/>
      <c r="B239" s="246"/>
      <c r="C239" s="247"/>
      <c r="D239" s="247"/>
      <c r="E239" s="247"/>
    </row>
    <row r="240" spans="1:5" ht="12.75">
      <c r="A240" s="245"/>
      <c r="B240" s="246"/>
      <c r="C240" s="247"/>
      <c r="D240" s="247"/>
      <c r="E240" s="247"/>
    </row>
    <row r="241" spans="1:5" ht="12.75">
      <c r="A241" s="245"/>
      <c r="B241" s="246"/>
      <c r="C241" s="247"/>
      <c r="D241" s="247"/>
      <c r="E241" s="247"/>
    </row>
    <row r="242" spans="1:5" ht="12.75">
      <c r="A242" s="245"/>
      <c r="B242" s="246"/>
      <c r="C242" s="247"/>
      <c r="D242" s="247"/>
      <c r="E242" s="247"/>
    </row>
    <row r="243" spans="1:5" ht="12.75">
      <c r="A243" s="248"/>
      <c r="B243" s="249"/>
      <c r="C243" s="250"/>
      <c r="D243" s="250"/>
      <c r="E243" s="250"/>
    </row>
    <row r="244" spans="1:5" ht="12.75">
      <c r="A244" s="245"/>
      <c r="B244" s="246"/>
      <c r="C244" s="247"/>
      <c r="D244" s="247"/>
      <c r="E244" s="247"/>
    </row>
    <row r="245" spans="1:5" ht="12.75">
      <c r="A245" s="245"/>
      <c r="B245" s="246"/>
      <c r="C245" s="247"/>
      <c r="D245" s="247"/>
      <c r="E245" s="247"/>
    </row>
    <row r="246" spans="1:5" ht="12.75">
      <c r="A246" s="245"/>
      <c r="B246" s="246"/>
      <c r="C246" s="247"/>
      <c r="D246" s="247"/>
      <c r="E246" s="247"/>
    </row>
    <row r="247" spans="1:5" ht="12.75">
      <c r="A247" s="245"/>
      <c r="B247" s="246"/>
      <c r="C247" s="247"/>
      <c r="D247" s="247"/>
      <c r="E247" s="247"/>
    </row>
    <row r="248" spans="1:5" ht="12.75">
      <c r="A248" s="245"/>
      <c r="B248" s="246"/>
      <c r="C248" s="247"/>
      <c r="D248" s="247"/>
      <c r="E248" s="247"/>
    </row>
    <row r="249" spans="1:5" ht="12.75">
      <c r="A249" s="245"/>
      <c r="B249" s="246"/>
      <c r="C249" s="247"/>
      <c r="D249" s="247"/>
      <c r="E249" s="247"/>
    </row>
    <row r="250" spans="1:5" ht="12.75">
      <c r="A250" s="245"/>
      <c r="B250" s="246"/>
      <c r="C250" s="247"/>
      <c r="D250" s="247"/>
      <c r="E250" s="247"/>
    </row>
    <row r="251" spans="1:5" ht="12.75">
      <c r="A251" s="245"/>
      <c r="B251" s="246"/>
      <c r="C251" s="247"/>
      <c r="D251" s="247"/>
      <c r="E251" s="247"/>
    </row>
    <row r="252" spans="1:5" ht="12.75">
      <c r="A252" s="245"/>
      <c r="B252" s="246"/>
      <c r="C252" s="247"/>
      <c r="D252" s="247"/>
      <c r="E252" s="247"/>
    </row>
    <row r="253" spans="1:5" ht="12.75">
      <c r="A253" s="245"/>
      <c r="B253" s="246"/>
      <c r="C253" s="247"/>
      <c r="D253" s="247"/>
      <c r="E253" s="247"/>
    </row>
    <row r="254" spans="1:5" ht="12.75">
      <c r="A254" s="248"/>
      <c r="B254" s="249"/>
      <c r="C254" s="250"/>
      <c r="D254" s="250"/>
      <c r="E254" s="250"/>
    </row>
    <row r="255" spans="1:5" ht="12.75">
      <c r="A255" s="248"/>
      <c r="B255" s="249"/>
      <c r="C255" s="250"/>
      <c r="D255" s="250"/>
      <c r="E255" s="250"/>
    </row>
    <row r="256" spans="1:5" ht="12.75">
      <c r="A256" s="248"/>
      <c r="B256" s="249"/>
      <c r="C256" s="250"/>
      <c r="D256" s="250"/>
      <c r="E256" s="250"/>
    </row>
    <row r="257" spans="1:5" ht="12.75">
      <c r="A257" s="245"/>
      <c r="B257" s="246"/>
      <c r="C257" s="247"/>
      <c r="D257" s="247"/>
      <c r="E257" s="247"/>
    </row>
    <row r="258" spans="1:5" ht="12.75">
      <c r="A258" s="245"/>
      <c r="B258" s="246"/>
      <c r="C258" s="247"/>
      <c r="D258" s="247"/>
      <c r="E258" s="247"/>
    </row>
    <row r="259" spans="1:5" ht="12.75">
      <c r="A259" s="245"/>
      <c r="B259" s="246"/>
      <c r="C259" s="247"/>
      <c r="D259" s="247"/>
      <c r="E259" s="247"/>
    </row>
    <row r="260" spans="1:5" ht="12.75">
      <c r="A260" s="248"/>
      <c r="B260" s="249"/>
      <c r="C260" s="250"/>
      <c r="D260" s="250"/>
      <c r="E260" s="250"/>
    </row>
    <row r="261" spans="1:5" ht="12.75">
      <c r="A261" s="248"/>
      <c r="B261" s="249"/>
      <c r="C261" s="250"/>
      <c r="D261" s="250"/>
      <c r="E261" s="250"/>
    </row>
    <row r="262" spans="1:5" ht="12.75">
      <c r="A262" s="1"/>
      <c r="B262" s="1"/>
      <c r="C262" s="1"/>
      <c r="D262" s="1"/>
      <c r="E262" s="1"/>
    </row>
  </sheetData>
  <sheetProtection/>
  <mergeCells count="4">
    <mergeCell ref="A1:N1"/>
    <mergeCell ref="A2:L2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2018-05-31T12:53:27Z</cp:lastPrinted>
  <dcterms:created xsi:type="dcterms:W3CDTF">2010-01-27T15:10:55Z</dcterms:created>
  <dcterms:modified xsi:type="dcterms:W3CDTF">2018-05-31T12:57:02Z</dcterms:modified>
  <cp:category/>
  <cp:version/>
  <cp:contentType/>
  <cp:contentStatus/>
</cp:coreProperties>
</file>