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D:\Dokumentumok\hivatali ügyek\"/>
    </mc:Choice>
  </mc:AlternateContent>
  <xr:revisionPtr revIDLastSave="0" documentId="8_{12D11892-A7CA-4DF1-8D0E-D4C47E531D9B}" xr6:coauthVersionLast="45" xr6:coauthVersionMax="45" xr10:uidLastSave="{00000000-0000-0000-0000-000000000000}"/>
  <bookViews>
    <workbookView xWindow="-120" yWindow="-120" windowWidth="29040" windowHeight="15840" tabRatio="636" firstSheet="8" activeTab="13" xr2:uid="{00000000-000D-0000-FFFF-FFFF00000000}"/>
  </bookViews>
  <sheets>
    <sheet name="címrend" sheetId="7" r:id="rId1"/>
    <sheet name="bevétel_kiadás_főösszesítő" sheetId="57" r:id="rId2"/>
    <sheet name="maradványkimutatás" sheetId="43" r:id="rId3"/>
    <sheet name="felhalmozási_kiadások" sheetId="56" r:id="rId4"/>
    <sheet name="segélyek" sheetId="58" r:id="rId5"/>
    <sheet name="eredménykimutatás" sheetId="52" r:id="rId6"/>
    <sheet name="vagyonkimutatás" sheetId="49" r:id="rId7"/>
    <sheet name="részesedés" sheetId="48" r:id="rId8"/>
    <sheet name="adósság_ügyletek" sheetId="47" r:id="rId9"/>
    <sheet name="adósságállomány" sheetId="46" r:id="rId10"/>
    <sheet name="adott_tám" sheetId="44" r:id="rId11"/>
    <sheet name="mérleg" sheetId="53" r:id="rId12"/>
    <sheet name="immjavteszk" sheetId="54" r:id="rId13"/>
    <sheet name="értékvesztés" sheetId="55" r:id="rId14"/>
  </sheets>
  <definedNames>
    <definedName name="_xlnm.Print_Area" localSheetId="6">vagyonkimutatás!$A$1:$D$127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8" i="58" l="1"/>
  <c r="AA18" i="58"/>
  <c r="V18" i="58"/>
  <c r="E42" i="56"/>
  <c r="P17" i="56"/>
  <c r="P15" i="56" s="1"/>
  <c r="P47" i="56" s="1"/>
  <c r="K17" i="56"/>
  <c r="K15" i="56" s="1"/>
  <c r="K47" i="56" s="1"/>
  <c r="F17" i="56"/>
  <c r="F47" i="56" s="1"/>
  <c r="O15" i="56"/>
  <c r="N15" i="56"/>
  <c r="L15" i="56"/>
  <c r="J15" i="56"/>
  <c r="I15" i="56"/>
  <c r="G15" i="56"/>
  <c r="E15" i="56"/>
  <c r="B15" i="56"/>
  <c r="O12" i="56"/>
  <c r="O9" i="56" s="1"/>
  <c r="O47" i="56" s="1"/>
  <c r="L12" i="56"/>
  <c r="L9" i="56" s="1"/>
  <c r="L47" i="56" s="1"/>
  <c r="J12" i="56"/>
  <c r="J9" i="56" s="1"/>
  <c r="J47" i="56" s="1"/>
  <c r="G12" i="56"/>
  <c r="G11" i="56"/>
  <c r="G9" i="56" s="1"/>
  <c r="G47" i="56" s="1"/>
  <c r="N9" i="56"/>
  <c r="M9" i="56"/>
  <c r="I9" i="56"/>
  <c r="H9" i="56"/>
  <c r="E9" i="56"/>
  <c r="E47" i="56" s="1"/>
  <c r="B9" i="56"/>
  <c r="B47" i="56" s="1"/>
  <c r="E14" i="57"/>
  <c r="E22" i="57" s="1"/>
  <c r="F14" i="57"/>
  <c r="H14" i="57"/>
  <c r="I14" i="57"/>
  <c r="I22" i="57" s="1"/>
  <c r="I30" i="57" s="1"/>
  <c r="I82" i="57" s="1"/>
  <c r="K14" i="57"/>
  <c r="K22" i="57" s="1"/>
  <c r="L14" i="57"/>
  <c r="J15" i="57"/>
  <c r="D16" i="57"/>
  <c r="D14" i="57" s="1"/>
  <c r="D22" i="57" s="1"/>
  <c r="D30" i="57" s="1"/>
  <c r="G16" i="57"/>
  <c r="G14" i="57" s="1"/>
  <c r="J16" i="57"/>
  <c r="D19" i="57"/>
  <c r="G19" i="57"/>
  <c r="J19" i="57"/>
  <c r="J20" i="57"/>
  <c r="F22" i="57"/>
  <c r="F30" i="57" s="1"/>
  <c r="F82" i="57" s="1"/>
  <c r="H22" i="57"/>
  <c r="H30" i="57" s="1"/>
  <c r="H82" i="57" s="1"/>
  <c r="L22" i="57"/>
  <c r="D26" i="57"/>
  <c r="E26" i="57"/>
  <c r="G26" i="57"/>
  <c r="H26" i="57"/>
  <c r="J26" i="57"/>
  <c r="K26" i="57"/>
  <c r="L26" i="57"/>
  <c r="F28" i="57"/>
  <c r="I28" i="57"/>
  <c r="F29" i="57"/>
  <c r="I29" i="57"/>
  <c r="L30" i="57"/>
  <c r="D34" i="57"/>
  <c r="E34" i="57"/>
  <c r="F34" i="57"/>
  <c r="G34" i="57"/>
  <c r="H34" i="57"/>
  <c r="I34" i="57"/>
  <c r="K34" i="57"/>
  <c r="D38" i="57"/>
  <c r="E38" i="57"/>
  <c r="G38" i="57"/>
  <c r="H38" i="57"/>
  <c r="K38" i="57"/>
  <c r="F40" i="57"/>
  <c r="F38" i="57" s="1"/>
  <c r="I40" i="57"/>
  <c r="I38" i="57" s="1"/>
  <c r="I47" i="57" s="1"/>
  <c r="E42" i="57"/>
  <c r="G42" i="57"/>
  <c r="H42" i="57"/>
  <c r="I42" i="57"/>
  <c r="K42" i="57"/>
  <c r="L42" i="57"/>
  <c r="L41" i="57" s="1"/>
  <c r="L38" i="57" s="1"/>
  <c r="D43" i="57"/>
  <c r="D42" i="57" s="1"/>
  <c r="F44" i="57"/>
  <c r="F45" i="57"/>
  <c r="I45" i="57"/>
  <c r="J45" i="57"/>
  <c r="J42" i="57" s="1"/>
  <c r="F46" i="57"/>
  <c r="I46" i="57"/>
  <c r="J46" i="57"/>
  <c r="E47" i="57"/>
  <c r="E61" i="57" s="1"/>
  <c r="D48" i="57"/>
  <c r="E48" i="57"/>
  <c r="G48" i="57"/>
  <c r="H48" i="57"/>
  <c r="I48" i="57"/>
  <c r="J48" i="57"/>
  <c r="K48" i="57"/>
  <c r="L48" i="57"/>
  <c r="L58" i="57" s="1"/>
  <c r="D51" i="57"/>
  <c r="F51" i="57" s="1"/>
  <c r="E51" i="57"/>
  <c r="G51" i="57"/>
  <c r="H51" i="57"/>
  <c r="K51" i="57"/>
  <c r="F52" i="57"/>
  <c r="I52" i="57"/>
  <c r="I51" i="57" s="1"/>
  <c r="J52" i="57"/>
  <c r="J51" i="57" s="1"/>
  <c r="J58" i="57" s="1"/>
  <c r="F53" i="57"/>
  <c r="D54" i="57"/>
  <c r="G54" i="57"/>
  <c r="H54" i="57"/>
  <c r="J54" i="57"/>
  <c r="K54" i="57"/>
  <c r="K58" i="57" s="1"/>
  <c r="L54" i="57"/>
  <c r="F56" i="57"/>
  <c r="I56" i="57"/>
  <c r="I54" i="57" s="1"/>
  <c r="F57" i="57"/>
  <c r="I57" i="57"/>
  <c r="D58" i="57"/>
  <c r="E58" i="57"/>
  <c r="G58" i="57"/>
  <c r="H58" i="57"/>
  <c r="D63" i="57"/>
  <c r="G63" i="57"/>
  <c r="G66" i="57" s="1"/>
  <c r="H64" i="57"/>
  <c r="G64" i="57" s="1"/>
  <c r="E65" i="57"/>
  <c r="D65" i="57" s="1"/>
  <c r="D66" i="57"/>
  <c r="E66" i="57"/>
  <c r="E74" i="57" s="1"/>
  <c r="F66" i="57"/>
  <c r="H66" i="57"/>
  <c r="I66" i="57"/>
  <c r="J66" i="57"/>
  <c r="K66" i="57"/>
  <c r="L66" i="57"/>
  <c r="F67" i="57"/>
  <c r="I67" i="57"/>
  <c r="D68" i="57"/>
  <c r="F68" i="57" s="1"/>
  <c r="G68" i="57"/>
  <c r="I68" i="57" s="1"/>
  <c r="F69" i="57"/>
  <c r="I69" i="57"/>
  <c r="F70" i="57"/>
  <c r="I70" i="57"/>
  <c r="D73" i="57"/>
  <c r="F73" i="57" s="1"/>
  <c r="F74" i="57" s="1"/>
  <c r="J73" i="57"/>
  <c r="H74" i="57"/>
  <c r="K74" i="57"/>
  <c r="F75" i="57"/>
  <c r="I75" i="57"/>
  <c r="D76" i="57"/>
  <c r="F76" i="57"/>
  <c r="G76" i="57"/>
  <c r="I76" i="57" s="1"/>
  <c r="F77" i="57"/>
  <c r="I77" i="57"/>
  <c r="J77" i="57"/>
  <c r="F78" i="57"/>
  <c r="I78" i="57"/>
  <c r="J78" i="57"/>
  <c r="F79" i="57"/>
  <c r="I79" i="57"/>
  <c r="D80" i="57"/>
  <c r="D81" i="57"/>
  <c r="E81" i="57"/>
  <c r="H81" i="57"/>
  <c r="J81" i="57"/>
  <c r="K81" i="57"/>
  <c r="L82" i="57"/>
  <c r="D74" i="57" l="1"/>
  <c r="E83" i="57"/>
  <c r="G81" i="57"/>
  <c r="F54" i="57"/>
  <c r="F42" i="57"/>
  <c r="G47" i="57"/>
  <c r="G61" i="57" s="1"/>
  <c r="E30" i="57"/>
  <c r="E62" i="57" s="1"/>
  <c r="K30" i="57"/>
  <c r="J74" i="57"/>
  <c r="G73" i="57"/>
  <c r="I73" i="57" s="1"/>
  <c r="I74" i="57" s="1"/>
  <c r="H47" i="57"/>
  <c r="H61" i="57" s="1"/>
  <c r="H83" i="57" s="1"/>
  <c r="D47" i="57"/>
  <c r="D61" i="57" s="1"/>
  <c r="D83" i="57" s="1"/>
  <c r="L37" i="57"/>
  <c r="L34" i="57" s="1"/>
  <c r="L33" i="57" s="1"/>
  <c r="L47" i="57" s="1"/>
  <c r="L61" i="57" s="1"/>
  <c r="J38" i="57"/>
  <c r="D62" i="57"/>
  <c r="D82" i="57"/>
  <c r="F58" i="57"/>
  <c r="I58" i="57"/>
  <c r="I61" i="57" s="1"/>
  <c r="J34" i="57"/>
  <c r="F47" i="57"/>
  <c r="E82" i="57"/>
  <c r="G22" i="57"/>
  <c r="G30" i="57"/>
  <c r="K82" i="57"/>
  <c r="J14" i="57"/>
  <c r="J22" i="57" s="1"/>
  <c r="J30" i="57" s="1"/>
  <c r="E64" i="57"/>
  <c r="D64" i="57" s="1"/>
  <c r="K47" i="57"/>
  <c r="K61" i="57" s="1"/>
  <c r="K83" i="57" s="1"/>
  <c r="F61" i="57" l="1"/>
  <c r="H62" i="57"/>
  <c r="G74" i="57"/>
  <c r="G83" i="57" s="1"/>
  <c r="J47" i="57"/>
  <c r="J61" i="57" s="1"/>
  <c r="J83" i="57" s="1"/>
  <c r="I83" i="57"/>
  <c r="I62" i="57"/>
  <c r="K62" i="57"/>
  <c r="G62" i="57"/>
  <c r="G82" i="57"/>
  <c r="F83" i="57"/>
  <c r="F62" i="57"/>
  <c r="J82" i="57"/>
  <c r="L83" i="57"/>
  <c r="L62" i="57"/>
  <c r="J62" i="57" l="1"/>
  <c r="E16" i="48"/>
  <c r="D16" i="48"/>
  <c r="C98" i="49"/>
  <c r="D98" i="49"/>
  <c r="D121" i="49"/>
  <c r="C121" i="49"/>
  <c r="C116" i="49"/>
  <c r="C108" i="49"/>
  <c r="C126" i="49" s="1"/>
  <c r="C87" i="49"/>
  <c r="C79" i="49"/>
  <c r="C70" i="49"/>
  <c r="C54" i="49"/>
  <c r="C44" i="49" s="1"/>
  <c r="C28" i="49"/>
  <c r="C20" i="49"/>
  <c r="C16" i="49"/>
  <c r="C7" i="49"/>
  <c r="C11" i="49" l="1"/>
  <c r="C96" i="49"/>
  <c r="C10" i="43"/>
  <c r="D7" i="49" l="1"/>
  <c r="C16" i="48" l="1"/>
  <c r="D87" i="49"/>
  <c r="D79" i="49"/>
  <c r="D16" i="49"/>
  <c r="D20" i="49"/>
  <c r="D28" i="49"/>
  <c r="D54" i="49"/>
  <c r="D70" i="49"/>
  <c r="D108" i="49"/>
  <c r="D116" i="49"/>
  <c r="F13" i="47"/>
  <c r="F14" i="47"/>
  <c r="F16" i="47"/>
  <c r="F17" i="47"/>
  <c r="E18" i="47"/>
  <c r="F19" i="47"/>
  <c r="E20" i="47"/>
  <c r="F20" i="47"/>
  <c r="F21" i="47"/>
  <c r="E22" i="47"/>
  <c r="F22" i="47" s="1"/>
  <c r="F23" i="47"/>
  <c r="B17" i="46"/>
  <c r="D26" i="44"/>
  <c r="C26" i="44"/>
  <c r="C13" i="43"/>
  <c r="E24" i="47" l="1"/>
  <c r="F18" i="47"/>
  <c r="D126" i="49"/>
  <c r="F24" i="47"/>
  <c r="D44" i="49"/>
  <c r="D11" i="49"/>
  <c r="C14" i="43"/>
  <c r="C23" i="43" s="1"/>
  <c r="D96" i="49" l="1"/>
</calcChain>
</file>

<file path=xl/sharedStrings.xml><?xml version="1.0" encoding="utf-8"?>
<sst xmlns="http://schemas.openxmlformats.org/spreadsheetml/2006/main" count="856" uniqueCount="559">
  <si>
    <t>Önkormányzatok sajátos felhalmozási és tőke bevételei</t>
  </si>
  <si>
    <t>Pénzforgalom nélküli bevételek</t>
  </si>
  <si>
    <t>1.</t>
  </si>
  <si>
    <t>10.</t>
  </si>
  <si>
    <t>Sor-
szám</t>
  </si>
  <si>
    <t>Kötelezettség jogcíme</t>
  </si>
  <si>
    <t>Köt. váll.
 éve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</si>
  <si>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</si>
  <si>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</si>
  <si>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</si>
  <si>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</si>
  <si>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</si>
  <si>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</si>
  <si>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</si>
  <si>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</si>
  <si>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</si>
  <si>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</si>
  <si>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</si>
  <si>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</si>
  <si>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</si>
  <si>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</si>
  <si>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</si>
  <si>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</si>
  <si>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</si>
  <si>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</si>
  <si>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</si>
  <si>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</si>
  <si>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</si>
  <si>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</si>
  <si>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</si>
  <si>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</si>
  <si>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</si>
  <si>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</si>
  <si>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</si>
  <si>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</si>
  <si>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</si>
  <si>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</si>
  <si>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</si>
  <si>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</si>
  <si>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</si>
  <si>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</si>
  <si>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</si>
  <si>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</si>
  <si>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</si>
  <si>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</si>
  <si>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</si>
  <si>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</si>
  <si>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</si>
  <si>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</si>
  <si>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</si>
  <si>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</si>
  <si>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</si>
  <si>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</si>
  <si>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</si>
  <si>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</si>
  <si>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</si>
  <si>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</si>
  <si>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</si>
  <si>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</si>
  <si>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</si>
  <si>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</si>
  <si>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</si>
  <si>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</si>
  <si>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</si>
  <si>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</si>
  <si>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</si>
  <si>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</si>
  <si>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</si>
  <si>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</si>
  <si>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</si>
  <si>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</si>
  <si>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</si>
  <si>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</si>
  <si>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</si>
  <si>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</si>
  <si>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</si>
  <si>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</si>
  <si>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</si>
  <si>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</si>
  <si>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</si>
  <si>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Felhalmozási kiadás  megnevezése</t>
  </si>
  <si>
    <t>Teljes költség</t>
  </si>
  <si>
    <t>ÖSSZESEN:</t>
  </si>
  <si>
    <t>Működési támogatások</t>
  </si>
  <si>
    <t>Egyéb 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</si>
  <si>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</si>
  <si>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</si>
  <si>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</si>
  <si>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</si>
  <si>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</si>
  <si>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</si>
  <si>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</si>
  <si>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</si>
  <si>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</si>
  <si>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</si>
  <si>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</si>
  <si>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</si>
  <si>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</si>
  <si>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</si>
  <si>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Értékpapír vásárlásainak kiadása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</si>
  <si>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</si>
  <si>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</si>
  <si>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</si>
  <si>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</si>
  <si>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</si>
  <si>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</si>
  <si>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</si>
  <si>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</si>
  <si>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</si>
  <si>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</si>
  <si>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</si>
  <si>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</si>
  <si>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Helyi adók</t>
  </si>
  <si>
    <t>Átengedett központi adók</t>
  </si>
  <si>
    <t>Bírságok, egyéb bevételek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</si>
  <si>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</si>
  <si>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</si>
  <si>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</si>
  <si>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</si>
  <si>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</si>
  <si>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</si>
  <si>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</si>
  <si>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</si>
  <si>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</si>
  <si>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</si>
  <si>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</si>
  <si>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</si>
  <si>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</si>
  <si>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</si>
  <si>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</si>
  <si>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</si>
  <si>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</si>
  <si>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</si>
  <si>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</si>
  <si>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</si>
  <si>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</si>
  <si>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</si>
  <si>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</si>
  <si>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G.</t>
  </si>
  <si>
    <t>H.</t>
  </si>
  <si>
    <t>Tárgyévi kiadások  össsesen (A+F)</t>
  </si>
  <si>
    <t>Tárgyévi bevételek összesen (B+E)</t>
  </si>
  <si>
    <t>Felhalmozási bevételek (5+6+7)</t>
  </si>
  <si>
    <t>Felhalmozási kiadások feladatonként</t>
  </si>
  <si>
    <t xml:space="preserve">Adott, közvetett támogatások  </t>
  </si>
  <si>
    <t>Működési célú hitel törlesztése (folyószámlahitel)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</si>
  <si>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</si>
  <si>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</si>
  <si>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</si>
  <si>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</si>
  <si>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</si>
  <si>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Működési célú pénzeszközátadás AHT-n kívülre és belül</t>
  </si>
  <si>
    <t>Kötelező feladat</t>
  </si>
  <si>
    <t>Önként vállalt feladat</t>
  </si>
  <si>
    <t>2.melléklet</t>
  </si>
  <si>
    <t>4.melléklet</t>
  </si>
  <si>
    <t>9.melléklet</t>
  </si>
  <si>
    <t>Szentgyörgyvár Község  Önkormányzata</t>
  </si>
  <si>
    <t>Szentgyörgyvár Község Önkormányzata</t>
  </si>
  <si>
    <t>Szentgyörgyvár Község  Önkorm.</t>
  </si>
  <si>
    <t>Államháztartáson belüli megelőlegezések</t>
  </si>
  <si>
    <t>Maradvány kimutatás</t>
  </si>
  <si>
    <t>sr.</t>
  </si>
  <si>
    <t>összeg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</si>
  <si>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</si>
  <si>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</si>
  <si>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</si>
  <si>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</si>
  <si>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</si>
  <si>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</si>
  <si>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 3+6</t>
  </si>
  <si>
    <t>Vállalkozásitevékenység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</si>
  <si>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</si>
  <si>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</si>
  <si>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</si>
  <si>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</si>
  <si>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</si>
  <si>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 10.+13.</t>
  </si>
  <si>
    <t>Összes maradvány 7.+14.</t>
  </si>
  <si>
    <t>Alaptevékenség kötelezettségvállalással terhelt maradványa</t>
  </si>
  <si>
    <t>Alaptevékenység szabad maradványa</t>
  </si>
  <si>
    <t>Vállalkozási tevékenységet terhelő befizetési kötelezettség</t>
  </si>
  <si>
    <t>Vállalkozási tevékenység felhasználható maradványa</t>
  </si>
  <si>
    <t>3.melléklet</t>
  </si>
  <si>
    <t>20.</t>
  </si>
  <si>
    <t>Maradvány korrekció</t>
  </si>
  <si>
    <t>Adósságállomány</t>
  </si>
  <si>
    <t>Hitelek</t>
  </si>
  <si>
    <t>Összeg</t>
  </si>
  <si>
    <t>Lejárat</t>
  </si>
  <si>
    <t>Hitelező</t>
  </si>
  <si>
    <t>Hosszúlejáratú működési célú hitel</t>
  </si>
  <si>
    <t>Stabilitási tv 3§-aszerinti adósságot keletkeztető ügyletek és értékei</t>
  </si>
  <si>
    <t>Összege:</t>
  </si>
  <si>
    <t>Köt. váll.
 Összege</t>
  </si>
  <si>
    <t>Fennmaradó összeg:</t>
  </si>
  <si>
    <t>Részesedések alakulása</t>
  </si>
  <si>
    <t>Sr.</t>
  </si>
  <si>
    <t>összesen:</t>
  </si>
  <si>
    <t>Vagyonkimutatás</t>
  </si>
  <si>
    <t>Befektetett eszközök</t>
  </si>
  <si>
    <t>Immateriális javak</t>
  </si>
  <si>
    <t>Törzsvagyon forgalomképes</t>
  </si>
  <si>
    <t>Törzsvagyon forgalomképtelen</t>
  </si>
  <si>
    <t>Törzsvagyonon kívüli egyéb vagyon</t>
  </si>
  <si>
    <t>Tárgyi eszközök</t>
  </si>
  <si>
    <t>Ingalanok és a kapcsolódó vagyoni értékű jogok</t>
  </si>
  <si>
    <t>Korlátozottan forgalomképes törzsvagyon</t>
  </si>
  <si>
    <t>Forgalomképtelen törzsvagyon</t>
  </si>
  <si>
    <t>Üzleti vagyon</t>
  </si>
  <si>
    <t>Gépek berendezések és felszerelések</t>
  </si>
  <si>
    <t>Járművek</t>
  </si>
  <si>
    <t>Tenyészállatok</t>
  </si>
  <si>
    <t>Beruházások, felújítások</t>
  </si>
  <si>
    <t>Beruházásra adott előlegek</t>
  </si>
  <si>
    <t>Állami készletek, tartalékok</t>
  </si>
  <si>
    <t>Tárgyi eszközök értékhelyesbítése</t>
  </si>
  <si>
    <t>Befektetett pénzügyi eszközök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</si>
  <si>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</si>
  <si>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</si>
  <si>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</si>
  <si>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</si>
  <si>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</si>
  <si>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pénzügyi eszközök értékhelyesbítése</t>
  </si>
  <si>
    <t>Üzemeltetésre, kezelésre átadott, koncesszióba, vagyonkezelésbe adott, illetve vett eszközök</t>
  </si>
  <si>
    <t>FORGÓESZKÖZÖK</t>
  </si>
  <si>
    <t>Készletek</t>
  </si>
  <si>
    <t>Követelések</t>
  </si>
  <si>
    <t>Értékpapírok</t>
  </si>
  <si>
    <t>Pénzeszközök</t>
  </si>
  <si>
    <t>Egyéb aktív pénzügyi elszámolások</t>
  </si>
  <si>
    <t>ESZKÖZÖK ÖSSZESEN</t>
  </si>
  <si>
    <t>FORRÁSOK</t>
  </si>
  <si>
    <t>Saját tőke</t>
  </si>
  <si>
    <t>Nemzeti vagyon induláskori értéke</t>
  </si>
  <si>
    <t>Mérleg szerinti eredmény</t>
  </si>
  <si>
    <t>TARTALÉKOK</t>
  </si>
  <si>
    <t>KÖTELEZETTSÉGEK</t>
  </si>
  <si>
    <t>Hosszú lejáratú kötelezettségek</t>
  </si>
  <si>
    <t>Rövid lejártú kötelezettségek</t>
  </si>
  <si>
    <t>Egyéb passzív pénzügyi elszámolások</t>
  </si>
  <si>
    <t>FORRÁSOK ÖSSZESEN</t>
  </si>
  <si>
    <t>Tartós Tőke</t>
  </si>
  <si>
    <t>Tőke változás</t>
  </si>
  <si>
    <t>Költségvetési tartalékok</t>
  </si>
  <si>
    <t>Vállalkozási tartalékok</t>
  </si>
  <si>
    <t>Egyéb sajátos eszközoldali elszámolások</t>
  </si>
  <si>
    <t>Egyéb eszközök induláskori értéke és változásai</t>
  </si>
  <si>
    <t>Felhalmozott eredmény</t>
  </si>
  <si>
    <t>Eszközök értékhelyesbítésének forrása</t>
  </si>
  <si>
    <t>Önkormányzat eredeti</t>
  </si>
  <si>
    <t>Kötelező feladat eredeti</t>
  </si>
  <si>
    <t>Önként vállalt feladat eredeti</t>
  </si>
  <si>
    <t>Önkormányzat módosított</t>
  </si>
  <si>
    <t>Kötelező feladat módosított</t>
  </si>
  <si>
    <t>Önként vállalt feladat módosított</t>
  </si>
  <si>
    <t>Működési célú visszatérítendő kölcsönök ÁHT-n kívülre és belül</t>
  </si>
  <si>
    <t>Kötött tartalék koncessziós díj+bankszla egy., pályázati önrész, utak karbantartása</t>
  </si>
  <si>
    <t>Egyéb működési célú támogatások ÁHT-n belülről</t>
  </si>
  <si>
    <t>Működési célú kölcsön visszatérülése</t>
  </si>
  <si>
    <t>Felhalmozási célú kölcsön visszatérülése</t>
  </si>
  <si>
    <t>Bérhitel</t>
  </si>
  <si>
    <t>Működési célú hitel törlesztése (éven túli)</t>
  </si>
  <si>
    <t>X.</t>
  </si>
  <si>
    <t>ÁHT-n belüli megelőlegezés visszafizetése</t>
  </si>
  <si>
    <t>DRV Zrt.</t>
  </si>
  <si>
    <t>Zalavíz</t>
  </si>
  <si>
    <t>Net Blaze</t>
  </si>
  <si>
    <t>Nemzeti vagyon változásai</t>
  </si>
  <si>
    <t>Önkormányzatok által folyósított ellátások részletezése</t>
  </si>
  <si>
    <t>5.melléklet</t>
  </si>
  <si>
    <t>Eredeti előirányzat</t>
  </si>
  <si>
    <t>Módosított előirányzat</t>
  </si>
  <si>
    <t xml:space="preserve">Önkormányzatok által folyósított ellátások összesen </t>
  </si>
  <si>
    <t>Ft</t>
  </si>
  <si>
    <t>Törzsvagyon korlátozottan forgalomképes</t>
  </si>
  <si>
    <t>Előző évi állami támog visszafizetésk, elvonások</t>
  </si>
  <si>
    <t>Családi támogatások</t>
  </si>
  <si>
    <t>Lakhatással kapcsolatos ellátások</t>
  </si>
  <si>
    <t>Egyéb nem intézményi ellátás</t>
  </si>
  <si>
    <t>Felújítási kiadások célonként</t>
  </si>
  <si>
    <t>Teljesítés</t>
  </si>
  <si>
    <t>Felhasználás
2018. XII.31-ig</t>
  </si>
  <si>
    <t>Forintban</t>
  </si>
  <si>
    <t>2019. évi zárszámadás</t>
  </si>
  <si>
    <t>2019. évi Zárszámadás</t>
  </si>
  <si>
    <t>2019. törlesztés</t>
  </si>
  <si>
    <t xml:space="preserve">2019 ÉVI Zárszámadás </t>
  </si>
  <si>
    <t>2019. Évi zárszámadás</t>
  </si>
  <si>
    <t>2019 évi eredeti előirányzat (Ft)</t>
  </si>
  <si>
    <t>2019 évi módosított előirányzat (Ft)</t>
  </si>
  <si>
    <t>2019 évi teljesítés (Ft)</t>
  </si>
  <si>
    <t>eredeti előirányzat</t>
  </si>
  <si>
    <t>módosított  előirányzat</t>
  </si>
  <si>
    <t>teljesítés</t>
  </si>
  <si>
    <t>2019. évi ZÁRSZÁMADÁS</t>
  </si>
  <si>
    <t xml:space="preserve"> 2019. évi zárszámadás</t>
  </si>
  <si>
    <t>2019 Évi költségvetés</t>
  </si>
  <si>
    <t>2019. évi teljesítés</t>
  </si>
  <si>
    <t>Kivitelezés kezdési és befejezési éve</t>
  </si>
  <si>
    <t>2019. évi eredeti  előirányzat</t>
  </si>
  <si>
    <t>2019. év utáni szükséglet
(6=2 - 4 - 5)</t>
  </si>
  <si>
    <t>2019. évi módosított  előirányzat</t>
  </si>
  <si>
    <t>Zalavíz Zrt.</t>
  </si>
  <si>
    <t>2019.</t>
  </si>
  <si>
    <t>Dózsa György utcai autóbusz körforduló 67,68 hrsz . És Dózsa  Gy. U. 64,65 hrsz. Aszfalt burkolat felújítása (önrész)</t>
  </si>
  <si>
    <t>Magyar Falu Program:Temető fejlesztése</t>
  </si>
  <si>
    <t>Beruházási kiadások célonként</t>
  </si>
  <si>
    <t>VPG6-7.2.1 Külterületi utak fejlesztése pályázat</t>
  </si>
  <si>
    <t>1153/7. hrsz.gyümölcsös telepítése ZP pályázat</t>
  </si>
  <si>
    <t>Wifi rendszer kiépítése EFOP 1.5.2 Humán szolg. Pályázat</t>
  </si>
  <si>
    <t>Kingston SSD gyorsító számítógéphez</t>
  </si>
  <si>
    <t>Orvosi eszközök beszerzése pályázat: számítógép</t>
  </si>
  <si>
    <t>Orvosi eszközök beszerzése pályázat: Epson Work Force nyomtató</t>
  </si>
  <si>
    <t>Orvosi eszközök beszerzése pályázat: Pupillavizsgáló lámpa Riester</t>
  </si>
  <si>
    <t>Orvosi eszközök beszerzése pályázat: Orvosi íróasztal Garzon</t>
  </si>
  <si>
    <t>Orvosi eszközök beszerzése pályázat: vizsgáló ágy fix magasságú lapra szerelhető</t>
  </si>
  <si>
    <t>Orvosi eszközök beszerzése pályázat: vizsgáló lápma KS-Q35</t>
  </si>
  <si>
    <t>Orvosi eszközök beszerzése pályázat: vércukormérő D-Cont ideál</t>
  </si>
  <si>
    <t>Orvosi eszközök beszerzése pályázat: vesetál</t>
  </si>
  <si>
    <t>Orvosi eszközök beszerzése pályázat: Pulsoxy méter CMS-50D+</t>
  </si>
  <si>
    <t>Orvosi eszközök beszerzése pályázat: Csipesz 14 cm</t>
  </si>
  <si>
    <t>Orvosi eszközök beszerzése pályázat: szűrőaudiométer</t>
  </si>
  <si>
    <t>Orvosi eszközök beszerzése pályázat: EKG (felnőtt és vegyes praxisban)</t>
  </si>
  <si>
    <t>Orvosi eszközök beszerzése pályázat: haskörfogat mérő</t>
  </si>
  <si>
    <t>Orvosi eszközök beszerzése pályázat: Dopler MultiDoppy</t>
  </si>
  <si>
    <t>Orvosi eszközök beszerzése pályázat: otoscop Kawe piccolight</t>
  </si>
  <si>
    <t>Orvosi eszközök beszerzése pályázat: testzsírmérő Omron</t>
  </si>
  <si>
    <t>Orvosi eszközök beszerzése pályázat: személymérleg Seca</t>
  </si>
  <si>
    <t>Orvosi eszközök beszerzése pályázat: magasságmérő falra szerelhető</t>
  </si>
  <si>
    <t>Orvosi eszközök beszerzése pályázat: sebészeti olló 14 cm</t>
  </si>
  <si>
    <t>Fogászati berendezések:Chirana Praktik-c</t>
  </si>
  <si>
    <t>Fogászati berendezések:EMS Mini Piezon</t>
  </si>
  <si>
    <t>Kamerarendszer kiépítése:ZNET Telekom Zrt.</t>
  </si>
  <si>
    <t xml:space="preserve">2019. évi eredeti előirányzat </t>
  </si>
  <si>
    <t xml:space="preserve">2019. évi módosított  előirányzat </t>
  </si>
  <si>
    <t xml:space="preserve">2019. évi teljesítés </t>
  </si>
  <si>
    <t xml:space="preserve">Orvosi eszközök beszerzése pályázat: Notebook HP 250 </t>
  </si>
  <si>
    <t>Üzemanyagkanna beszerzése</t>
  </si>
  <si>
    <t xml:space="preserve">Orvosi eszközök beszerzése pályázat: Várótermi pad 3 üléses 8 db </t>
  </si>
  <si>
    <t xml:space="preserve">Orvosi eszközök beszerzése pályázat: orvosi szék Iris 3 db +karfa </t>
  </si>
  <si>
    <t xml:space="preserve">Orvosi eszközök beszerzése pályázat: Vérnyomásmérő M2, vérnyomásmérő mandzsettasor gyerek </t>
  </si>
  <si>
    <t>1043 sz. zártkerti hegyi út felújítása és műszaki ellenőrzése: Zártkerti pályázat</t>
  </si>
  <si>
    <t>Szentgyörgyvár, Kossuth Lajos utca 50. közösségi és kulturális építmények építése és külső belső tereinek felújítása, bővítése: Magyar Falu program</t>
  </si>
  <si>
    <t>Eredménykimutatás</t>
  </si>
  <si>
    <t>Előző időszak</t>
  </si>
  <si>
    <t>Módosítások (+/-)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</si>
  <si>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</si>
  <si>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</si>
  <si>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</si>
  <si>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</si>
  <si>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</si>
  <si>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</si>
  <si>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</si>
  <si>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</si>
  <si>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</si>
  <si>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</si>
  <si>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</si>
  <si>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</si>
  <si>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</si>
  <si>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</si>
  <si>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</si>
  <si>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</si>
  <si>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</si>
  <si>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</si>
  <si>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</si>
  <si>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</si>
  <si>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</si>
  <si>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</si>
  <si>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</si>
  <si>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</si>
  <si>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</si>
  <si>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</si>
  <si>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</si>
  <si>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</si>
  <si>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</si>
  <si>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</si>
  <si>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</si>
  <si>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</si>
  <si>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</si>
  <si>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</si>
  <si>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</si>
  <si>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</si>
  <si>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</si>
  <si>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</si>
  <si>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</si>
  <si>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</si>
  <si>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</si>
  <si>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</si>
  <si>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</si>
  <si>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</si>
  <si>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</si>
  <si>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</si>
  <si>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</si>
  <si>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</si>
  <si>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</si>
  <si>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</si>
  <si>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</si>
  <si>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A/I/2 Szellemi termékek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</si>
  <si>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</si>
  <si>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</si>
  <si>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</si>
  <si>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</si>
  <si>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</si>
  <si>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</si>
  <si>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</si>
  <si>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</si>
  <si>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</si>
  <si>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16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</si>
  <si>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</si>
  <si>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</si>
  <si>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</si>
  <si>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</si>
  <si>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</si>
  <si>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</si>
  <si>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</si>
  <si>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</si>
  <si>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</si>
  <si>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</si>
  <si>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</si>
  <si>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</si>
  <si>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</si>
  <si>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</si>
  <si>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</si>
  <si>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</si>
  <si>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</si>
  <si>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</si>
  <si>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</si>
  <si>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</si>
  <si>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</si>
  <si>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</si>
  <si>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</si>
  <si>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71</t>
  </si>
  <si>
    <t>D/I/4b - ebből: költségvetési évben esedékes követelések tulajdonosi bevételekre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</si>
  <si>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</si>
  <si>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</si>
  <si>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</si>
  <si>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</si>
  <si>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</si>
  <si>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</si>
  <si>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</si>
  <si>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</si>
  <si>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</si>
  <si>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</si>
  <si>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113</t>
  </si>
  <si>
    <t>D/II/4 Költségvetési évet követően esedékes követelések működési bevételre (=D/II/4a+…+D/II/4i)</t>
  </si>
  <si>
    <t>114</t>
  </si>
  <si>
    <t>D/II/4a - ebből: költségvetési évet követően esedékes követelések készletértékesítés ellenértékére, szolgáltatások ellenértékére, közvetített szolgáltatások ellenértékére</t>
  </si>
  <si>
    <t>115</t>
  </si>
  <si>
    <t>D/II/4b - ebből: költségvetési évet követően esedékes követelések tulajdonosi bevételekre</t>
  </si>
  <si>
    <t>142</t>
  </si>
  <si>
    <t>D/II Költségvetési évet követően esedékes követelések (=D/II/1+…+D/II/8)</t>
  </si>
  <si>
    <t>143</t>
  </si>
  <si>
    <t>D/III/1 Adott előlegek (=D/III/1a+…+D/III/1f)</t>
  </si>
  <si>
    <t>148</t>
  </si>
  <si>
    <t>D/III/1e - ebből: foglalkoztatottaknak adott előlegek</t>
  </si>
  <si>
    <t>149</t>
  </si>
  <si>
    <t>D/III/1f - ebből: túlfizetések, téves és visszajáró kifizetések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</si>
  <si>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</si>
  <si>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</si>
  <si>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</si>
  <si>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</si>
  <si>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</si>
  <si>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</si>
  <si>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</si>
  <si>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</si>
  <si>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</si>
  <si>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</si>
  <si>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</si>
  <si>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</si>
  <si>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</si>
  <si>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</si>
  <si>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</si>
  <si>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</si>
  <si>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</si>
  <si>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</si>
  <si>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</si>
  <si>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</si>
  <si>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186</t>
  </si>
  <si>
    <t>H/I/3 Költségvetési évben esedékes kötelezettségek dologi kiadásokra</t>
  </si>
  <si>
    <t>192</t>
  </si>
  <si>
    <t>H/I/7 Költségvetési évben esedékes kötelezettségek felújításokra</t>
  </si>
  <si>
    <t>209</t>
  </si>
  <si>
    <t>H/I Költségvetési évben esedékes kötelezettségek (=H/I/1+…+H/I/9)</t>
  </si>
  <si>
    <t>212</t>
  </si>
  <si>
    <t>H/II/3 Költségvetési évet követően esedékes kötelezettségek dologi kiadásokra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</si>
  <si>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</si>
  <si>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</si>
  <si>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</si>
  <si>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</si>
  <si>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</si>
  <si>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</si>
  <si>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</si>
  <si>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</si>
  <si>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</si>
  <si>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</si>
  <si>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240</t>
  </si>
  <si>
    <t>H/III/8 Letétre, megőrzésre, fedezetkezelésre átvett pénzeszközök, biztosítékok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</si>
  <si>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</si>
  <si>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</si>
  <si>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</si>
  <si>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</si>
  <si>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</si>
  <si>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</si>
  <si>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</si>
  <si>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</si>
  <si>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</si>
  <si>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</si>
  <si>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</si>
  <si>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</si>
  <si>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 xml:space="preserve"> Mérleg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</si>
  <si>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</si>
  <si>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</si>
  <si>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</si>
  <si>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</si>
  <si>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</si>
  <si>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</si>
  <si>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</si>
  <si>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</si>
  <si>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</si>
  <si>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07</t>
  </si>
  <si>
    <t>Egyéb növekedés</t>
  </si>
  <si>
    <t>Összes növekedés  (=02+…+07)</t>
  </si>
  <si>
    <t>Értékesítés</t>
  </si>
  <si>
    <t>Egyéb csökkenés</t>
  </si>
  <si>
    <t>Összes csökkenés (=09+…+13)</t>
  </si>
  <si>
    <t>15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</si>
  <si>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</si>
  <si>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</si>
  <si>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</si>
  <si>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</si>
  <si>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</si>
  <si>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Értékcsökkenés összesen (=19+23)</t>
  </si>
  <si>
    <t>25</t>
  </si>
  <si>
    <t>Eszközök nettó értéke (=15-24)</t>
  </si>
  <si>
    <t>26</t>
  </si>
  <si>
    <t>Teljesen (0-ig) leírt eszközök bruttó értéke</t>
  </si>
  <si>
    <t>Kimutatás az immateriális javak, tárgyi eszközök koncesszióba, vagyonkezelésbe adott eszközök állományának alakulásáról</t>
  </si>
  <si>
    <t>Nyitó adatok, bekerülési érték</t>
  </si>
  <si>
    <t>Nyitó adatok, értékvesztés</t>
  </si>
  <si>
    <t>Tárgyidőszakban elszámolt értékvesztés</t>
  </si>
  <si>
    <t>Tárgyidőszakban visszaírt értékvesztés</t>
  </si>
  <si>
    <t>Záró adatok, bekerülési érték</t>
  </si>
  <si>
    <t>Záró adatok, értékvesztés</t>
  </si>
  <si>
    <t>Adott előlegek</t>
  </si>
  <si>
    <t>Tartós részesedések</t>
  </si>
  <si>
    <t>Kincstáron kívüli forintszámlák</t>
  </si>
  <si>
    <t>Követelések a követelés jellegű sajátos elszámolások kivételével</t>
  </si>
  <si>
    <t>Összesen (=01+…+10)</t>
  </si>
  <si>
    <t xml:space="preserve"> Az eszközök értékvesztésének alakulása</t>
  </si>
  <si>
    <t>adósság</t>
  </si>
  <si>
    <t>6. számú melléklet</t>
  </si>
  <si>
    <t>7.sz.melléklet</t>
  </si>
  <si>
    <t>8. melléklet</t>
  </si>
  <si>
    <t>10.melléklet</t>
  </si>
  <si>
    <t>11.melléklet</t>
  </si>
  <si>
    <t>12. számú melléklet</t>
  </si>
  <si>
    <t>13. számú melléklet</t>
  </si>
  <si>
    <t>14.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</si>
</sst>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F_t_-;\-* #,##0.00\ _F_t_-;_-* &quot;-&quot;??\ _F_t_-;_-@_-"/>
    <numFmt numFmtId="165" formatCode="_-* #,##0.00\ _€_-;\-* #,##0.00\ _€_-;_-* &quot;-&quot;??\ _€_-;_-@_-"/>
    <numFmt numFmtId="166" formatCode="#,##0\ _F_t"/>
    <numFmt numFmtId="167" formatCode="#,###"/>
    <numFmt numFmtId="168" formatCode="#"/>
    <numFmt numFmtId="169" formatCode="_-* #,##0\ _F_t_-;\-* #,##0\ _F_t_-;_-* &quot;-&quot;??\ _F_t_-;_-@_-"/>
    <numFmt numFmtId="170" formatCode="#,##0_ ;\-#,##0\ "/>
  </numFmts>
  <fonts count="6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b/>
      <sz val="13"/>
      <name val="Times New Roman"/>
      <family val="1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9"/>
      <name val="Arial CE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sz val="9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9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20" fillId="10" borderId="1" applyNumberFormat="0" applyAlignment="0" applyProtection="0"/>
    <xf numFmtId="0" fontId="21" fillId="0" borderId="0" applyNumberFormat="0" applyFill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5" applyNumberFormat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6" borderId="7" applyNumberFormat="0" applyFont="0" applyAlignment="0" applyProtection="0"/>
    <xf numFmtId="0" fontId="19" fillId="2" borderId="0" applyNumberFormat="0" applyBorder="0" applyAlignment="0" applyProtection="0"/>
    <xf numFmtId="0" fontId="19" fillId="13" borderId="0" applyNumberFormat="0" applyBorder="0" applyAlignment="0" applyProtection="0"/>
    <xf numFmtId="0" fontId="19" fillId="12" borderId="0" applyNumberFormat="0" applyBorder="0" applyAlignment="0" applyProtection="0"/>
    <xf numFmtId="0" fontId="19" fillId="14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8" applyNumberFormat="0" applyAlignment="0" applyProtection="0"/>
    <xf numFmtId="0" fontId="31" fillId="0" borderId="0" applyNumberFormat="0" applyFill="0" applyBorder="0" applyAlignment="0" applyProtection="0"/>
    <xf numFmtId="0" fontId="2" fillId="0" borderId="0"/>
    <xf numFmtId="0" fontId="28" fillId="0" borderId="0"/>
    <xf numFmtId="0" fontId="32" fillId="0" borderId="9" applyNumberFormat="0" applyFill="0" applyAlignment="0" applyProtection="0"/>
    <xf numFmtId="0" fontId="33" fillId="17" borderId="0" applyNumberFormat="0" applyBorder="0" applyAlignment="0" applyProtection="0"/>
    <xf numFmtId="0" fontId="34" fillId="10" borderId="0" applyNumberFormat="0" applyBorder="0" applyAlignment="0" applyProtection="0"/>
    <xf numFmtId="0" fontId="35" fillId="16" borderId="1" applyNumberFormat="0" applyAlignment="0" applyProtection="0"/>
  </cellStyleXfs>
  <cellXfs count="459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6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9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10" fillId="0" borderId="0" xfId="40" applyFont="1" applyAlignment="1">
      <alignment horizontal="center" vertical="center"/>
    </xf>
    <xf numFmtId="0" fontId="6" fillId="0" borderId="0" xfId="40" applyFont="1" applyAlignment="1">
      <alignment vertical="center"/>
    </xf>
    <xf numFmtId="166" fontId="4" fillId="0" borderId="11" xfId="27" applyNumberFormat="1" applyFont="1" applyFill="1" applyBorder="1" applyAlignment="1">
      <alignment horizontal="center"/>
    </xf>
    <xf numFmtId="166" fontId="5" fillId="0" borderId="12" xfId="40" applyNumberFormat="1" applyFont="1" applyBorder="1" applyAlignment="1">
      <alignment horizontal="center" vertic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0" fontId="5" fillId="18" borderId="10" xfId="40" applyFont="1" applyFill="1" applyBorder="1" applyAlignment="1">
      <alignment horizontal="center" vertical="center"/>
    </xf>
    <xf numFmtId="166" fontId="5" fillId="18" borderId="12" xfId="27" applyNumberFormat="1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3" fillId="0" borderId="16" xfId="0" applyFont="1" applyBorder="1" applyAlignment="1">
      <alignment horizontal="centerContinuous"/>
    </xf>
    <xf numFmtId="166" fontId="4" fillId="0" borderId="20" xfId="40" applyNumberFormat="1" applyFont="1" applyBorder="1" applyAlignment="1">
      <alignment horizontal="center"/>
    </xf>
    <xf numFmtId="167" fontId="37" fillId="0" borderId="10" xfId="41" applyNumberFormat="1" applyFont="1" applyFill="1" applyBorder="1" applyAlignment="1">
      <alignment horizontal="center" vertical="center" wrapText="1"/>
    </xf>
    <xf numFmtId="168" fontId="39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7" fontId="38" fillId="0" borderId="12" xfId="41" applyNumberFormat="1" applyFont="1" applyFill="1" applyBorder="1" applyAlignment="1" applyProtection="1">
      <alignment vertical="center" wrapText="1"/>
      <protection locked="0"/>
    </xf>
    <xf numFmtId="167" fontId="42" fillId="0" borderId="0" xfId="41" applyNumberFormat="1" applyFont="1" applyFill="1" applyAlignment="1">
      <alignment horizontal="center" vertical="center" wrapText="1"/>
    </xf>
    <xf numFmtId="167" fontId="42" fillId="0" borderId="0" xfId="41" applyNumberFormat="1" applyFont="1" applyFill="1" applyAlignment="1">
      <alignment vertical="center" wrapText="1"/>
    </xf>
    <xf numFmtId="0" fontId="36" fillId="0" borderId="24" xfId="41" applyFont="1" applyFill="1" applyBorder="1" applyAlignment="1">
      <alignment horizontal="center" vertical="center" wrapText="1"/>
    </xf>
    <xf numFmtId="0" fontId="36" fillId="0" borderId="25" xfId="41" applyFont="1" applyFill="1" applyBorder="1" applyAlignment="1">
      <alignment horizontal="center" vertical="center" wrapText="1"/>
    </xf>
    <xf numFmtId="0" fontId="36" fillId="0" borderId="23" xfId="41" applyFont="1" applyFill="1" applyBorder="1" applyAlignment="1">
      <alignment horizontal="center" vertical="center" wrapText="1"/>
    </xf>
    <xf numFmtId="0" fontId="37" fillId="0" borderId="24" xfId="41" applyFont="1" applyFill="1" applyBorder="1" applyAlignment="1">
      <alignment horizontal="center" vertical="center" wrapText="1"/>
    </xf>
    <xf numFmtId="0" fontId="37" fillId="0" borderId="25" xfId="41" applyFont="1" applyFill="1" applyBorder="1" applyAlignment="1">
      <alignment horizontal="center" vertical="center" wrapText="1"/>
    </xf>
    <xf numFmtId="0" fontId="37" fillId="0" borderId="23" xfId="41" applyFont="1" applyFill="1" applyBorder="1" applyAlignment="1">
      <alignment horizontal="center" vertical="center" wrapText="1"/>
    </xf>
    <xf numFmtId="0" fontId="43" fillId="0" borderId="31" xfId="41" applyFont="1" applyFill="1" applyBorder="1" applyAlignment="1">
      <alignment horizontal="center" vertical="center" wrapText="1"/>
    </xf>
    <xf numFmtId="0" fontId="41" fillId="0" borderId="32" xfId="41" applyFont="1" applyFill="1" applyBorder="1" applyAlignment="1" applyProtection="1">
      <alignment horizontal="left" vertical="center" wrapText="1" indent="1"/>
      <protection locked="0"/>
    </xf>
    <xf numFmtId="167" fontId="43" fillId="0" borderId="32" xfId="41" applyNumberFormat="1" applyFont="1" applyFill="1" applyBorder="1" applyAlignment="1" applyProtection="1">
      <alignment horizontal="right" vertical="center" wrapText="1" indent="1"/>
      <protection locked="0"/>
    </xf>
    <xf numFmtId="167" fontId="43" fillId="0" borderId="33" xfId="41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41" applyFill="1" applyAlignment="1">
      <alignment vertical="center" wrapText="1"/>
    </xf>
    <xf numFmtId="0" fontId="43" fillId="0" borderId="10" xfId="41" applyFont="1" applyFill="1" applyBorder="1" applyAlignment="1">
      <alignment horizontal="center" vertical="center" wrapText="1"/>
    </xf>
    <xf numFmtId="0" fontId="41" fillId="0" borderId="19" xfId="41" applyFont="1" applyFill="1" applyBorder="1" applyAlignment="1" applyProtection="1">
      <alignment horizontal="left" vertical="center" wrapText="1" indent="1"/>
      <protection locked="0"/>
    </xf>
    <xf numFmtId="167" fontId="43" fillId="0" borderId="19" xfId="41" applyNumberFormat="1" applyFont="1" applyFill="1" applyBorder="1" applyAlignment="1" applyProtection="1">
      <alignment horizontal="right" vertical="center" wrapText="1" indent="1"/>
      <protection locked="0"/>
    </xf>
    <xf numFmtId="167" fontId="43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1" fillId="0" borderId="19" xfId="41" applyFont="1" applyFill="1" applyBorder="1" applyAlignment="1" applyProtection="1">
      <alignment horizontal="left" vertical="center" wrapText="1" indent="8"/>
      <protection locked="0"/>
    </xf>
    <xf numFmtId="0" fontId="43" fillId="0" borderId="34" xfId="41" applyFont="1" applyFill="1" applyBorder="1" applyAlignment="1" applyProtection="1">
      <alignment vertical="center" wrapText="1"/>
      <protection locked="0"/>
    </xf>
    <xf numFmtId="167" fontId="43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24" xfId="41" applyFont="1" applyFill="1" applyBorder="1" applyAlignment="1">
      <alignment horizontal="center" vertical="center" wrapText="1"/>
    </xf>
    <xf numFmtId="0" fontId="44" fillId="0" borderId="35" xfId="41" applyFont="1" applyFill="1" applyBorder="1" applyAlignment="1">
      <alignment vertical="center" wrapText="1"/>
    </xf>
    <xf numFmtId="167" fontId="40" fillId="0" borderId="35" xfId="41" applyNumberFormat="1" applyFont="1" applyFill="1" applyBorder="1" applyAlignment="1">
      <alignment vertical="center" wrapText="1"/>
    </xf>
    <xf numFmtId="167" fontId="40" fillId="0" borderId="36" xfId="41" applyNumberFormat="1" applyFont="1" applyFill="1" applyBorder="1" applyAlignment="1">
      <alignment vertical="center" wrapText="1"/>
    </xf>
    <xf numFmtId="0" fontId="28" fillId="0" borderId="0" xfId="41" applyFill="1" applyAlignment="1">
      <alignment horizontal="center" vertical="center" wrapText="1"/>
    </xf>
    <xf numFmtId="0" fontId="0" fillId="0" borderId="12" xfId="0" applyBorder="1"/>
    <xf numFmtId="0" fontId="4" fillId="0" borderId="10" xfId="40" applyFont="1" applyBorder="1" applyAlignment="1">
      <alignment horizontal="center" vertical="center"/>
    </xf>
    <xf numFmtId="0" fontId="47" fillId="0" borderId="0" xfId="40" applyFont="1" applyAlignment="1">
      <alignment vertical="center"/>
    </xf>
    <xf numFmtId="0" fontId="0" fillId="0" borderId="38" xfId="0" applyBorder="1"/>
    <xf numFmtId="0" fontId="0" fillId="0" borderId="10" xfId="0" applyBorder="1"/>
    <xf numFmtId="0" fontId="0" fillId="0" borderId="39" xfId="0" applyBorder="1"/>
    <xf numFmtId="0" fontId="0" fillId="0" borderId="31" xfId="0" applyBorder="1"/>
    <xf numFmtId="166" fontId="4" fillId="0" borderId="11" xfId="40" applyNumberFormat="1" applyFont="1" applyBorder="1" applyAlignment="1">
      <alignment horizontal="center"/>
    </xf>
    <xf numFmtId="0" fontId="4" fillId="0" borderId="39" xfId="40" applyFont="1" applyBorder="1" applyAlignment="1">
      <alignment horizontal="center" vertical="center"/>
    </xf>
    <xf numFmtId="0" fontId="4" fillId="0" borderId="20" xfId="40" applyFont="1" applyBorder="1" applyAlignment="1">
      <alignment vertical="center"/>
    </xf>
    <xf numFmtId="166" fontId="4" fillId="0" borderId="22" xfId="40" applyNumberFormat="1" applyFont="1" applyBorder="1" applyAlignment="1">
      <alignment horizontal="center"/>
    </xf>
    <xf numFmtId="14" fontId="39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49" fillId="0" borderId="0" xfId="40" applyFont="1" applyAlignment="1">
      <alignment vertical="center"/>
    </xf>
    <xf numFmtId="167" fontId="28" fillId="0" borderId="0" xfId="41" applyNumberFormat="1" applyFont="1" applyFill="1" applyAlignment="1">
      <alignment horizontal="right" vertical="center"/>
    </xf>
    <xf numFmtId="0" fontId="5" fillId="0" borderId="12" xfId="40" applyFont="1" applyBorder="1" applyAlignment="1">
      <alignment horizontal="left" vertical="center"/>
    </xf>
    <xf numFmtId="49" fontId="5" fillId="0" borderId="12" xfId="40" applyNumberFormat="1" applyFont="1" applyBorder="1" applyAlignment="1">
      <alignment horizontal="right"/>
    </xf>
    <xf numFmtId="166" fontId="4" fillId="0" borderId="11" xfId="27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40" applyFont="1" applyAlignment="1">
      <alignment horizontal="center"/>
    </xf>
    <xf numFmtId="166" fontId="5" fillId="0" borderId="12" xfId="27" applyNumberFormat="1" applyFont="1" applyBorder="1" applyAlignment="1">
      <alignment horizontal="center"/>
    </xf>
    <xf numFmtId="166" fontId="7" fillId="0" borderId="12" xfId="27" applyNumberFormat="1" applyFont="1" applyBorder="1" applyAlignment="1">
      <alignment horizontal="center"/>
    </xf>
    <xf numFmtId="166" fontId="5" fillId="19" borderId="12" xfId="27" applyNumberFormat="1" applyFont="1" applyFill="1" applyBorder="1" applyAlignment="1">
      <alignment horizontal="center"/>
    </xf>
    <xf numFmtId="166" fontId="4" fillId="0" borderId="12" xfId="27" applyNumberFormat="1" applyFont="1" applyBorder="1" applyAlignment="1">
      <alignment horizontal="center"/>
    </xf>
    <xf numFmtId="166" fontId="9" fillId="0" borderId="12" xfId="27" applyNumberFormat="1" applyFont="1" applyBorder="1" applyAlignment="1">
      <alignment horizontal="center"/>
    </xf>
    <xf numFmtId="166" fontId="4" fillId="0" borderId="12" xfId="40" applyNumberFormat="1" applyFont="1" applyBorder="1" applyAlignment="1">
      <alignment horizontal="center"/>
    </xf>
    <xf numFmtId="0" fontId="0" fillId="0" borderId="17" xfId="0" applyBorder="1"/>
    <xf numFmtId="0" fontId="5" fillId="0" borderId="17" xfId="40" applyFont="1" applyBorder="1" applyAlignment="1">
      <alignment horizontal="left"/>
    </xf>
    <xf numFmtId="0" fontId="5" fillId="0" borderId="17" xfId="0" applyFont="1" applyBorder="1"/>
    <xf numFmtId="0" fontId="4" fillId="0" borderId="21" xfId="40" applyFont="1" applyBorder="1" applyAlignment="1">
      <alignment vertical="center"/>
    </xf>
    <xf numFmtId="166" fontId="5" fillId="0" borderId="10" xfId="27" applyNumberFormat="1" applyFont="1" applyBorder="1" applyAlignment="1">
      <alignment horizontal="center"/>
    </xf>
    <xf numFmtId="166" fontId="9" fillId="0" borderId="10" xfId="27" applyNumberFormat="1" applyFont="1" applyBorder="1" applyAlignment="1">
      <alignment horizontal="center"/>
    </xf>
    <xf numFmtId="0" fontId="55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0" xfId="0" applyBorder="1"/>
    <xf numFmtId="0" fontId="4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40" xfId="0" applyBorder="1"/>
    <xf numFmtId="0" fontId="0" fillId="0" borderId="41" xfId="0" applyBorder="1"/>
    <xf numFmtId="169" fontId="0" fillId="0" borderId="12" xfId="26" applyNumberFormat="1" applyFont="1" applyBorder="1"/>
    <xf numFmtId="14" fontId="0" fillId="0" borderId="12" xfId="0" applyNumberFormat="1" applyBorder="1"/>
    <xf numFmtId="0" fontId="0" fillId="0" borderId="11" xfId="0" applyBorder="1"/>
    <xf numFmtId="169" fontId="0" fillId="0" borderId="20" xfId="26" applyNumberFormat="1" applyFont="1" applyBorder="1"/>
    <xf numFmtId="0" fontId="0" fillId="0" borderId="22" xfId="0" applyBorder="1"/>
    <xf numFmtId="0" fontId="57" fillId="0" borderId="0" xfId="0" applyFont="1"/>
    <xf numFmtId="0" fontId="55" fillId="0" borderId="0" xfId="0" applyFont="1" applyAlignment="1">
      <alignment horizontal="left"/>
    </xf>
    <xf numFmtId="167" fontId="37" fillId="0" borderId="12" xfId="41" applyNumberFormat="1" applyFont="1" applyFill="1" applyBorder="1" applyAlignment="1">
      <alignment horizontal="center" vertical="center" wrapText="1"/>
    </xf>
    <xf numFmtId="167" fontId="37" fillId="0" borderId="11" xfId="41" applyNumberFormat="1" applyFont="1" applyFill="1" applyBorder="1" applyAlignment="1">
      <alignment horizontal="center" vertical="center" wrapText="1"/>
    </xf>
    <xf numFmtId="167" fontId="46" fillId="0" borderId="12" xfId="41" applyNumberFormat="1" applyFont="1" applyFill="1" applyBorder="1" applyAlignment="1">
      <alignment horizontal="left" vertical="center" wrapText="1" indent="1"/>
    </xf>
    <xf numFmtId="167" fontId="38" fillId="0" borderId="12" xfId="41" applyNumberFormat="1" applyFont="1" applyFill="1" applyBorder="1" applyAlignment="1" applyProtection="1">
      <alignment horizontal="left" vertical="center" wrapText="1" indent="2"/>
    </xf>
    <xf numFmtId="169" fontId="38" fillId="0" borderId="12" xfId="26" applyNumberFormat="1" applyFont="1" applyFill="1" applyBorder="1" applyAlignment="1" applyProtection="1">
      <alignment vertical="center" wrapText="1"/>
    </xf>
    <xf numFmtId="169" fontId="38" fillId="0" borderId="11" xfId="26" applyNumberFormat="1" applyFont="1" applyFill="1" applyBorder="1" applyAlignment="1">
      <alignment vertical="center" wrapText="1"/>
    </xf>
    <xf numFmtId="167" fontId="38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38" fillId="0" borderId="11" xfId="41" applyNumberFormat="1" applyFont="1" applyFill="1" applyBorder="1" applyAlignment="1">
      <alignment vertical="center" wrapText="1"/>
    </xf>
    <xf numFmtId="167" fontId="37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39" fillId="0" borderId="12" xfId="41" applyNumberFormat="1" applyFont="1" applyFill="1" applyBorder="1" applyAlignment="1" applyProtection="1">
      <alignment horizontal="left" vertical="center" wrapText="1" indent="2"/>
    </xf>
    <xf numFmtId="167" fontId="38" fillId="0" borderId="12" xfId="41" applyNumberFormat="1" applyFont="1" applyFill="1" applyBorder="1" applyAlignment="1" applyProtection="1">
      <alignment vertical="center" wrapText="1"/>
    </xf>
    <xf numFmtId="167" fontId="46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40" fillId="0" borderId="12" xfId="41" applyNumberFormat="1" applyFont="1" applyFill="1" applyBorder="1" applyAlignment="1" applyProtection="1">
      <alignment horizontal="left" vertical="center" wrapText="1" indent="1"/>
      <protection locked="0"/>
    </xf>
    <xf numFmtId="167" fontId="39" fillId="18" borderId="20" xfId="41" applyNumberFormat="1" applyFont="1" applyFill="1" applyBorder="1" applyAlignment="1" applyProtection="1">
      <alignment horizontal="left" vertical="center" wrapText="1" indent="2"/>
    </xf>
    <xf numFmtId="167" fontId="38" fillId="0" borderId="20" xfId="41" applyNumberFormat="1" applyFont="1" applyFill="1" applyBorder="1" applyAlignment="1" applyProtection="1">
      <alignment vertical="center" wrapText="1"/>
    </xf>
    <xf numFmtId="167" fontId="38" fillId="0" borderId="22" xfId="41" applyNumberFormat="1" applyFont="1" applyFill="1" applyBorder="1" applyAlignment="1">
      <alignment vertical="center" wrapText="1"/>
    </xf>
    <xf numFmtId="0" fontId="57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169" fontId="0" fillId="0" borderId="0" xfId="26" applyNumberFormat="1" applyFont="1"/>
    <xf numFmtId="0" fontId="58" fillId="0" borderId="0" xfId="0" applyFont="1"/>
    <xf numFmtId="0" fontId="16" fillId="0" borderId="0" xfId="0" applyFont="1"/>
    <xf numFmtId="170" fontId="16" fillId="0" borderId="0" xfId="26" applyNumberFormat="1" applyFont="1"/>
    <xf numFmtId="0" fontId="16" fillId="0" borderId="12" xfId="0" applyFont="1" applyBorder="1"/>
    <xf numFmtId="0" fontId="12" fillId="0" borderId="12" xfId="0" applyFont="1" applyBorder="1"/>
    <xf numFmtId="169" fontId="58" fillId="0" borderId="12" xfId="26" applyNumberFormat="1" applyFont="1" applyBorder="1"/>
    <xf numFmtId="169" fontId="58" fillId="0" borderId="27" xfId="26" applyNumberFormat="1" applyFont="1" applyBorder="1"/>
    <xf numFmtId="169" fontId="0" fillId="0" borderId="34" xfId="26" applyNumberFormat="1" applyFont="1" applyBorder="1"/>
    <xf numFmtId="169" fontId="0" fillId="0" borderId="27" xfId="26" applyNumberFormat="1" applyFont="1" applyBorder="1"/>
    <xf numFmtId="0" fontId="16" fillId="0" borderId="34" xfId="0" applyFont="1" applyBorder="1"/>
    <xf numFmtId="0" fontId="12" fillId="0" borderId="12" xfId="0" applyFont="1" applyBorder="1" applyAlignment="1">
      <alignment wrapText="1"/>
    </xf>
    <xf numFmtId="169" fontId="1" fillId="0" borderId="12" xfId="26" applyNumberFormat="1" applyFont="1" applyBorder="1"/>
    <xf numFmtId="0" fontId="12" fillId="0" borderId="27" xfId="0" applyFont="1" applyBorder="1"/>
    <xf numFmtId="0" fontId="12" fillId="0" borderId="27" xfId="0" applyFont="1" applyBorder="1" applyAlignment="1">
      <alignment wrapText="1"/>
    </xf>
    <xf numFmtId="0" fontId="12" fillId="0" borderId="0" xfId="0" applyFont="1" applyBorder="1"/>
    <xf numFmtId="0" fontId="16" fillId="0" borderId="0" xfId="0" applyFont="1" applyBorder="1" applyAlignment="1">
      <alignment wrapText="1"/>
    </xf>
    <xf numFmtId="169" fontId="0" fillId="0" borderId="0" xfId="26" applyNumberFormat="1" applyFont="1" applyBorder="1"/>
    <xf numFmtId="0" fontId="12" fillId="0" borderId="0" xfId="0" applyFont="1" applyBorder="1" applyAlignment="1">
      <alignment wrapText="1"/>
    </xf>
    <xf numFmtId="170" fontId="16" fillId="0" borderId="0" xfId="26" applyNumberFormat="1" applyFont="1" applyBorder="1"/>
    <xf numFmtId="169" fontId="58" fillId="0" borderId="0" xfId="26" applyNumberFormat="1" applyFont="1" applyBorder="1"/>
    <xf numFmtId="170" fontId="16" fillId="0" borderId="12" xfId="26" applyNumberFormat="1" applyFont="1" applyBorder="1" applyAlignment="1">
      <alignment horizontal="center"/>
    </xf>
    <xf numFmtId="0" fontId="12" fillId="0" borderId="31" xfId="40" applyFont="1" applyBorder="1" applyAlignment="1">
      <alignment horizontal="center" vertical="center" wrapText="1"/>
    </xf>
    <xf numFmtId="166" fontId="5" fillId="0" borderId="17" xfId="40" applyNumberFormat="1" applyFont="1" applyBorder="1" applyAlignment="1">
      <alignment horizontal="center" vertical="center"/>
    </xf>
    <xf numFmtId="166" fontId="5" fillId="0" borderId="17" xfId="27" applyNumberFormat="1" applyFont="1" applyBorder="1" applyAlignment="1">
      <alignment horizontal="center"/>
    </xf>
    <xf numFmtId="166" fontId="7" fillId="0" borderId="17" xfId="27" applyNumberFormat="1" applyFont="1" applyBorder="1" applyAlignment="1">
      <alignment horizontal="center"/>
    </xf>
    <xf numFmtId="166" fontId="4" fillId="0" borderId="17" xfId="27" applyNumberFormat="1" applyFont="1" applyBorder="1" applyAlignment="1">
      <alignment horizontal="center"/>
    </xf>
    <xf numFmtId="166" fontId="5" fillId="18" borderId="17" xfId="27" applyNumberFormat="1" applyFont="1" applyFill="1" applyBorder="1" applyAlignment="1">
      <alignment horizontal="center"/>
    </xf>
    <xf numFmtId="166" fontId="4" fillId="0" borderId="19" xfId="27" applyNumberFormat="1" applyFont="1" applyBorder="1" applyAlignment="1">
      <alignment horizontal="center"/>
    </xf>
    <xf numFmtId="166" fontId="4" fillId="0" borderId="17" xfId="40" applyNumberFormat="1" applyFont="1" applyBorder="1" applyAlignment="1">
      <alignment horizontal="center"/>
    </xf>
    <xf numFmtId="0" fontId="54" fillId="0" borderId="0" xfId="40" applyFont="1" applyAlignment="1">
      <alignment vertical="top"/>
    </xf>
    <xf numFmtId="0" fontId="59" fillId="18" borderId="27" xfId="40" applyFont="1" applyFill="1" applyBorder="1" applyAlignment="1">
      <alignment vertical="top" wrapText="1"/>
    </xf>
    <xf numFmtId="0" fontId="59" fillId="18" borderId="28" xfId="40" applyFont="1" applyFill="1" applyBorder="1" applyAlignment="1">
      <alignment vertical="top" wrapText="1"/>
    </xf>
    <xf numFmtId="169" fontId="54" fillId="0" borderId="41" xfId="26" applyNumberFormat="1" applyFont="1" applyBorder="1" applyAlignment="1">
      <alignment vertical="top"/>
    </xf>
    <xf numFmtId="169" fontId="54" fillId="0" borderId="12" xfId="26" applyNumberFormat="1" applyFont="1" applyBorder="1" applyAlignment="1">
      <alignment vertical="top"/>
    </xf>
    <xf numFmtId="169" fontId="54" fillId="0" borderId="11" xfId="26" applyNumberFormat="1" applyFont="1" applyBorder="1" applyAlignment="1">
      <alignment vertical="top"/>
    </xf>
    <xf numFmtId="166" fontId="54" fillId="0" borderId="12" xfId="40" applyNumberFormat="1" applyFont="1" applyBorder="1" applyAlignment="1">
      <alignment vertical="top"/>
    </xf>
    <xf numFmtId="166" fontId="54" fillId="0" borderId="11" xfId="40" applyNumberFormat="1" applyFont="1" applyBorder="1" applyAlignment="1">
      <alignment vertical="top"/>
    </xf>
    <xf numFmtId="166" fontId="54" fillId="0" borderId="19" xfId="40" applyNumberFormat="1" applyFont="1" applyBorder="1" applyAlignment="1">
      <alignment vertical="top"/>
    </xf>
    <xf numFmtId="166" fontId="60" fillId="0" borderId="12" xfId="27" applyNumberFormat="1" applyFont="1" applyBorder="1" applyAlignment="1">
      <alignment vertical="top"/>
    </xf>
    <xf numFmtId="166" fontId="60" fillId="0" borderId="11" xfId="27" applyNumberFormat="1" applyFont="1" applyBorder="1" applyAlignment="1">
      <alignment vertical="top"/>
    </xf>
    <xf numFmtId="166" fontId="54" fillId="18" borderId="12" xfId="27" applyNumberFormat="1" applyFont="1" applyFill="1" applyBorder="1" applyAlignment="1">
      <alignment vertical="top"/>
    </xf>
    <xf numFmtId="166" fontId="54" fillId="18" borderId="19" xfId="27" applyNumberFormat="1" applyFont="1" applyFill="1" applyBorder="1" applyAlignment="1">
      <alignment vertical="top"/>
    </xf>
    <xf numFmtId="166" fontId="54" fillId="0" borderId="12" xfId="27" applyNumberFormat="1" applyFont="1" applyBorder="1" applyAlignment="1">
      <alignment vertical="top"/>
    </xf>
    <xf numFmtId="166" fontId="54" fillId="0" borderId="19" xfId="27" applyNumberFormat="1" applyFont="1" applyBorder="1" applyAlignment="1">
      <alignment vertical="top"/>
    </xf>
    <xf numFmtId="169" fontId="61" fillId="0" borderId="12" xfId="26" applyNumberFormat="1" applyFont="1" applyBorder="1" applyAlignment="1">
      <alignment vertical="top"/>
    </xf>
    <xf numFmtId="166" fontId="61" fillId="0" borderId="11" xfId="27" applyNumberFormat="1" applyFont="1" applyBorder="1" applyAlignment="1">
      <alignment vertical="top"/>
    </xf>
    <xf numFmtId="166" fontId="61" fillId="0" borderId="12" xfId="27" applyNumberFormat="1" applyFont="1" applyBorder="1" applyAlignment="1">
      <alignment vertical="top"/>
    </xf>
    <xf numFmtId="169" fontId="61" fillId="0" borderId="11" xfId="26" applyNumberFormat="1" applyFont="1" applyBorder="1" applyAlignment="1">
      <alignment vertical="top"/>
    </xf>
    <xf numFmtId="169" fontId="60" fillId="0" borderId="12" xfId="26" applyNumberFormat="1" applyFont="1" applyBorder="1" applyAlignment="1">
      <alignment vertical="top"/>
    </xf>
    <xf numFmtId="169" fontId="60" fillId="0" borderId="11" xfId="26" applyNumberFormat="1" applyFont="1" applyBorder="1" applyAlignment="1">
      <alignment vertical="top"/>
    </xf>
    <xf numFmtId="169" fontId="53" fillId="0" borderId="12" xfId="26" applyNumberFormat="1" applyFont="1" applyBorder="1" applyAlignment="1">
      <alignment vertical="top"/>
    </xf>
    <xf numFmtId="169" fontId="53" fillId="0" borderId="11" xfId="26" applyNumberFormat="1" applyFont="1" applyBorder="1" applyAlignment="1">
      <alignment vertical="top"/>
    </xf>
    <xf numFmtId="166" fontId="54" fillId="0" borderId="11" xfId="27" applyNumberFormat="1" applyFont="1" applyBorder="1" applyAlignment="1">
      <alignment vertical="top"/>
    </xf>
    <xf numFmtId="166" fontId="54" fillId="18" borderId="11" xfId="27" applyNumberFormat="1" applyFont="1" applyFill="1" applyBorder="1" applyAlignment="1">
      <alignment vertical="top"/>
    </xf>
    <xf numFmtId="166" fontId="54" fillId="0" borderId="11" xfId="27" applyNumberFormat="1" applyFont="1" applyFill="1" applyBorder="1" applyAlignment="1">
      <alignment vertical="top"/>
    </xf>
    <xf numFmtId="166" fontId="60" fillId="0" borderId="11" xfId="40" applyNumberFormat="1" applyFont="1" applyBorder="1" applyAlignment="1">
      <alignment vertical="top"/>
    </xf>
    <xf numFmtId="169" fontId="54" fillId="0" borderId="19" xfId="26" applyNumberFormat="1" applyFont="1" applyBorder="1" applyAlignment="1">
      <alignment vertical="top"/>
    </xf>
    <xf numFmtId="166" fontId="60" fillId="0" borderId="19" xfId="27" applyNumberFormat="1" applyFont="1" applyBorder="1" applyAlignment="1">
      <alignment vertical="top"/>
    </xf>
    <xf numFmtId="166" fontId="61" fillId="0" borderId="19" xfId="27" applyNumberFormat="1" applyFont="1" applyBorder="1" applyAlignment="1">
      <alignment vertical="top"/>
    </xf>
    <xf numFmtId="169" fontId="61" fillId="0" borderId="19" xfId="26" applyNumberFormat="1" applyFont="1" applyBorder="1" applyAlignment="1">
      <alignment vertical="top"/>
    </xf>
    <xf numFmtId="169" fontId="60" fillId="0" borderId="19" xfId="26" applyNumberFormat="1" applyFont="1" applyBorder="1" applyAlignment="1">
      <alignment vertical="top"/>
    </xf>
    <xf numFmtId="169" fontId="53" fillId="0" borderId="19" xfId="26" applyNumberFormat="1" applyFont="1" applyBorder="1" applyAlignment="1">
      <alignment vertical="top"/>
    </xf>
    <xf numFmtId="166" fontId="4" fillId="0" borderId="19" xfId="40" applyNumberFormat="1" applyFont="1" applyBorder="1" applyAlignment="1">
      <alignment horizontal="center"/>
    </xf>
    <xf numFmtId="166" fontId="4" fillId="0" borderId="44" xfId="40" applyNumberFormat="1" applyFont="1" applyBorder="1" applyAlignment="1">
      <alignment horizontal="center"/>
    </xf>
    <xf numFmtId="166" fontId="9" fillId="0" borderId="19" xfId="40" applyNumberFormat="1" applyFont="1" applyBorder="1" applyAlignment="1">
      <alignment horizontal="center"/>
    </xf>
    <xf numFmtId="166" fontId="9" fillId="0" borderId="12" xfId="40" applyNumberFormat="1" applyFont="1" applyBorder="1" applyAlignment="1">
      <alignment horizontal="center"/>
    </xf>
    <xf numFmtId="0" fontId="13" fillId="0" borderId="45" xfId="0" applyFont="1" applyBorder="1" applyAlignment="1">
      <alignment horizontal="centerContinuous"/>
    </xf>
    <xf numFmtId="0" fontId="62" fillId="0" borderId="34" xfId="0" applyFont="1" applyBorder="1" applyAlignment="1">
      <alignment horizontal="right"/>
    </xf>
    <xf numFmtId="169" fontId="62" fillId="0" borderId="33" xfId="26" applyNumberFormat="1" applyFont="1" applyBorder="1"/>
    <xf numFmtId="0" fontId="62" fillId="0" borderId="12" xfId="0" applyFont="1" applyBorder="1" applyAlignment="1">
      <alignment horizontal="right"/>
    </xf>
    <xf numFmtId="169" fontId="62" fillId="0" borderId="11" xfId="26" applyNumberFormat="1" applyFont="1" applyBorder="1"/>
    <xf numFmtId="0" fontId="62" fillId="0" borderId="12" xfId="0" applyFont="1" applyBorder="1"/>
    <xf numFmtId="0" fontId="62" fillId="0" borderId="12" xfId="0" applyFont="1" applyBorder="1" applyAlignment="1">
      <alignment horizontal="left"/>
    </xf>
    <xf numFmtId="169" fontId="62" fillId="0" borderId="11" xfId="0" applyNumberFormat="1" applyFont="1" applyBorder="1" applyAlignment="1">
      <alignment horizontal="center"/>
    </xf>
    <xf numFmtId="0" fontId="62" fillId="0" borderId="11" xfId="0" applyFont="1" applyBorder="1" applyAlignment="1">
      <alignment horizontal="center"/>
    </xf>
    <xf numFmtId="0" fontId="62" fillId="0" borderId="20" xfId="0" applyFont="1" applyBorder="1"/>
    <xf numFmtId="0" fontId="62" fillId="0" borderId="22" xfId="0" applyFont="1" applyBorder="1" applyAlignment="1">
      <alignment horizontal="center"/>
    </xf>
    <xf numFmtId="166" fontId="5" fillId="0" borderId="19" xfId="40" applyNumberFormat="1" applyFont="1" applyBorder="1" applyAlignment="1">
      <alignment horizontal="center" vertical="center"/>
    </xf>
    <xf numFmtId="166" fontId="4" fillId="0" borderId="18" xfId="27" applyNumberFormat="1" applyFont="1" applyBorder="1" applyAlignment="1">
      <alignment horizontal="center"/>
    </xf>
    <xf numFmtId="166" fontId="9" fillId="0" borderId="17" xfId="27" applyNumberFormat="1" applyFont="1" applyBorder="1" applyAlignment="1">
      <alignment horizontal="center"/>
    </xf>
    <xf numFmtId="166" fontId="5" fillId="0" borderId="12" xfId="27" applyNumberFormat="1" applyFont="1" applyFill="1" applyBorder="1" applyAlignment="1">
      <alignment horizontal="center"/>
    </xf>
    <xf numFmtId="166" fontId="5" fillId="0" borderId="19" xfId="27" applyNumberFormat="1" applyFont="1" applyFill="1" applyBorder="1" applyAlignment="1">
      <alignment horizontal="center"/>
    </xf>
    <xf numFmtId="166" fontId="4" fillId="0" borderId="47" xfId="27" applyNumberFormat="1" applyFont="1" applyBorder="1" applyAlignment="1">
      <alignment horizontal="center"/>
    </xf>
    <xf numFmtId="166" fontId="5" fillId="18" borderId="19" xfId="27" applyNumberFormat="1" applyFont="1" applyFill="1" applyBorder="1" applyAlignment="1">
      <alignment horizontal="center"/>
    </xf>
    <xf numFmtId="166" fontId="5" fillId="0" borderId="19" xfId="27" applyNumberFormat="1" applyFont="1" applyBorder="1" applyAlignment="1">
      <alignment horizontal="center"/>
    </xf>
    <xf numFmtId="166" fontId="5" fillId="0" borderId="47" xfId="27" applyNumberFormat="1" applyFont="1" applyBorder="1" applyAlignment="1">
      <alignment horizontal="center"/>
    </xf>
    <xf numFmtId="166" fontId="7" fillId="0" borderId="47" xfId="27" applyNumberFormat="1" applyFont="1" applyBorder="1" applyAlignment="1">
      <alignment horizontal="center"/>
    </xf>
    <xf numFmtId="166" fontId="7" fillId="0" borderId="19" xfId="27" applyNumberFormat="1" applyFont="1" applyFill="1" applyBorder="1" applyAlignment="1">
      <alignment horizontal="center"/>
    </xf>
    <xf numFmtId="166" fontId="9" fillId="0" borderId="19" xfId="27" applyNumberFormat="1" applyFont="1" applyFill="1" applyBorder="1" applyAlignment="1">
      <alignment horizontal="center"/>
    </xf>
    <xf numFmtId="166" fontId="4" fillId="0" borderId="19" xfId="27" applyNumberFormat="1" applyFont="1" applyFill="1" applyBorder="1" applyAlignment="1">
      <alignment horizontal="center"/>
    </xf>
    <xf numFmtId="166" fontId="4" fillId="0" borderId="47" xfId="40" applyNumberFormat="1" applyFont="1" applyBorder="1" applyAlignment="1">
      <alignment horizontal="center"/>
    </xf>
    <xf numFmtId="0" fontId="62" fillId="0" borderId="0" xfId="0" applyFont="1"/>
    <xf numFmtId="0" fontId="11" fillId="18" borderId="30" xfId="40" applyFont="1" applyFill="1" applyBorder="1" applyAlignment="1">
      <alignment horizontal="center" vertical="center" wrapText="1"/>
    </xf>
    <xf numFmtId="0" fontId="11" fillId="18" borderId="45" xfId="40" applyFont="1" applyFill="1" applyBorder="1" applyAlignment="1">
      <alignment horizontal="center" vertical="center" wrapText="1"/>
    </xf>
    <xf numFmtId="0" fontId="11" fillId="18" borderId="29" xfId="40" applyFont="1" applyFill="1" applyBorder="1" applyAlignment="1">
      <alignment horizontal="center" vertical="center" wrapText="1"/>
    </xf>
    <xf numFmtId="0" fontId="0" fillId="0" borderId="12" xfId="0" applyBorder="1" applyAlignment="1">
      <alignment horizontal="justify" vertical="distributed" wrapText="1"/>
    </xf>
    <xf numFmtId="0" fontId="0" fillId="0" borderId="27" xfId="0" applyBorder="1"/>
    <xf numFmtId="0" fontId="58" fillId="0" borderId="25" xfId="0" applyFont="1" applyBorder="1"/>
    <xf numFmtId="0" fontId="58" fillId="0" borderId="0" xfId="0" applyFont="1" applyAlignment="1">
      <alignment horizontal="center"/>
    </xf>
    <xf numFmtId="167" fontId="28" fillId="0" borderId="0" xfId="41" applyNumberFormat="1" applyAlignment="1">
      <alignment vertical="center" wrapText="1"/>
    </xf>
    <xf numFmtId="167" fontId="28" fillId="0" borderId="0" xfId="41" applyNumberFormat="1" applyAlignment="1">
      <alignment horizontal="center" vertical="center" wrapText="1"/>
    </xf>
    <xf numFmtId="167" fontId="2" fillId="0" borderId="0" xfId="41" applyNumberFormat="1" applyFont="1" applyAlignment="1">
      <alignment horizontal="right" wrapText="1"/>
    </xf>
    <xf numFmtId="167" fontId="2" fillId="0" borderId="0" xfId="41" applyNumberFormat="1" applyFont="1" applyAlignment="1">
      <alignment horizontal="center" wrapText="1"/>
    </xf>
    <xf numFmtId="167" fontId="36" fillId="0" borderId="24" xfId="41" applyNumberFormat="1" applyFont="1" applyBorder="1" applyAlignment="1">
      <alignment horizontal="center" vertical="center" wrapText="1"/>
    </xf>
    <xf numFmtId="167" fontId="36" fillId="0" borderId="35" xfId="41" applyNumberFormat="1" applyFont="1" applyBorder="1" applyAlignment="1">
      <alignment horizontal="center" vertical="center" wrapText="1"/>
    </xf>
    <xf numFmtId="167" fontId="36" fillId="0" borderId="36" xfId="41" applyNumberFormat="1" applyFont="1" applyBorder="1" applyAlignment="1">
      <alignment horizontal="center" vertical="center" wrapText="1"/>
    </xf>
    <xf numFmtId="167" fontId="37" fillId="0" borderId="35" xfId="41" applyNumberFormat="1" applyFont="1" applyBorder="1" applyAlignment="1">
      <alignment horizontal="center" vertical="center" wrapText="1"/>
    </xf>
    <xf numFmtId="167" fontId="37" fillId="0" borderId="36" xfId="41" applyNumberFormat="1" applyFont="1" applyBorder="1" applyAlignment="1">
      <alignment horizontal="center" vertical="center" wrapText="1"/>
    </xf>
    <xf numFmtId="167" fontId="45" fillId="0" borderId="12" xfId="41" applyNumberFormat="1" applyFont="1" applyBorder="1" applyAlignment="1" applyProtection="1">
      <alignment vertical="center" wrapText="1"/>
      <protection locked="0"/>
    </xf>
    <xf numFmtId="1" fontId="45" fillId="0" borderId="12" xfId="41" applyNumberFormat="1" applyFont="1" applyBorder="1" applyAlignment="1" applyProtection="1">
      <alignment horizontal="center" vertical="center" wrapText="1"/>
      <protection locked="0"/>
    </xf>
    <xf numFmtId="167" fontId="45" fillId="0" borderId="11" xfId="41" applyNumberFormat="1" applyFont="1" applyBorder="1" applyAlignment="1">
      <alignment vertical="center" wrapText="1"/>
    </xf>
    <xf numFmtId="167" fontId="45" fillId="0" borderId="27" xfId="41" applyNumberFormat="1" applyFont="1" applyBorder="1" applyAlignment="1" applyProtection="1">
      <alignment vertical="center" wrapText="1"/>
      <protection locked="0"/>
    </xf>
    <xf numFmtId="167" fontId="45" fillId="0" borderId="19" xfId="41" applyNumberFormat="1" applyFont="1" applyBorder="1" applyAlignment="1" applyProtection="1">
      <alignment vertical="center" wrapText="1"/>
      <protection locked="0"/>
    </xf>
    <xf numFmtId="3" fontId="0" fillId="0" borderId="48" xfId="26" applyNumberFormat="1" applyFont="1" applyBorder="1" applyAlignment="1">
      <alignment horizontal="right" vertical="justify"/>
    </xf>
    <xf numFmtId="167" fontId="36" fillId="0" borderId="19" xfId="41" applyNumberFormat="1" applyFont="1" applyBorder="1" applyAlignment="1" applyProtection="1">
      <alignment vertical="center" wrapText="1"/>
      <protection locked="0"/>
    </xf>
    <xf numFmtId="1" fontId="36" fillId="0" borderId="12" xfId="41" applyNumberFormat="1" applyFont="1" applyBorder="1" applyAlignment="1" applyProtection="1">
      <alignment horizontal="center" vertical="center" wrapText="1"/>
      <protection locked="0"/>
    </xf>
    <xf numFmtId="167" fontId="36" fillId="0" borderId="12" xfId="41" applyNumberFormat="1" applyFont="1" applyBorder="1" applyAlignment="1" applyProtection="1">
      <alignment vertical="center" wrapText="1"/>
      <protection locked="0"/>
    </xf>
    <xf numFmtId="167" fontId="36" fillId="0" borderId="11" xfId="41" applyNumberFormat="1" applyFont="1" applyBorder="1" applyAlignment="1">
      <alignment vertical="center" wrapText="1"/>
    </xf>
    <xf numFmtId="3" fontId="58" fillId="0" borderId="48" xfId="26" applyNumberFormat="1" applyFont="1" applyBorder="1" applyAlignment="1">
      <alignment horizontal="right" vertical="justify"/>
    </xf>
    <xf numFmtId="167" fontId="45" fillId="0" borderId="34" xfId="41" applyNumberFormat="1" applyFont="1" applyBorder="1" applyAlignment="1" applyProtection="1">
      <alignment vertical="center" wrapText="1"/>
      <protection locked="0"/>
    </xf>
    <xf numFmtId="1" fontId="45" fillId="0" borderId="27" xfId="41" applyNumberFormat="1" applyFont="1" applyBorder="1" applyAlignment="1" applyProtection="1">
      <alignment horizontal="center" vertical="center" wrapText="1"/>
      <protection locked="0"/>
    </xf>
    <xf numFmtId="167" fontId="45" fillId="0" borderId="28" xfId="41" applyNumberFormat="1" applyFont="1" applyBorder="1" applyAlignment="1">
      <alignment vertical="center" wrapText="1"/>
    </xf>
    <xf numFmtId="169" fontId="0" fillId="0" borderId="0" xfId="26" applyNumberFormat="1" applyFont="1" applyAlignment="1">
      <alignment horizontal="left" vertical="justify"/>
    </xf>
    <xf numFmtId="167" fontId="45" fillId="0" borderId="29" xfId="41" applyNumberFormat="1" applyFont="1" applyBorder="1" applyAlignment="1" applyProtection="1">
      <alignment vertical="center" wrapText="1"/>
      <protection locked="0"/>
    </xf>
    <xf numFmtId="1" fontId="45" fillId="0" borderId="29" xfId="41" applyNumberFormat="1" applyFont="1" applyBorder="1" applyAlignment="1" applyProtection="1">
      <alignment horizontal="center" vertical="center" wrapText="1"/>
      <protection locked="0"/>
    </xf>
    <xf numFmtId="167" fontId="45" fillId="0" borderId="30" xfId="41" applyNumberFormat="1" applyFont="1" applyBorder="1" applyAlignment="1">
      <alignment vertical="center" wrapText="1"/>
    </xf>
    <xf numFmtId="167" fontId="36" fillId="0" borderId="24" xfId="41" applyNumberFormat="1" applyFont="1" applyBorder="1" applyAlignment="1">
      <alignment horizontal="left" vertical="center" wrapText="1"/>
    </xf>
    <xf numFmtId="167" fontId="36" fillId="0" borderId="25" xfId="41" applyNumberFormat="1" applyFont="1" applyBorder="1" applyAlignment="1">
      <alignment vertical="center" wrapText="1"/>
    </xf>
    <xf numFmtId="167" fontId="36" fillId="18" borderId="25" xfId="41" applyNumberFormat="1" applyFont="1" applyFill="1" applyBorder="1" applyAlignment="1">
      <alignment horizontal="center" vertical="center" wrapText="1"/>
    </xf>
    <xf numFmtId="167" fontId="36" fillId="0" borderId="23" xfId="41" applyNumberFormat="1" applyFont="1" applyBorder="1" applyAlignment="1">
      <alignment vertical="center" wrapText="1"/>
    </xf>
    <xf numFmtId="0" fontId="28" fillId="0" borderId="0" xfId="41" applyAlignment="1">
      <alignment horizontal="center" vertical="center" wrapText="1"/>
    </xf>
    <xf numFmtId="0" fontId="28" fillId="0" borderId="0" xfId="41" applyAlignment="1">
      <alignment vertical="center" wrapText="1"/>
    </xf>
    <xf numFmtId="167" fontId="63" fillId="0" borderId="0" xfId="41" applyNumberFormat="1" applyFont="1" applyAlignment="1">
      <alignment horizontal="center" vertical="center" wrapText="1"/>
    </xf>
    <xf numFmtId="167" fontId="36" fillId="0" borderId="37" xfId="41" applyNumberFormat="1" applyFont="1" applyBorder="1" applyAlignment="1">
      <alignment horizontal="center" vertical="center" wrapText="1"/>
    </xf>
    <xf numFmtId="167" fontId="44" fillId="0" borderId="10" xfId="41" applyNumberFormat="1" applyFont="1" applyBorder="1" applyAlignment="1" applyProtection="1">
      <alignment horizontal="left" vertical="center" wrapText="1" indent="1"/>
      <protection locked="0"/>
    </xf>
    <xf numFmtId="167" fontId="63" fillId="0" borderId="26" xfId="41" applyNumberFormat="1" applyFont="1" applyBorder="1" applyAlignment="1" applyProtection="1">
      <alignment horizontal="left" vertical="center" wrapText="1" indent="1"/>
      <protection locked="0"/>
    </xf>
    <xf numFmtId="0" fontId="62" fillId="0" borderId="48" xfId="0" applyFont="1" applyBorder="1" applyAlignment="1">
      <alignment horizontal="distributed" wrapText="1"/>
    </xf>
    <xf numFmtId="169" fontId="62" fillId="0" borderId="52" xfId="26" applyNumberFormat="1" applyFont="1" applyBorder="1" applyAlignment="1">
      <alignment horizontal="right" vertical="justify"/>
    </xf>
    <xf numFmtId="169" fontId="62" fillId="0" borderId="12" xfId="26" applyNumberFormat="1" applyFont="1" applyBorder="1" applyAlignment="1">
      <alignment horizontal="right" vertical="justify"/>
    </xf>
    <xf numFmtId="169" fontId="64" fillId="0" borderId="53" xfId="26" applyNumberFormat="1" applyFont="1" applyBorder="1" applyAlignment="1">
      <alignment horizontal="center" vertical="center"/>
    </xf>
    <xf numFmtId="167" fontId="63" fillId="0" borderId="38" xfId="41" applyNumberFormat="1" applyFont="1" applyBorder="1" applyAlignment="1" applyProtection="1">
      <alignment horizontal="left" vertical="center" wrapText="1" indent="1"/>
      <protection locked="0"/>
    </xf>
    <xf numFmtId="167" fontId="63" fillId="0" borderId="10" xfId="41" applyNumberFormat="1" applyFont="1" applyBorder="1" applyAlignment="1" applyProtection="1">
      <alignment horizontal="left" vertical="center" wrapText="1" indent="1"/>
      <protection locked="0"/>
    </xf>
    <xf numFmtId="169" fontId="62" fillId="0" borderId="17" xfId="26" applyNumberFormat="1" applyFont="1" applyBorder="1" applyAlignment="1">
      <alignment horizontal="left" vertical="justify"/>
    </xf>
    <xf numFmtId="169" fontId="62" fillId="0" borderId="0" xfId="26" applyNumberFormat="1" applyFont="1" applyAlignment="1">
      <alignment horizontal="left" vertical="justify"/>
    </xf>
    <xf numFmtId="167" fontId="63" fillId="0" borderId="0" xfId="41" applyNumberFormat="1" applyFont="1" applyAlignment="1">
      <alignment vertical="center" wrapText="1"/>
    </xf>
    <xf numFmtId="0" fontId="65" fillId="0" borderId="0" xfId="40" applyFont="1" applyAlignment="1">
      <alignment horizontal="left"/>
    </xf>
    <xf numFmtId="0" fontId="1" fillId="0" borderId="0" xfId="0" applyFont="1"/>
    <xf numFmtId="167" fontId="43" fillId="0" borderId="10" xfId="41" applyNumberFormat="1" applyFont="1" applyBorder="1" applyAlignment="1" applyProtection="1">
      <alignment horizontal="left" vertical="center" wrapText="1" indent="1"/>
      <protection locked="0"/>
    </xf>
    <xf numFmtId="167" fontId="43" fillId="0" borderId="26" xfId="41" applyNumberFormat="1" applyFont="1" applyBorder="1" applyAlignment="1" applyProtection="1">
      <alignment horizontal="left" vertical="center" wrapText="1" indent="1"/>
      <protection locked="0"/>
    </xf>
    <xf numFmtId="3" fontId="1" fillId="0" borderId="19" xfId="26" applyNumberFormat="1" applyFont="1" applyBorder="1" applyAlignment="1">
      <alignment horizontal="right" vertical="justify"/>
    </xf>
    <xf numFmtId="0" fontId="55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right" vertical="top" wrapText="1"/>
    </xf>
    <xf numFmtId="0" fontId="59" fillId="0" borderId="53" xfId="0" applyFont="1" applyBorder="1" applyAlignment="1">
      <alignment horizontal="left" vertical="top" wrapText="1"/>
    </xf>
    <xf numFmtId="3" fontId="59" fillId="0" borderId="59" xfId="0" applyNumberFormat="1" applyFont="1" applyBorder="1" applyAlignment="1">
      <alignment horizontal="right" vertical="top" wrapText="1"/>
    </xf>
    <xf numFmtId="3" fontId="59" fillId="0" borderId="53" xfId="0" applyNumberFormat="1" applyFont="1" applyBorder="1" applyAlignment="1">
      <alignment horizontal="right" vertical="top" wrapText="1"/>
    </xf>
    <xf numFmtId="3" fontId="59" fillId="0" borderId="60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62" xfId="0" applyFont="1" applyBorder="1" applyAlignment="1">
      <alignment horizontal="left" vertical="top" wrapText="1"/>
    </xf>
    <xf numFmtId="3" fontId="2" fillId="0" borderId="62" xfId="0" applyNumberFormat="1" applyFont="1" applyBorder="1" applyAlignment="1">
      <alignment horizontal="right" vertical="top" wrapText="1"/>
    </xf>
    <xf numFmtId="3" fontId="2" fillId="0" borderId="47" xfId="0" applyNumberFormat="1" applyFont="1" applyBorder="1" applyAlignment="1">
      <alignment horizontal="right" vertical="top" wrapText="1"/>
    </xf>
    <xf numFmtId="3" fontId="2" fillId="0" borderId="10" xfId="0" applyNumberFormat="1" applyFont="1" applyBorder="1" applyAlignment="1">
      <alignment horizontal="right" vertical="top" wrapText="1"/>
    </xf>
    <xf numFmtId="0" fontId="59" fillId="0" borderId="60" xfId="0" applyFont="1" applyBorder="1" applyAlignment="1">
      <alignment horizontal="left" vertical="top" wrapText="1"/>
    </xf>
    <xf numFmtId="0" fontId="59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63" xfId="0" applyFont="1" applyBorder="1" applyAlignment="1">
      <alignment horizontal="left" vertical="top" wrapText="1"/>
    </xf>
    <xf numFmtId="3" fontId="2" fillId="0" borderId="63" xfId="0" applyNumberFormat="1" applyFont="1" applyBorder="1" applyAlignment="1">
      <alignment horizontal="right" vertical="top" wrapText="1"/>
    </xf>
    <xf numFmtId="3" fontId="2" fillId="0" borderId="64" xfId="0" applyNumberFormat="1" applyFont="1" applyBorder="1" applyAlignment="1">
      <alignment horizontal="right" vertical="top" wrapText="1"/>
    </xf>
    <xf numFmtId="3" fontId="2" fillId="0" borderId="26" xfId="0" applyNumberFormat="1" applyFont="1" applyBorder="1" applyAlignment="1">
      <alignment horizontal="right" vertical="top" wrapText="1"/>
    </xf>
    <xf numFmtId="0" fontId="2" fillId="0" borderId="46" xfId="0" applyFont="1" applyBorder="1" applyAlignment="1">
      <alignment horizontal="center" vertical="top" wrapText="1"/>
    </xf>
    <xf numFmtId="0" fontId="2" fillId="0" borderId="65" xfId="0" applyFont="1" applyBorder="1" applyAlignment="1">
      <alignment horizontal="left" vertical="top" wrapText="1"/>
    </xf>
    <xf numFmtId="3" fontId="2" fillId="0" borderId="65" xfId="0" applyNumberFormat="1" applyFont="1" applyBorder="1" applyAlignment="1">
      <alignment horizontal="right" vertical="top" wrapText="1"/>
    </xf>
    <xf numFmtId="3" fontId="2" fillId="0" borderId="66" xfId="0" applyNumberFormat="1" applyFont="1" applyBorder="1" applyAlignment="1">
      <alignment horizontal="right" vertical="top" wrapText="1"/>
    </xf>
    <xf numFmtId="3" fontId="2" fillId="0" borderId="38" xfId="0" applyNumberFormat="1" applyFont="1" applyBorder="1" applyAlignment="1">
      <alignment horizontal="right" vertical="top" wrapText="1"/>
    </xf>
    <xf numFmtId="0" fontId="2" fillId="0" borderId="49" xfId="0" applyFont="1" applyBorder="1" applyAlignment="1">
      <alignment horizontal="center" vertical="top" wrapText="1"/>
    </xf>
    <xf numFmtId="0" fontId="59" fillId="0" borderId="48" xfId="0" applyFont="1" applyBorder="1" applyAlignment="1">
      <alignment horizontal="left" vertical="top" wrapText="1"/>
    </xf>
    <xf numFmtId="3" fontId="59" fillId="0" borderId="48" xfId="0" applyNumberFormat="1" applyFont="1" applyBorder="1" applyAlignment="1">
      <alignment horizontal="right" vertical="top" wrapText="1"/>
    </xf>
    <xf numFmtId="3" fontId="59" fillId="0" borderId="51" xfId="0" applyNumberFormat="1" applyFont="1" applyBorder="1" applyAlignment="1">
      <alignment horizontal="right" vertical="top" wrapText="1"/>
    </xf>
    <xf numFmtId="3" fontId="2" fillId="0" borderId="48" xfId="0" applyNumberFormat="1" applyFont="1" applyBorder="1" applyAlignment="1">
      <alignment horizontal="right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left" vertical="top" wrapText="1"/>
    </xf>
    <xf numFmtId="0" fontId="59" fillId="0" borderId="5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0" xfId="40" applyFont="1" applyAlignment="1">
      <alignment horizontal="center"/>
    </xf>
    <xf numFmtId="0" fontId="5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7" fontId="51" fillId="0" borderId="0" xfId="41" applyNumberFormat="1" applyFont="1" applyAlignment="1">
      <alignment horizontal="center" vertical="center" wrapText="1"/>
    </xf>
    <xf numFmtId="167" fontId="51" fillId="0" borderId="0" xfId="41" applyNumberFormat="1" applyFont="1" applyAlignment="1">
      <alignment vertical="center" wrapText="1"/>
    </xf>
    <xf numFmtId="0" fontId="6" fillId="20" borderId="57" xfId="0" applyFont="1" applyFill="1" applyBorder="1" applyAlignment="1">
      <alignment horizontal="center" vertical="top" wrapText="1"/>
    </xf>
    <xf numFmtId="0" fontId="6" fillId="20" borderId="61" xfId="0" applyFont="1" applyFill="1" applyBorder="1" applyAlignment="1">
      <alignment horizontal="center" vertical="top" wrapText="1"/>
    </xf>
    <xf numFmtId="0" fontId="58" fillId="20" borderId="0" xfId="0" applyFont="1" applyFill="1"/>
    <xf numFmtId="0" fontId="49" fillId="20" borderId="0" xfId="0" applyFont="1" applyFill="1" applyAlignment="1">
      <alignment horizontal="center" vertical="top" wrapText="1"/>
    </xf>
    <xf numFmtId="0" fontId="49" fillId="20" borderId="53" xfId="0" applyFont="1" applyFill="1" applyBorder="1" applyAlignment="1">
      <alignment horizontal="center" vertical="top" wrapText="1"/>
    </xf>
    <xf numFmtId="0" fontId="49" fillId="20" borderId="59" xfId="0" applyFont="1" applyFill="1" applyBorder="1" applyAlignment="1">
      <alignment horizontal="center" vertical="top" wrapText="1"/>
    </xf>
    <xf numFmtId="0" fontId="0" fillId="20" borderId="0" xfId="0" applyFill="1"/>
    <xf numFmtId="0" fontId="6" fillId="20" borderId="0" xfId="0" applyFont="1" applyFill="1" applyAlignment="1">
      <alignment horizontal="center" vertical="top" wrapText="1"/>
    </xf>
    <xf numFmtId="0" fontId="6" fillId="20" borderId="56" xfId="0" applyFont="1" applyFill="1" applyBorder="1" applyAlignment="1">
      <alignment horizontal="center" vertical="top" wrapText="1"/>
    </xf>
    <xf numFmtId="0" fontId="59" fillId="20" borderId="53" xfId="0" applyFont="1" applyFill="1" applyBorder="1" applyAlignment="1">
      <alignment horizontal="center" vertical="top" wrapText="1"/>
    </xf>
    <xf numFmtId="0" fontId="6" fillId="20" borderId="58" xfId="0" applyFont="1" applyFill="1" applyBorder="1" applyAlignment="1">
      <alignment horizontal="center" vertical="top" wrapText="1"/>
    </xf>
    <xf numFmtId="0" fontId="9" fillId="0" borderId="12" xfId="40" applyFont="1" applyBorder="1" applyAlignment="1">
      <alignment horizontal="left" vertical="center"/>
    </xf>
    <xf numFmtId="0" fontId="9" fillId="0" borderId="11" xfId="40" applyFont="1" applyBorder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4" fillId="0" borderId="31" xfId="40" applyFont="1" applyBorder="1" applyAlignment="1">
      <alignment horizontal="center" vertical="center"/>
    </xf>
    <xf numFmtId="0" fontId="4" fillId="0" borderId="40" xfId="40" applyFont="1" applyBorder="1" applyAlignment="1">
      <alignment horizontal="center" vertical="center"/>
    </xf>
    <xf numFmtId="0" fontId="4" fillId="0" borderId="41" xfId="40" applyFont="1" applyBorder="1" applyAlignment="1">
      <alignment horizontal="center" vertical="center"/>
    </xf>
    <xf numFmtId="0" fontId="5" fillId="0" borderId="12" xfId="40" applyFont="1" applyBorder="1" applyAlignment="1">
      <alignment horizontal="left"/>
    </xf>
    <xf numFmtId="0" fontId="5" fillId="0" borderId="17" xfId="40" applyFont="1" applyBorder="1" applyAlignment="1">
      <alignment horizontal="left"/>
    </xf>
    <xf numFmtId="0" fontId="5" fillId="0" borderId="12" xfId="40" applyFont="1" applyBorder="1" applyAlignment="1">
      <alignment horizontal="right" vertical="center" wrapText="1"/>
    </xf>
    <xf numFmtId="0" fontId="5" fillId="0" borderId="17" xfId="40" applyFont="1" applyBorder="1" applyAlignment="1">
      <alignment horizontal="right" vertical="center" wrapText="1"/>
    </xf>
    <xf numFmtId="0" fontId="5" fillId="0" borderId="12" xfId="40" applyFont="1" applyBorder="1" applyAlignment="1">
      <alignment horizontal="left" vertical="center" wrapText="1"/>
    </xf>
    <xf numFmtId="0" fontId="5" fillId="0" borderId="17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left" wrapText="1"/>
    </xf>
    <xf numFmtId="0" fontId="5" fillId="0" borderId="17" xfId="40" applyFont="1" applyBorder="1" applyAlignment="1">
      <alignment horizontal="left" wrapText="1"/>
    </xf>
    <xf numFmtId="0" fontId="4" fillId="0" borderId="12" xfId="40" applyFont="1" applyBorder="1" applyAlignment="1">
      <alignment horizontal="left"/>
    </xf>
    <xf numFmtId="0" fontId="4" fillId="0" borderId="17" xfId="40" applyFont="1" applyBorder="1" applyAlignment="1">
      <alignment horizontal="left"/>
    </xf>
    <xf numFmtId="0" fontId="7" fillId="0" borderId="12" xfId="40" applyFont="1" applyBorder="1" applyAlignment="1">
      <alignment horizontal="left"/>
    </xf>
    <xf numFmtId="0" fontId="7" fillId="0" borderId="17" xfId="40" applyFont="1" applyBorder="1" applyAlignment="1">
      <alignment horizontal="left"/>
    </xf>
    <xf numFmtId="0" fontId="5" fillId="0" borderId="12" xfId="40" applyFont="1" applyBorder="1" applyAlignment="1">
      <alignment horizontal="right" vertical="center"/>
    </xf>
    <xf numFmtId="0" fontId="5" fillId="0" borderId="17" xfId="40" applyFont="1" applyBorder="1" applyAlignment="1">
      <alignment horizontal="right" vertical="center"/>
    </xf>
    <xf numFmtId="0" fontId="4" fillId="0" borderId="12" xfId="40" applyFont="1" applyBorder="1" applyAlignment="1">
      <alignment horizontal="left" wrapText="1"/>
    </xf>
    <xf numFmtId="0" fontId="4" fillId="0" borderId="17" xfId="40" applyFont="1" applyBorder="1" applyAlignment="1">
      <alignment horizontal="left" wrapText="1"/>
    </xf>
    <xf numFmtId="0" fontId="7" fillId="0" borderId="12" xfId="40" applyFont="1" applyBorder="1" applyAlignment="1">
      <alignment horizontal="center"/>
    </xf>
    <xf numFmtId="0" fontId="7" fillId="0" borderId="17" xfId="40" applyFont="1" applyBorder="1" applyAlignment="1">
      <alignment horizontal="center"/>
    </xf>
    <xf numFmtId="0" fontId="7" fillId="0" borderId="40" xfId="40" applyFont="1" applyBorder="1" applyAlignment="1">
      <alignment horizontal="center" vertical="center"/>
    </xf>
    <xf numFmtId="0" fontId="5" fillId="0" borderId="12" xfId="40" applyFont="1" applyBorder="1" applyAlignment="1">
      <alignment horizontal="right" wrapText="1"/>
    </xf>
    <xf numFmtId="0" fontId="5" fillId="0" borderId="17" xfId="40" applyFont="1" applyBorder="1" applyAlignment="1">
      <alignment horizontal="right" wrapText="1"/>
    </xf>
    <xf numFmtId="0" fontId="5" fillId="0" borderId="12" xfId="40" applyFont="1" applyBorder="1" applyAlignment="1">
      <alignment horizontal="left" vertical="center"/>
    </xf>
    <xf numFmtId="0" fontId="5" fillId="0" borderId="17" xfId="40" applyFont="1" applyBorder="1" applyAlignment="1">
      <alignment horizontal="left" vertical="center"/>
    </xf>
    <xf numFmtId="0" fontId="4" fillId="0" borderId="0" xfId="4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40" applyFont="1" applyBorder="1" applyAlignment="1">
      <alignment horizontal="right"/>
    </xf>
    <xf numFmtId="0" fontId="7" fillId="0" borderId="0" xfId="40" applyFont="1" applyAlignment="1">
      <alignment horizontal="center"/>
    </xf>
    <xf numFmtId="0" fontId="54" fillId="0" borderId="31" xfId="40" applyFont="1" applyBorder="1" applyAlignment="1">
      <alignment horizontal="center" vertical="center" wrapText="1"/>
    </xf>
    <xf numFmtId="0" fontId="54" fillId="0" borderId="39" xfId="40" applyFont="1" applyBorder="1" applyAlignment="1">
      <alignment horizontal="center" vertical="center" wrapText="1"/>
    </xf>
    <xf numFmtId="0" fontId="54" fillId="0" borderId="40" xfId="40" applyFont="1" applyBorder="1" applyAlignment="1">
      <alignment horizontal="center" vertical="center" wrapText="1"/>
    </xf>
    <xf numFmtId="0" fontId="54" fillId="0" borderId="20" xfId="40" applyFont="1" applyBorder="1" applyAlignment="1">
      <alignment horizontal="center" vertical="center" wrapText="1"/>
    </xf>
    <xf numFmtId="0" fontId="54" fillId="0" borderId="41" xfId="40" applyFont="1" applyBorder="1" applyAlignment="1">
      <alignment horizontal="center" vertical="center" wrapText="1"/>
    </xf>
    <xf numFmtId="0" fontId="54" fillId="0" borderId="22" xfId="40" applyFont="1" applyBorder="1" applyAlignment="1">
      <alignment horizontal="center" vertical="center" wrapText="1"/>
    </xf>
    <xf numFmtId="0" fontId="7" fillId="0" borderId="49" xfId="40" applyFont="1" applyBorder="1" applyAlignment="1">
      <alignment horizontal="center" vertical="center" wrapText="1"/>
    </xf>
    <xf numFmtId="0" fontId="7" fillId="0" borderId="50" xfId="40" applyFont="1" applyBorder="1" applyAlignment="1">
      <alignment horizontal="center" vertical="center" wrapText="1"/>
    </xf>
    <xf numFmtId="0" fontId="7" fillId="0" borderId="51" xfId="40" applyFont="1" applyBorder="1" applyAlignment="1">
      <alignment horizontal="center" vertical="center" wrapText="1"/>
    </xf>
    <xf numFmtId="0" fontId="6" fillId="0" borderId="40" xfId="40" applyFont="1" applyBorder="1" applyAlignment="1">
      <alignment horizontal="center" vertical="center" wrapText="1"/>
    </xf>
    <xf numFmtId="0" fontId="6" fillId="0" borderId="27" xfId="40" applyFont="1" applyBorder="1" applyAlignment="1">
      <alignment horizontal="center" vertical="center" wrapText="1"/>
    </xf>
    <xf numFmtId="0" fontId="12" fillId="0" borderId="31" xfId="40" applyFont="1" applyBorder="1" applyAlignment="1">
      <alignment horizontal="center" vertical="center" wrapText="1"/>
    </xf>
    <xf numFmtId="0" fontId="12" fillId="0" borderId="10" xfId="40" applyFont="1" applyBorder="1" applyAlignment="1">
      <alignment horizontal="center" vertical="center" wrapText="1"/>
    </xf>
    <xf numFmtId="0" fontId="12" fillId="0" borderId="26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0" fontId="7" fillId="0" borderId="27" xfId="40" applyFont="1" applyBorder="1" applyAlignment="1">
      <alignment horizontal="center" vertical="center"/>
    </xf>
    <xf numFmtId="0" fontId="7" fillId="0" borderId="13" xfId="40" applyFont="1" applyBorder="1" applyAlignment="1">
      <alignment horizontal="center" vertical="center"/>
    </xf>
    <xf numFmtId="0" fontId="11" fillId="0" borderId="40" xfId="40" applyFont="1" applyBorder="1" applyAlignment="1">
      <alignment horizontal="center" vertical="center" wrapText="1"/>
    </xf>
    <xf numFmtId="0" fontId="11" fillId="0" borderId="27" xfId="40" applyFont="1" applyBorder="1" applyAlignment="1">
      <alignment horizontal="center" vertical="center" wrapText="1"/>
    </xf>
    <xf numFmtId="0" fontId="5" fillId="18" borderId="12" xfId="40" applyFont="1" applyFill="1" applyBorder="1" applyAlignment="1">
      <alignment horizontal="center"/>
    </xf>
    <xf numFmtId="0" fontId="5" fillId="18" borderId="17" xfId="40" applyFont="1" applyFill="1" applyBorder="1" applyAlignment="1">
      <alignment horizontal="center"/>
    </xf>
    <xf numFmtId="0" fontId="52" fillId="0" borderId="12" xfId="40" applyFont="1" applyBorder="1" applyAlignment="1">
      <alignment horizontal="left" wrapText="1"/>
    </xf>
    <xf numFmtId="0" fontId="52" fillId="0" borderId="17" xfId="40" applyFont="1" applyBorder="1" applyAlignment="1">
      <alignment horizontal="left" wrapText="1"/>
    </xf>
    <xf numFmtId="167" fontId="51" fillId="0" borderId="17" xfId="41" applyNumberFormat="1" applyFont="1" applyBorder="1" applyAlignment="1">
      <alignment horizontal="center" wrapText="1"/>
    </xf>
    <xf numFmtId="167" fontId="51" fillId="0" borderId="18" xfId="41" applyNumberFormat="1" applyFont="1" applyBorder="1" applyAlignment="1">
      <alignment horizontal="center" wrapText="1"/>
    </xf>
    <xf numFmtId="167" fontId="51" fillId="0" borderId="19" xfId="41" applyNumberFormat="1" applyFont="1" applyBorder="1" applyAlignment="1">
      <alignment horizontal="center" wrapText="1"/>
    </xf>
    <xf numFmtId="167" fontId="51" fillId="0" borderId="0" xfId="41" applyNumberFormat="1" applyFont="1" applyAlignment="1">
      <alignment horizontal="center" vertical="center" wrapText="1"/>
    </xf>
    <xf numFmtId="167" fontId="51" fillId="0" borderId="0" xfId="41" applyNumberFormat="1" applyFont="1" applyAlignment="1">
      <alignment vertical="center" wrapText="1"/>
    </xf>
    <xf numFmtId="167" fontId="51" fillId="0" borderId="17" xfId="41" applyNumberFormat="1" applyFont="1" applyBorder="1" applyAlignment="1">
      <alignment horizontal="center" vertical="center" wrapText="1"/>
    </xf>
    <xf numFmtId="167" fontId="51" fillId="0" borderId="18" xfId="41" applyNumberFormat="1" applyFont="1" applyBorder="1" applyAlignment="1">
      <alignment horizontal="center" vertical="center" wrapText="1"/>
    </xf>
    <xf numFmtId="167" fontId="51" fillId="0" borderId="19" xfId="4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7" xfId="0" quotePrefix="1" applyFont="1" applyBorder="1" applyAlignment="1">
      <alignment horizontal="center" vertical="center"/>
    </xf>
    <xf numFmtId="0" fontId="13" fillId="0" borderId="19" xfId="0" quotePrefix="1" applyFont="1" applyBorder="1" applyAlignment="1">
      <alignment horizontal="center" vertical="center"/>
    </xf>
    <xf numFmtId="166" fontId="13" fillId="0" borderId="17" xfId="0" applyNumberFormat="1" applyFont="1" applyFill="1" applyBorder="1" applyAlignment="1">
      <alignment horizontal="center"/>
    </xf>
    <xf numFmtId="166" fontId="13" fillId="0" borderId="18" xfId="0" applyNumberFormat="1" applyFont="1" applyFill="1" applyBorder="1" applyAlignment="1">
      <alignment horizontal="center"/>
    </xf>
    <xf numFmtId="166" fontId="13" fillId="0" borderId="19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166" fontId="13" fillId="0" borderId="17" xfId="0" applyNumberFormat="1" applyFont="1" applyBorder="1" applyAlignment="1">
      <alignment horizontal="center"/>
    </xf>
    <xf numFmtId="166" fontId="13" fillId="0" borderId="18" xfId="0" applyNumberFormat="1" applyFont="1" applyBorder="1" applyAlignment="1">
      <alignment horizontal="center"/>
    </xf>
    <xf numFmtId="166" fontId="13" fillId="0" borderId="19" xfId="0" applyNumberFormat="1" applyFont="1" applyBorder="1" applyAlignment="1">
      <alignment horizontal="center"/>
    </xf>
    <xf numFmtId="0" fontId="13" fillId="0" borderId="17" xfId="0" quotePrefix="1" applyFont="1" applyFill="1" applyBorder="1" applyAlignment="1">
      <alignment horizontal="center" vertical="center"/>
    </xf>
    <xf numFmtId="0" fontId="13" fillId="0" borderId="19" xfId="0" quotePrefix="1" applyFont="1" applyFill="1" applyBorder="1" applyAlignment="1">
      <alignment horizontal="center" vertical="center"/>
    </xf>
    <xf numFmtId="0" fontId="13" fillId="0" borderId="46" xfId="0" applyFont="1" applyBorder="1" applyAlignment="1">
      <alignment horizontal="left" vertical="top" wrapText="1"/>
    </xf>
    <xf numFmtId="0" fontId="13" fillId="0" borderId="42" xfId="0" applyFont="1" applyBorder="1" applyAlignment="1">
      <alignment horizontal="left" vertical="top"/>
    </xf>
    <xf numFmtId="0" fontId="13" fillId="0" borderId="32" xfId="0" applyFont="1" applyBorder="1" applyAlignment="1">
      <alignment horizontal="left" vertical="top"/>
    </xf>
    <xf numFmtId="166" fontId="14" fillId="19" borderId="17" xfId="0" applyNumberFormat="1" applyFont="1" applyFill="1" applyBorder="1" applyAlignment="1">
      <alignment horizontal="center"/>
    </xf>
    <xf numFmtId="166" fontId="14" fillId="19" borderId="18" xfId="0" applyNumberFormat="1" applyFont="1" applyFill="1" applyBorder="1" applyAlignment="1">
      <alignment horizontal="center"/>
    </xf>
    <xf numFmtId="166" fontId="14" fillId="19" borderId="19" xfId="0" applyNumberFormat="1" applyFont="1" applyFill="1" applyBorder="1" applyAlignment="1">
      <alignment horizontal="center"/>
    </xf>
    <xf numFmtId="166" fontId="13" fillId="19" borderId="17" xfId="0" applyNumberFormat="1" applyFont="1" applyFill="1" applyBorder="1" applyAlignment="1">
      <alignment horizontal="center"/>
    </xf>
    <xf numFmtId="166" fontId="13" fillId="19" borderId="18" xfId="0" applyNumberFormat="1" applyFont="1" applyFill="1" applyBorder="1" applyAlignment="1">
      <alignment horizontal="center"/>
    </xf>
    <xf numFmtId="166" fontId="13" fillId="19" borderId="19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6" fillId="20" borderId="54" xfId="0" applyFont="1" applyFill="1" applyBorder="1" applyAlignment="1">
      <alignment horizontal="center" vertical="top" wrapText="1"/>
    </xf>
    <xf numFmtId="0" fontId="0" fillId="20" borderId="55" xfId="0" applyFill="1" applyBorder="1"/>
    <xf numFmtId="0" fontId="0" fillId="20" borderId="56" xfId="0" applyFill="1" applyBorder="1"/>
    <xf numFmtId="0" fontId="55" fillId="0" borderId="0" xfId="0" applyFont="1" applyAlignment="1">
      <alignment horizontal="center"/>
    </xf>
    <xf numFmtId="0" fontId="7" fillId="0" borderId="42" xfId="0" applyFont="1" applyBorder="1" applyAlignment="1">
      <alignment horizontal="center"/>
    </xf>
    <xf numFmtId="0" fontId="0" fillId="0" borderId="42" xfId="0" applyBorder="1" applyAlignment="1">
      <alignment horizontal="center"/>
    </xf>
    <xf numFmtId="167" fontId="36" fillId="0" borderId="40" xfId="41" applyNumberFormat="1" applyFont="1" applyFill="1" applyBorder="1" applyAlignment="1">
      <alignment horizontal="center" vertical="center" wrapText="1"/>
    </xf>
    <xf numFmtId="167" fontId="36" fillId="0" borderId="12" xfId="41" applyNumberFormat="1" applyFont="1" applyFill="1" applyBorder="1" applyAlignment="1">
      <alignment horizontal="center" vertical="center" wrapText="1"/>
    </xf>
    <xf numFmtId="167" fontId="36" fillId="0" borderId="43" xfId="41" applyNumberFormat="1" applyFont="1" applyFill="1" applyBorder="1" applyAlignment="1">
      <alignment horizontal="center" vertical="center" wrapText="1"/>
    </xf>
    <xf numFmtId="167" fontId="36" fillId="0" borderId="33" xfId="41" applyNumberFormat="1" applyFont="1" applyFill="1" applyBorder="1" applyAlignment="1">
      <alignment horizontal="center" vertical="center" wrapText="1"/>
    </xf>
    <xf numFmtId="167" fontId="36" fillId="0" borderId="39" xfId="41" applyNumberFormat="1" applyFont="1" applyFill="1" applyBorder="1" applyAlignment="1">
      <alignment horizontal="left" vertical="center" wrapText="1" indent="2"/>
    </xf>
    <xf numFmtId="167" fontId="36" fillId="0" borderId="20" xfId="41" applyNumberFormat="1" applyFont="1" applyFill="1" applyBorder="1" applyAlignment="1">
      <alignment horizontal="left" vertical="center" wrapText="1" indent="2"/>
    </xf>
    <xf numFmtId="167" fontId="36" fillId="0" borderId="31" xfId="41" applyNumberFormat="1" applyFont="1" applyFill="1" applyBorder="1" applyAlignment="1">
      <alignment horizontal="center" vertical="center" wrapText="1"/>
    </xf>
    <xf numFmtId="167" fontId="36" fillId="0" borderId="10" xfId="41" applyNumberFormat="1" applyFont="1" applyFill="1" applyBorder="1" applyAlignment="1">
      <alignment horizontal="center" vertical="center" wrapText="1"/>
    </xf>
    <xf numFmtId="167" fontId="36" fillId="0" borderId="40" xfId="41" applyNumberFormat="1" applyFont="1" applyFill="1" applyBorder="1" applyAlignment="1">
      <alignment horizontal="center" vertical="center"/>
    </xf>
    <xf numFmtId="167" fontId="36" fillId="0" borderId="12" xfId="41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0" fillId="0" borderId="0" xfId="41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6" fillId="20" borderId="49" xfId="0" applyFont="1" applyFill="1" applyBorder="1" applyAlignment="1">
      <alignment horizontal="center" vertical="top" wrapText="1"/>
    </xf>
    <xf numFmtId="0" fontId="0" fillId="20" borderId="50" xfId="0" applyFill="1" applyBorder="1"/>
    <xf numFmtId="0" fontId="0" fillId="20" borderId="51" xfId="0" applyFill="1" applyBorder="1"/>
    <xf numFmtId="0" fontId="49" fillId="20" borderId="49" xfId="0" applyFont="1" applyFill="1" applyBorder="1" applyAlignment="1">
      <alignment horizontal="center" vertical="top" wrapText="1"/>
    </xf>
    <xf numFmtId="0" fontId="58" fillId="20" borderId="50" xfId="0" applyFont="1" applyFill="1" applyBorder="1"/>
    <xf numFmtId="0" fontId="58" fillId="20" borderId="51" xfId="0" applyFont="1" applyFill="1" applyBorder="1"/>
    <xf numFmtId="0" fontId="0" fillId="20" borderId="50" xfId="0" applyFont="1" applyFill="1" applyBorder="1"/>
    <xf numFmtId="0" fontId="0" fillId="20" borderId="51" xfId="0" applyFont="1" applyFill="1" applyBorder="1"/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 xr:uid="{00000000-0005-0000-0000-00001A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 xr:uid="{00000000-0005-0000-0000-00001E000000}"/>
    <cellStyle name="Jelölőszín (2)" xfId="32" xr:uid="{00000000-0005-0000-0000-00001F000000}"/>
    <cellStyle name="Jelölőszín (3)" xfId="33" xr:uid="{00000000-0005-0000-0000-000020000000}"/>
    <cellStyle name="Jelölőszín (4)" xfId="34" xr:uid="{00000000-0005-0000-0000-000021000000}"/>
    <cellStyle name="Jelölőszín (5)" xfId="35" xr:uid="{00000000-0005-0000-0000-000022000000}"/>
    <cellStyle name="Jelölőszín (6)" xfId="36" xr:uid="{00000000-0005-0000-0000-000023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 xr:uid="{00000000-0005-0000-0000-000028000000}"/>
    <cellStyle name="Normál_KVIREND" xfId="41" xr:uid="{00000000-0005-0000-0000-000029000000}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workbookViewId="0">
      <selection activeCell="B13" sqref="B13"/>
    </sheetView>
  </sheetViews>
  <sheetFormatPr defaultRowHeight="15.75" x14ac:dyDescent="0.2"/>
  <cols>
    <col min="1" max="1" width="5.5703125" style="3" customWidth="1"/>
    <col min="2" max="2" width="48.140625" style="2" customWidth="1"/>
    <col min="3" max="3" width="21.28515625" style="2" customWidth="1"/>
    <col min="4" max="10" width="9.140625" style="2"/>
    <col min="11" max="16384" width="9.140625" style="3"/>
  </cols>
  <sheetData>
    <row r="1" spans="1:10" ht="21.75" customHeight="1" x14ac:dyDescent="0.2">
      <c r="A1" s="324"/>
      <c r="B1" s="324"/>
      <c r="C1" s="324"/>
      <c r="D1" s="1"/>
      <c r="E1" s="1"/>
      <c r="F1" s="1"/>
    </row>
    <row r="2" spans="1:10" ht="30" customHeight="1" x14ac:dyDescent="0.2">
      <c r="A2" s="325"/>
      <c r="B2" s="325"/>
      <c r="C2" s="325"/>
      <c r="D2" s="5"/>
      <c r="E2" s="5"/>
      <c r="F2" s="5"/>
      <c r="G2" s="5"/>
    </row>
    <row r="3" spans="1:10" ht="30" customHeight="1" x14ac:dyDescent="0.2">
      <c r="B3" s="4"/>
      <c r="C3" s="4"/>
      <c r="D3" s="4"/>
      <c r="E3" s="5"/>
      <c r="F3" s="5"/>
      <c r="G3" s="5"/>
    </row>
    <row r="4" spans="1:10" ht="21.75" customHeight="1" x14ac:dyDescent="0.2">
      <c r="B4" s="6"/>
      <c r="C4" s="4"/>
      <c r="D4" s="4"/>
      <c r="E4" s="4"/>
      <c r="F4" s="4"/>
      <c r="G4" s="5"/>
    </row>
    <row r="5" spans="1:10" ht="19.5" thickBot="1" x14ac:dyDescent="0.25">
      <c r="B5" s="7"/>
      <c r="C5" s="8"/>
    </row>
    <row r="6" spans="1:10" ht="27.75" customHeight="1" x14ac:dyDescent="0.2">
      <c r="A6" s="326" t="s">
        <v>127</v>
      </c>
      <c r="B6" s="327"/>
      <c r="C6" s="328"/>
    </row>
    <row r="7" spans="1:10" ht="18.75" x14ac:dyDescent="0.2">
      <c r="A7" s="9" t="s">
        <v>128</v>
      </c>
      <c r="B7" s="322" t="s">
        <v>157</v>
      </c>
      <c r="C7" s="323"/>
    </row>
    <row r="8" spans="1:10" s="10" customFormat="1" ht="18.75" x14ac:dyDescent="0.2">
      <c r="A8" s="9"/>
      <c r="B8" s="322"/>
      <c r="C8" s="323"/>
      <c r="D8" s="2"/>
      <c r="E8" s="2"/>
      <c r="F8" s="2"/>
      <c r="G8" s="2"/>
      <c r="H8" s="2"/>
      <c r="I8" s="2"/>
      <c r="J8" s="2"/>
    </row>
    <row r="9" spans="1:10" x14ac:dyDescent="0.2">
      <c r="B9" s="4"/>
    </row>
  </sheetData>
  <mergeCells count="5">
    <mergeCell ref="B8:C8"/>
    <mergeCell ref="A1:C1"/>
    <mergeCell ref="A2:C2"/>
    <mergeCell ref="A6:C6"/>
    <mergeCell ref="B7:C7"/>
  </mergeCells>
  <phoneticPr fontId="3" type="noConversion"/>
  <printOptions horizontalCentered="1"/>
  <pageMargins left="0.75" right="0.75" top="1" bottom="1" header="0.5" footer="0.5"/>
  <pageSetup paperSize="9" orientation="portrait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D17"/>
  <sheetViews>
    <sheetView workbookViewId="0">
      <selection activeCell="D7" sqref="D7"/>
    </sheetView>
  </sheetViews>
  <sheetFormatPr defaultRowHeight="12.75" x14ac:dyDescent="0.2"/>
  <cols>
    <col min="1" max="1" width="54.7109375" customWidth="1"/>
  </cols>
  <sheetData>
    <row r="1" spans="1:4" ht="30.75" customHeight="1" x14ac:dyDescent="0.3">
      <c r="A1" s="448" t="s">
        <v>295</v>
      </c>
      <c r="B1" s="448"/>
      <c r="C1" s="448"/>
      <c r="D1" s="448"/>
    </row>
    <row r="2" spans="1:4" ht="27.75" customHeight="1" x14ac:dyDescent="0.25">
      <c r="A2" s="435" t="s">
        <v>158</v>
      </c>
      <c r="B2" s="435"/>
      <c r="C2" s="435"/>
      <c r="D2" s="435"/>
    </row>
    <row r="4" spans="1:4" ht="18" x14ac:dyDescent="0.25">
      <c r="B4" s="90" t="s">
        <v>186</v>
      </c>
    </row>
    <row r="7" spans="1:4" x14ac:dyDescent="0.2">
      <c r="D7" t="s">
        <v>554</v>
      </c>
    </row>
    <row r="8" spans="1:4" ht="13.5" thickBot="1" x14ac:dyDescent="0.25">
      <c r="A8" t="s">
        <v>187</v>
      </c>
      <c r="D8" s="91" t="s">
        <v>274</v>
      </c>
    </row>
    <row r="9" spans="1:4" x14ac:dyDescent="0.2">
      <c r="A9" s="57" t="s">
        <v>122</v>
      </c>
      <c r="B9" s="92" t="s">
        <v>188</v>
      </c>
      <c r="C9" s="92" t="s">
        <v>189</v>
      </c>
      <c r="D9" s="93" t="s">
        <v>190</v>
      </c>
    </row>
    <row r="10" spans="1:4" x14ac:dyDescent="0.2">
      <c r="A10" s="55" t="s">
        <v>191</v>
      </c>
      <c r="B10" s="94"/>
      <c r="C10" s="95"/>
      <c r="D10" s="96"/>
    </row>
    <row r="11" spans="1:4" x14ac:dyDescent="0.2">
      <c r="A11" s="55" t="s">
        <v>146</v>
      </c>
      <c r="B11" s="94"/>
      <c r="C11" s="95"/>
      <c r="D11" s="96"/>
    </row>
    <row r="12" spans="1:4" x14ac:dyDescent="0.2">
      <c r="A12" s="55"/>
      <c r="B12" s="94"/>
      <c r="C12" s="95"/>
      <c r="D12" s="96"/>
    </row>
    <row r="13" spans="1:4" x14ac:dyDescent="0.2">
      <c r="A13" s="55"/>
      <c r="B13" s="94"/>
      <c r="C13" s="51"/>
      <c r="D13" s="96"/>
    </row>
    <row r="14" spans="1:4" x14ac:dyDescent="0.2">
      <c r="A14" s="55"/>
      <c r="B14" s="94"/>
      <c r="C14" s="51"/>
      <c r="D14" s="96"/>
    </row>
    <row r="15" spans="1:4" x14ac:dyDescent="0.2">
      <c r="A15" s="55"/>
      <c r="B15" s="94"/>
      <c r="C15" s="51"/>
      <c r="D15" s="96"/>
    </row>
    <row r="16" spans="1:4" x14ac:dyDescent="0.2">
      <c r="A16" s="55"/>
      <c r="B16" s="94"/>
      <c r="C16" s="51"/>
      <c r="D16" s="96"/>
    </row>
    <row r="17" spans="1:4" ht="13.5" thickBot="1" x14ac:dyDescent="0.25">
      <c r="A17" s="56" t="s">
        <v>19</v>
      </c>
      <c r="B17" s="97">
        <f>SUM(B10:B16)</f>
        <v>0</v>
      </c>
      <c r="C17" s="89"/>
      <c r="D17" s="98"/>
    </row>
  </sheetData>
  <mergeCells count="2">
    <mergeCell ref="A1:D1"/>
    <mergeCell ref="A2:D2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D26"/>
  <sheetViews>
    <sheetView view="pageBreakPreview" zoomScaleNormal="100" zoomScaleSheetLayoutView="100" workbookViewId="0">
      <selection activeCell="D5" sqref="D5"/>
    </sheetView>
  </sheetViews>
  <sheetFormatPr defaultRowHeight="12.75" x14ac:dyDescent="0.2"/>
  <cols>
    <col min="1" max="1" width="5.140625" customWidth="1"/>
    <col min="2" max="2" width="58.140625" customWidth="1"/>
    <col min="3" max="3" width="13" customWidth="1"/>
    <col min="4" max="4" width="12.85546875" customWidth="1"/>
  </cols>
  <sheetData>
    <row r="1" spans="1:4" ht="18" x14ac:dyDescent="0.2">
      <c r="B1" s="449" t="s">
        <v>296</v>
      </c>
      <c r="C1" s="450"/>
    </row>
    <row r="2" spans="1:4" x14ac:dyDescent="0.2">
      <c r="B2" s="38"/>
      <c r="C2" s="38"/>
    </row>
    <row r="3" spans="1:4" ht="18" x14ac:dyDescent="0.2">
      <c r="B3" s="449" t="s">
        <v>158</v>
      </c>
      <c r="C3" s="450"/>
    </row>
    <row r="4" spans="1:4" ht="18" x14ac:dyDescent="0.2">
      <c r="A4" s="50"/>
      <c r="B4" s="449" t="s">
        <v>144</v>
      </c>
      <c r="C4" s="450"/>
      <c r="D4" s="38"/>
    </row>
    <row r="5" spans="1:4" ht="15.75" thickBot="1" x14ac:dyDescent="0.25">
      <c r="A5" s="26"/>
      <c r="B5" s="27"/>
      <c r="C5" s="27"/>
      <c r="D5" s="67" t="s">
        <v>555</v>
      </c>
    </row>
    <row r="6" spans="1:4" ht="36.75" thickBot="1" x14ac:dyDescent="0.25">
      <c r="A6" s="28" t="s">
        <v>135</v>
      </c>
      <c r="B6" s="29" t="s">
        <v>20</v>
      </c>
      <c r="C6" s="29" t="s">
        <v>21</v>
      </c>
      <c r="D6" s="30" t="s">
        <v>22</v>
      </c>
    </row>
    <row r="7" spans="1:4" ht="13.5" thickBot="1" x14ac:dyDescent="0.25">
      <c r="A7" s="31">
        <v>1</v>
      </c>
      <c r="B7" s="32">
        <v>2</v>
      </c>
      <c r="C7" s="32">
        <v>3</v>
      </c>
      <c r="D7" s="33">
        <v>4</v>
      </c>
    </row>
    <row r="8" spans="1:4" x14ac:dyDescent="0.2">
      <c r="A8" s="34" t="s">
        <v>2</v>
      </c>
      <c r="B8" s="35" t="s">
        <v>23</v>
      </c>
      <c r="C8" s="36"/>
      <c r="D8" s="37"/>
    </row>
    <row r="9" spans="1:4" x14ac:dyDescent="0.2">
      <c r="A9" s="39" t="s">
        <v>7</v>
      </c>
      <c r="B9" s="40" t="s">
        <v>24</v>
      </c>
      <c r="C9" s="41"/>
      <c r="D9" s="42"/>
    </row>
    <row r="10" spans="1:4" x14ac:dyDescent="0.2">
      <c r="A10" s="39" t="s">
        <v>8</v>
      </c>
      <c r="B10" s="40" t="s">
        <v>25</v>
      </c>
      <c r="C10" s="41"/>
      <c r="D10" s="42"/>
    </row>
    <row r="11" spans="1:4" x14ac:dyDescent="0.2">
      <c r="A11" s="39" t="s">
        <v>9</v>
      </c>
      <c r="B11" s="40" t="s">
        <v>26</v>
      </c>
      <c r="C11" s="41"/>
      <c r="D11" s="42"/>
    </row>
    <row r="12" spans="1:4" x14ac:dyDescent="0.2">
      <c r="A12" s="39" t="s">
        <v>10</v>
      </c>
      <c r="B12" s="40" t="s">
        <v>27</v>
      </c>
      <c r="C12" s="41"/>
      <c r="D12" s="42"/>
    </row>
    <row r="13" spans="1:4" x14ac:dyDescent="0.2">
      <c r="A13" s="39" t="s">
        <v>11</v>
      </c>
      <c r="B13" s="40" t="s">
        <v>28</v>
      </c>
      <c r="C13" s="41"/>
      <c r="D13" s="42"/>
    </row>
    <row r="14" spans="1:4" x14ac:dyDescent="0.2">
      <c r="A14" s="39" t="s">
        <v>12</v>
      </c>
      <c r="B14" s="43" t="s">
        <v>29</v>
      </c>
      <c r="C14" s="41"/>
      <c r="D14" s="42"/>
    </row>
    <row r="15" spans="1:4" x14ac:dyDescent="0.2">
      <c r="A15" s="39" t="s">
        <v>13</v>
      </c>
      <c r="B15" s="43" t="s">
        <v>30</v>
      </c>
      <c r="C15" s="41"/>
      <c r="D15" s="42"/>
    </row>
    <row r="16" spans="1:4" x14ac:dyDescent="0.2">
      <c r="A16" s="39" t="s">
        <v>14</v>
      </c>
      <c r="B16" s="43" t="s">
        <v>31</v>
      </c>
      <c r="C16" s="41">
        <v>102360</v>
      </c>
      <c r="D16" s="42">
        <v>78000</v>
      </c>
    </row>
    <row r="17" spans="1:4" x14ac:dyDescent="0.2">
      <c r="A17" s="39" t="s">
        <v>3</v>
      </c>
      <c r="B17" s="43" t="s">
        <v>32</v>
      </c>
      <c r="C17" s="41"/>
      <c r="D17" s="42"/>
    </row>
    <row r="18" spans="1:4" x14ac:dyDescent="0.2">
      <c r="A18" s="39" t="s">
        <v>15</v>
      </c>
      <c r="B18" s="43" t="s">
        <v>66</v>
      </c>
      <c r="C18" s="41"/>
      <c r="D18" s="42"/>
    </row>
    <row r="19" spans="1:4" ht="22.5" x14ac:dyDescent="0.2">
      <c r="A19" s="39" t="s">
        <v>17</v>
      </c>
      <c r="B19" s="43" t="s">
        <v>67</v>
      </c>
      <c r="C19" s="41"/>
      <c r="D19" s="42"/>
    </row>
    <row r="20" spans="1:4" x14ac:dyDescent="0.2">
      <c r="A20" s="39" t="s">
        <v>68</v>
      </c>
      <c r="B20" s="40" t="s">
        <v>69</v>
      </c>
      <c r="C20" s="41"/>
      <c r="D20" s="42"/>
    </row>
    <row r="21" spans="1:4" x14ac:dyDescent="0.2">
      <c r="A21" s="39" t="s">
        <v>70</v>
      </c>
      <c r="B21" s="40" t="s">
        <v>71</v>
      </c>
      <c r="C21" s="41"/>
      <c r="D21" s="42"/>
    </row>
    <row r="22" spans="1:4" x14ac:dyDescent="0.2">
      <c r="A22" s="39" t="s">
        <v>72</v>
      </c>
      <c r="B22" s="40" t="s">
        <v>73</v>
      </c>
      <c r="C22" s="41"/>
      <c r="D22" s="42"/>
    </row>
    <row r="23" spans="1:4" x14ac:dyDescent="0.2">
      <c r="A23" s="39" t="s">
        <v>74</v>
      </c>
      <c r="B23" s="40" t="s">
        <v>75</v>
      </c>
      <c r="C23" s="41"/>
      <c r="D23" s="42"/>
    </row>
    <row r="24" spans="1:4" x14ac:dyDescent="0.2">
      <c r="A24" s="39" t="s">
        <v>76</v>
      </c>
      <c r="B24" s="40" t="s">
        <v>77</v>
      </c>
      <c r="C24" s="41"/>
      <c r="D24" s="42"/>
    </row>
    <row r="25" spans="1:4" ht="13.5" thickBot="1" x14ac:dyDescent="0.25">
      <c r="A25" s="39" t="s">
        <v>78</v>
      </c>
      <c r="B25" s="44"/>
      <c r="C25" s="45"/>
      <c r="D25" s="42"/>
    </row>
    <row r="26" spans="1:4" ht="13.5" thickBot="1" x14ac:dyDescent="0.25">
      <c r="A26" s="46" t="s">
        <v>79</v>
      </c>
      <c r="B26" s="47" t="s">
        <v>19</v>
      </c>
      <c r="C26" s="48">
        <f>SUM(C8:C25)</f>
        <v>102360</v>
      </c>
      <c r="D26" s="49">
        <f>SUM(D8:D25)</f>
        <v>78000</v>
      </c>
    </row>
  </sheetData>
  <mergeCells count="3">
    <mergeCell ref="B1:C1"/>
    <mergeCell ref="B3:C3"/>
    <mergeCell ref="B4:C4"/>
  </mergeCells>
  <phoneticPr fontId="17" type="noConversion"/>
  <pageMargins left="0.75" right="0.75" top="1" bottom="1" header="0.5" footer="0.5"/>
  <pageSetup paperSize="9" scale="9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08C77-CB43-4E9F-9C57-B4279082001D}">
  <dimension ref="A1:E65"/>
  <sheetViews>
    <sheetView workbookViewId="0">
      <selection activeCell="E9" sqref="E9"/>
    </sheetView>
  </sheetViews>
  <sheetFormatPr defaultRowHeight="12.75" x14ac:dyDescent="0.2"/>
  <cols>
    <col min="1" max="1" width="8.140625" customWidth="1"/>
    <col min="2" max="2" width="41" customWidth="1"/>
    <col min="3" max="5" width="32.8554687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ht="20.25" x14ac:dyDescent="0.3">
      <c r="B1" s="448" t="s">
        <v>295</v>
      </c>
      <c r="C1" s="448"/>
      <c r="D1" s="448"/>
      <c r="E1" s="448"/>
    </row>
    <row r="2" spans="1:5" ht="15.75" x14ac:dyDescent="0.25">
      <c r="B2" s="435" t="s">
        <v>158</v>
      </c>
      <c r="C2" s="435"/>
      <c r="D2" s="435"/>
      <c r="E2" s="435"/>
    </row>
    <row r="3" spans="1:5" ht="16.5" thickBot="1" x14ac:dyDescent="0.3">
      <c r="B3" s="306"/>
      <c r="C3" s="306"/>
      <c r="D3" s="306"/>
      <c r="E3" s="306" t="s">
        <v>556</v>
      </c>
    </row>
    <row r="4" spans="1:5" s="317" customFormat="1" ht="31.5" customHeight="1" thickBot="1" x14ac:dyDescent="0.25">
      <c r="A4" s="451" t="s">
        <v>510</v>
      </c>
      <c r="B4" s="452"/>
      <c r="C4" s="452"/>
      <c r="D4" s="452"/>
      <c r="E4" s="453"/>
    </row>
    <row r="5" spans="1:5" s="317" customFormat="1" ht="15" x14ac:dyDescent="0.2">
      <c r="A5" s="318"/>
      <c r="B5" s="312" t="s">
        <v>122</v>
      </c>
      <c r="C5" s="312" t="s">
        <v>345</v>
      </c>
      <c r="D5" s="319" t="s">
        <v>346</v>
      </c>
      <c r="E5" s="312" t="s">
        <v>347</v>
      </c>
    </row>
    <row r="6" spans="1:5" x14ac:dyDescent="0.2">
      <c r="A6" s="278" t="s">
        <v>350</v>
      </c>
      <c r="B6" s="279" t="s">
        <v>398</v>
      </c>
      <c r="C6" s="280">
        <v>75687</v>
      </c>
      <c r="D6" s="281">
        <v>0</v>
      </c>
      <c r="E6" s="282">
        <v>0</v>
      </c>
    </row>
    <row r="7" spans="1:5" x14ac:dyDescent="0.2">
      <c r="A7" s="278" t="s">
        <v>354</v>
      </c>
      <c r="B7" s="279" t="s">
        <v>399</v>
      </c>
      <c r="C7" s="280">
        <v>75687</v>
      </c>
      <c r="D7" s="281">
        <v>0</v>
      </c>
      <c r="E7" s="282">
        <v>0</v>
      </c>
    </row>
    <row r="8" spans="1:5" ht="25.5" x14ac:dyDescent="0.2">
      <c r="A8" s="278" t="s">
        <v>400</v>
      </c>
      <c r="B8" s="279" t="s">
        <v>401</v>
      </c>
      <c r="C8" s="280">
        <v>160254871</v>
      </c>
      <c r="D8" s="281">
        <v>0</v>
      </c>
      <c r="E8" s="282">
        <v>160403835</v>
      </c>
    </row>
    <row r="9" spans="1:5" ht="25.5" x14ac:dyDescent="0.2">
      <c r="A9" s="278" t="s">
        <v>402</v>
      </c>
      <c r="B9" s="279" t="s">
        <v>403</v>
      </c>
      <c r="C9" s="280">
        <v>10282154</v>
      </c>
      <c r="D9" s="281">
        <v>0</v>
      </c>
      <c r="E9" s="282">
        <v>11290334</v>
      </c>
    </row>
    <row r="10" spans="1:5" x14ac:dyDescent="0.2">
      <c r="A10" s="278" t="s">
        <v>356</v>
      </c>
      <c r="B10" s="279" t="s">
        <v>404</v>
      </c>
      <c r="C10" s="280">
        <v>1751920</v>
      </c>
      <c r="D10" s="281">
        <v>0</v>
      </c>
      <c r="E10" s="282">
        <v>1801920</v>
      </c>
    </row>
    <row r="11" spans="1:5" x14ac:dyDescent="0.2">
      <c r="A11" s="278" t="s">
        <v>360</v>
      </c>
      <c r="B11" s="279" t="s">
        <v>405</v>
      </c>
      <c r="C11" s="280">
        <v>172288945</v>
      </c>
      <c r="D11" s="281">
        <v>0</v>
      </c>
      <c r="E11" s="282">
        <v>173496089</v>
      </c>
    </row>
    <row r="12" spans="1:5" ht="25.5" x14ac:dyDescent="0.2">
      <c r="A12" s="278" t="s">
        <v>362</v>
      </c>
      <c r="B12" s="279" t="s">
        <v>406</v>
      </c>
      <c r="C12" s="280">
        <v>111000</v>
      </c>
      <c r="D12" s="281">
        <v>0</v>
      </c>
      <c r="E12" s="282">
        <v>111000</v>
      </c>
    </row>
    <row r="13" spans="1:5" ht="25.5" x14ac:dyDescent="0.2">
      <c r="A13" s="278" t="s">
        <v>366</v>
      </c>
      <c r="B13" s="279" t="s">
        <v>407</v>
      </c>
      <c r="C13" s="280">
        <v>10000</v>
      </c>
      <c r="D13" s="281">
        <v>0</v>
      </c>
      <c r="E13" s="282">
        <v>10000</v>
      </c>
    </row>
    <row r="14" spans="1:5" x14ac:dyDescent="0.2">
      <c r="A14" s="278" t="s">
        <v>408</v>
      </c>
      <c r="B14" s="279" t="s">
        <v>409</v>
      </c>
      <c r="C14" s="280">
        <v>101000</v>
      </c>
      <c r="D14" s="281">
        <v>0</v>
      </c>
      <c r="E14" s="282">
        <v>101000</v>
      </c>
    </row>
    <row r="15" spans="1:5" ht="25.5" x14ac:dyDescent="0.2">
      <c r="A15" s="278" t="s">
        <v>378</v>
      </c>
      <c r="B15" s="279" t="s">
        <v>410</v>
      </c>
      <c r="C15" s="280">
        <v>111000</v>
      </c>
      <c r="D15" s="281">
        <v>0</v>
      </c>
      <c r="E15" s="282">
        <v>111000</v>
      </c>
    </row>
    <row r="16" spans="1:5" ht="38.25" x14ac:dyDescent="0.2">
      <c r="A16" s="278" t="s">
        <v>386</v>
      </c>
      <c r="B16" s="279" t="s">
        <v>411</v>
      </c>
      <c r="C16" s="280">
        <v>172475632</v>
      </c>
      <c r="D16" s="281">
        <v>0</v>
      </c>
      <c r="E16" s="282">
        <v>173607089</v>
      </c>
    </row>
    <row r="17" spans="1:5" x14ac:dyDescent="0.2">
      <c r="A17" s="278" t="s">
        <v>412</v>
      </c>
      <c r="B17" s="279" t="s">
        <v>413</v>
      </c>
      <c r="C17" s="280">
        <v>20165</v>
      </c>
      <c r="D17" s="281">
        <v>0</v>
      </c>
      <c r="E17" s="282">
        <v>164030</v>
      </c>
    </row>
    <row r="18" spans="1:5" ht="25.5" x14ac:dyDescent="0.2">
      <c r="A18" s="278" t="s">
        <v>414</v>
      </c>
      <c r="B18" s="279" t="s">
        <v>415</v>
      </c>
      <c r="C18" s="280">
        <v>20165</v>
      </c>
      <c r="D18" s="281">
        <v>0</v>
      </c>
      <c r="E18" s="282">
        <v>164030</v>
      </c>
    </row>
    <row r="19" spans="1:5" x14ac:dyDescent="0.2">
      <c r="A19" s="278" t="s">
        <v>416</v>
      </c>
      <c r="B19" s="279" t="s">
        <v>417</v>
      </c>
      <c r="C19" s="280">
        <v>31908722</v>
      </c>
      <c r="D19" s="281">
        <v>0</v>
      </c>
      <c r="E19" s="282">
        <v>40261695</v>
      </c>
    </row>
    <row r="20" spans="1:5" x14ac:dyDescent="0.2">
      <c r="A20" s="278" t="s">
        <v>418</v>
      </c>
      <c r="B20" s="279" t="s">
        <v>419</v>
      </c>
      <c r="C20" s="280">
        <v>31908722</v>
      </c>
      <c r="D20" s="281">
        <v>0</v>
      </c>
      <c r="E20" s="282">
        <v>40261695</v>
      </c>
    </row>
    <row r="21" spans="1:5" x14ac:dyDescent="0.2">
      <c r="A21" s="278" t="s">
        <v>420</v>
      </c>
      <c r="B21" s="279" t="s">
        <v>421</v>
      </c>
      <c r="C21" s="280">
        <v>31928887</v>
      </c>
      <c r="D21" s="281">
        <v>0</v>
      </c>
      <c r="E21" s="282">
        <v>40425725</v>
      </c>
    </row>
    <row r="22" spans="1:5" ht="38.25" x14ac:dyDescent="0.2">
      <c r="A22" s="278" t="s">
        <v>422</v>
      </c>
      <c r="B22" s="279" t="s">
        <v>423</v>
      </c>
      <c r="C22" s="280">
        <v>4399411</v>
      </c>
      <c r="D22" s="281">
        <v>0</v>
      </c>
      <c r="E22" s="282">
        <v>6785141</v>
      </c>
    </row>
    <row r="23" spans="1:5" ht="25.5" x14ac:dyDescent="0.2">
      <c r="A23" s="278" t="s">
        <v>424</v>
      </c>
      <c r="B23" s="279" t="s">
        <v>425</v>
      </c>
      <c r="C23" s="280">
        <v>748956</v>
      </c>
      <c r="D23" s="281">
        <v>0</v>
      </c>
      <c r="E23" s="282">
        <v>1424836</v>
      </c>
    </row>
    <row r="24" spans="1:5" ht="25.5" x14ac:dyDescent="0.2">
      <c r="A24" s="278" t="s">
        <v>426</v>
      </c>
      <c r="B24" s="279" t="s">
        <v>427</v>
      </c>
      <c r="C24" s="280">
        <v>3015585</v>
      </c>
      <c r="D24" s="281">
        <v>0</v>
      </c>
      <c r="E24" s="282">
        <v>5107414</v>
      </c>
    </row>
    <row r="25" spans="1:5" ht="25.5" x14ac:dyDescent="0.2">
      <c r="A25" s="278" t="s">
        <v>428</v>
      </c>
      <c r="B25" s="279" t="s">
        <v>429</v>
      </c>
      <c r="C25" s="280">
        <v>634870</v>
      </c>
      <c r="D25" s="281">
        <v>0</v>
      </c>
      <c r="E25" s="282">
        <v>252891</v>
      </c>
    </row>
    <row r="26" spans="1:5" ht="38.25" x14ac:dyDescent="0.2">
      <c r="A26" s="278" t="s">
        <v>430</v>
      </c>
      <c r="B26" s="279" t="s">
        <v>431</v>
      </c>
      <c r="C26" s="280">
        <v>970306</v>
      </c>
      <c r="D26" s="281">
        <v>0</v>
      </c>
      <c r="E26" s="282">
        <v>486112</v>
      </c>
    </row>
    <row r="27" spans="1:5" ht="25.5" x14ac:dyDescent="0.2">
      <c r="A27" s="278" t="s">
        <v>432</v>
      </c>
      <c r="B27" s="279" t="s">
        <v>433</v>
      </c>
      <c r="C27" s="280">
        <v>970306</v>
      </c>
      <c r="D27" s="281">
        <v>0</v>
      </c>
      <c r="E27" s="282">
        <v>486112</v>
      </c>
    </row>
    <row r="28" spans="1:5" ht="38.25" x14ac:dyDescent="0.2">
      <c r="A28" s="278" t="s">
        <v>434</v>
      </c>
      <c r="B28" s="279" t="s">
        <v>435</v>
      </c>
      <c r="C28" s="280">
        <v>15000</v>
      </c>
      <c r="D28" s="281">
        <v>0</v>
      </c>
      <c r="E28" s="282">
        <v>15000</v>
      </c>
    </row>
    <row r="29" spans="1:5" ht="51" x14ac:dyDescent="0.2">
      <c r="A29" s="278" t="s">
        <v>436</v>
      </c>
      <c r="B29" s="279" t="s">
        <v>437</v>
      </c>
      <c r="C29" s="280">
        <v>15000</v>
      </c>
      <c r="D29" s="281">
        <v>0</v>
      </c>
      <c r="E29" s="282">
        <v>15000</v>
      </c>
    </row>
    <row r="30" spans="1:5" ht="38.25" x14ac:dyDescent="0.2">
      <c r="A30" s="278" t="s">
        <v>438</v>
      </c>
      <c r="B30" s="279" t="s">
        <v>439</v>
      </c>
      <c r="C30" s="280">
        <v>610000</v>
      </c>
      <c r="D30" s="281">
        <v>0</v>
      </c>
      <c r="E30" s="282">
        <v>610000</v>
      </c>
    </row>
    <row r="31" spans="1:5" ht="51" x14ac:dyDescent="0.2">
      <c r="A31" s="278" t="s">
        <v>440</v>
      </c>
      <c r="B31" s="279" t="s">
        <v>441</v>
      </c>
      <c r="C31" s="280">
        <v>610000</v>
      </c>
      <c r="D31" s="281">
        <v>0</v>
      </c>
      <c r="E31" s="282">
        <v>610000</v>
      </c>
    </row>
    <row r="32" spans="1:5" ht="25.5" x14ac:dyDescent="0.2">
      <c r="A32" s="278" t="s">
        <v>442</v>
      </c>
      <c r="B32" s="279" t="s">
        <v>443</v>
      </c>
      <c r="C32" s="280">
        <v>5994717</v>
      </c>
      <c r="D32" s="281">
        <v>0</v>
      </c>
      <c r="E32" s="282">
        <v>7896253</v>
      </c>
    </row>
    <row r="33" spans="1:5" ht="38.25" x14ac:dyDescent="0.2">
      <c r="A33" s="278" t="s">
        <v>444</v>
      </c>
      <c r="B33" s="279" t="s">
        <v>445</v>
      </c>
      <c r="C33" s="280">
        <v>206645</v>
      </c>
      <c r="D33" s="281">
        <v>0</v>
      </c>
      <c r="E33" s="282">
        <v>0</v>
      </c>
    </row>
    <row r="34" spans="1:5" ht="51" x14ac:dyDescent="0.2">
      <c r="A34" s="278" t="s">
        <v>446</v>
      </c>
      <c r="B34" s="279" t="s">
        <v>447</v>
      </c>
      <c r="C34" s="280">
        <v>90000</v>
      </c>
      <c r="D34" s="281">
        <v>0</v>
      </c>
      <c r="E34" s="282">
        <v>0</v>
      </c>
    </row>
    <row r="35" spans="1:5" ht="25.5" x14ac:dyDescent="0.2">
      <c r="A35" s="278" t="s">
        <v>448</v>
      </c>
      <c r="B35" s="279" t="s">
        <v>449</v>
      </c>
      <c r="C35" s="280">
        <v>116645</v>
      </c>
      <c r="D35" s="281">
        <v>0</v>
      </c>
      <c r="E35" s="282">
        <v>0</v>
      </c>
    </row>
    <row r="36" spans="1:5" ht="25.5" x14ac:dyDescent="0.2">
      <c r="A36" s="278" t="s">
        <v>450</v>
      </c>
      <c r="B36" s="279" t="s">
        <v>451</v>
      </c>
      <c r="C36" s="280">
        <v>206645</v>
      </c>
      <c r="D36" s="281">
        <v>0</v>
      </c>
      <c r="E36" s="282">
        <v>0</v>
      </c>
    </row>
    <row r="37" spans="1:5" x14ac:dyDescent="0.2">
      <c r="A37" s="278" t="s">
        <v>452</v>
      </c>
      <c r="B37" s="279" t="s">
        <v>453</v>
      </c>
      <c r="C37" s="280">
        <v>45098</v>
      </c>
      <c r="D37" s="281">
        <v>0</v>
      </c>
      <c r="E37" s="282">
        <v>227597</v>
      </c>
    </row>
    <row r="38" spans="1:5" ht="25.5" x14ac:dyDescent="0.2">
      <c r="A38" s="278" t="s">
        <v>454</v>
      </c>
      <c r="B38" s="279" t="s">
        <v>455</v>
      </c>
      <c r="C38" s="280">
        <v>45098</v>
      </c>
      <c r="D38" s="281">
        <v>0</v>
      </c>
      <c r="E38" s="282">
        <v>45098</v>
      </c>
    </row>
    <row r="39" spans="1:5" ht="25.5" x14ac:dyDescent="0.2">
      <c r="A39" s="278" t="s">
        <v>456</v>
      </c>
      <c r="B39" s="279" t="s">
        <v>457</v>
      </c>
      <c r="C39" s="280">
        <v>0</v>
      </c>
      <c r="D39" s="281">
        <v>0</v>
      </c>
      <c r="E39" s="282">
        <v>182499</v>
      </c>
    </row>
    <row r="40" spans="1:5" x14ac:dyDescent="0.2">
      <c r="A40" s="278" t="s">
        <v>458</v>
      </c>
      <c r="B40" s="279" t="s">
        <v>459</v>
      </c>
      <c r="C40" s="280">
        <v>94000</v>
      </c>
      <c r="D40" s="281">
        <v>0</v>
      </c>
      <c r="E40" s="282">
        <v>41000</v>
      </c>
    </row>
    <row r="41" spans="1:5" ht="25.5" x14ac:dyDescent="0.2">
      <c r="A41" s="278" t="s">
        <v>460</v>
      </c>
      <c r="B41" s="279" t="s">
        <v>461</v>
      </c>
      <c r="C41" s="280">
        <v>139098</v>
      </c>
      <c r="D41" s="281">
        <v>0</v>
      </c>
      <c r="E41" s="282">
        <v>268597</v>
      </c>
    </row>
    <row r="42" spans="1:5" ht="13.5" thickBot="1" x14ac:dyDescent="0.25">
      <c r="A42" s="285" t="s">
        <v>462</v>
      </c>
      <c r="B42" s="286" t="s">
        <v>463</v>
      </c>
      <c r="C42" s="287">
        <v>6340460</v>
      </c>
      <c r="D42" s="288">
        <v>0</v>
      </c>
      <c r="E42" s="289">
        <v>8164850</v>
      </c>
    </row>
    <row r="43" spans="1:5" ht="13.5" thickBot="1" x14ac:dyDescent="0.25">
      <c r="A43" s="295" t="s">
        <v>464</v>
      </c>
      <c r="B43" s="296" t="s">
        <v>465</v>
      </c>
      <c r="C43" s="297">
        <v>210744979</v>
      </c>
      <c r="D43" s="298">
        <v>0</v>
      </c>
      <c r="E43" s="297">
        <v>222197664</v>
      </c>
    </row>
    <row r="44" spans="1:5" x14ac:dyDescent="0.2">
      <c r="A44" s="290" t="s">
        <v>466</v>
      </c>
      <c r="B44" s="291" t="s">
        <v>467</v>
      </c>
      <c r="C44" s="292">
        <v>554818455</v>
      </c>
      <c r="D44" s="293">
        <v>0</v>
      </c>
      <c r="E44" s="294">
        <v>554818455</v>
      </c>
    </row>
    <row r="45" spans="1:5" x14ac:dyDescent="0.2">
      <c r="A45" s="278" t="s">
        <v>468</v>
      </c>
      <c r="B45" s="279" t="s">
        <v>469</v>
      </c>
      <c r="C45" s="280">
        <v>-74638493</v>
      </c>
      <c r="D45" s="281">
        <v>0</v>
      </c>
      <c r="E45" s="282">
        <v>-74638493</v>
      </c>
    </row>
    <row r="46" spans="1:5" ht="25.5" x14ac:dyDescent="0.2">
      <c r="A46" s="278" t="s">
        <v>470</v>
      </c>
      <c r="B46" s="279" t="s">
        <v>471</v>
      </c>
      <c r="C46" s="280">
        <v>7857166</v>
      </c>
      <c r="D46" s="281">
        <v>0</v>
      </c>
      <c r="E46" s="282">
        <v>7857166</v>
      </c>
    </row>
    <row r="47" spans="1:5" x14ac:dyDescent="0.2">
      <c r="A47" s="278" t="s">
        <v>472</v>
      </c>
      <c r="B47" s="279" t="s">
        <v>473</v>
      </c>
      <c r="C47" s="280">
        <v>-157922653</v>
      </c>
      <c r="D47" s="281">
        <v>0</v>
      </c>
      <c r="E47" s="282">
        <v>-283421955</v>
      </c>
    </row>
    <row r="48" spans="1:5" x14ac:dyDescent="0.2">
      <c r="A48" s="278" t="s">
        <v>474</v>
      </c>
      <c r="B48" s="279" t="s">
        <v>475</v>
      </c>
      <c r="C48" s="280">
        <v>-125499302</v>
      </c>
      <c r="D48" s="281">
        <v>0</v>
      </c>
      <c r="E48" s="282">
        <v>13556321</v>
      </c>
    </row>
    <row r="49" spans="1:5" x14ac:dyDescent="0.2">
      <c r="A49" s="278" t="s">
        <v>476</v>
      </c>
      <c r="B49" s="279" t="s">
        <v>477</v>
      </c>
      <c r="C49" s="280">
        <v>204615173</v>
      </c>
      <c r="D49" s="281">
        <v>0</v>
      </c>
      <c r="E49" s="282">
        <v>218171494</v>
      </c>
    </row>
    <row r="50" spans="1:5" ht="25.5" x14ac:dyDescent="0.2">
      <c r="A50" s="278" t="s">
        <v>478</v>
      </c>
      <c r="B50" s="279" t="s">
        <v>479</v>
      </c>
      <c r="C50" s="280">
        <v>45659</v>
      </c>
      <c r="D50" s="281">
        <v>0</v>
      </c>
      <c r="E50" s="282">
        <v>57222</v>
      </c>
    </row>
    <row r="51" spans="1:5" ht="25.5" x14ac:dyDescent="0.2">
      <c r="A51" s="278" t="s">
        <v>480</v>
      </c>
      <c r="B51" s="279" t="s">
        <v>481</v>
      </c>
      <c r="C51" s="280">
        <v>1494397</v>
      </c>
      <c r="D51" s="281">
        <v>0</v>
      </c>
      <c r="E51" s="282">
        <v>50000</v>
      </c>
    </row>
    <row r="52" spans="1:5" ht="25.5" x14ac:dyDescent="0.2">
      <c r="A52" s="278" t="s">
        <v>482</v>
      </c>
      <c r="B52" s="279" t="s">
        <v>483</v>
      </c>
      <c r="C52" s="280">
        <v>1540056</v>
      </c>
      <c r="D52" s="281">
        <v>0</v>
      </c>
      <c r="E52" s="282">
        <v>107222</v>
      </c>
    </row>
    <row r="53" spans="1:5" ht="25.5" x14ac:dyDescent="0.2">
      <c r="A53" s="278" t="s">
        <v>484</v>
      </c>
      <c r="B53" s="279" t="s">
        <v>485</v>
      </c>
      <c r="C53" s="280">
        <v>648769</v>
      </c>
      <c r="D53" s="281">
        <v>0</v>
      </c>
      <c r="E53" s="282">
        <v>350326</v>
      </c>
    </row>
    <row r="54" spans="1:5" ht="38.25" x14ac:dyDescent="0.2">
      <c r="A54" s="278" t="s">
        <v>486</v>
      </c>
      <c r="B54" s="279" t="s">
        <v>487</v>
      </c>
      <c r="C54" s="280">
        <v>1072109</v>
      </c>
      <c r="D54" s="281">
        <v>0</v>
      </c>
      <c r="E54" s="282">
        <v>1016281</v>
      </c>
    </row>
    <row r="55" spans="1:5" ht="38.25" x14ac:dyDescent="0.2">
      <c r="A55" s="278" t="s">
        <v>488</v>
      </c>
      <c r="B55" s="279" t="s">
        <v>489</v>
      </c>
      <c r="C55" s="280">
        <v>1072109</v>
      </c>
      <c r="D55" s="281">
        <v>0</v>
      </c>
      <c r="E55" s="282">
        <v>1016281</v>
      </c>
    </row>
    <row r="56" spans="1:5" ht="25.5" x14ac:dyDescent="0.2">
      <c r="A56" s="278" t="s">
        <v>490</v>
      </c>
      <c r="B56" s="279" t="s">
        <v>491</v>
      </c>
      <c r="C56" s="280">
        <v>1720878</v>
      </c>
      <c r="D56" s="281">
        <v>0</v>
      </c>
      <c r="E56" s="282">
        <v>1366607</v>
      </c>
    </row>
    <row r="57" spans="1:5" x14ac:dyDescent="0.2">
      <c r="A57" s="278" t="s">
        <v>492</v>
      </c>
      <c r="B57" s="279" t="s">
        <v>493</v>
      </c>
      <c r="C57" s="280">
        <v>694136</v>
      </c>
      <c r="D57" s="281">
        <v>0</v>
      </c>
      <c r="E57" s="282">
        <v>694136</v>
      </c>
    </row>
    <row r="58" spans="1:5" ht="25.5" x14ac:dyDescent="0.2">
      <c r="A58" s="278" t="s">
        <v>494</v>
      </c>
      <c r="B58" s="279" t="s">
        <v>495</v>
      </c>
      <c r="C58" s="280">
        <v>57725</v>
      </c>
      <c r="D58" s="281">
        <v>0</v>
      </c>
      <c r="E58" s="282">
        <v>25614</v>
      </c>
    </row>
    <row r="59" spans="1:5" ht="25.5" x14ac:dyDescent="0.2">
      <c r="A59" s="278" t="s">
        <v>496</v>
      </c>
      <c r="B59" s="279" t="s">
        <v>497</v>
      </c>
      <c r="C59" s="280">
        <v>300000</v>
      </c>
      <c r="D59" s="281">
        <v>0</v>
      </c>
      <c r="E59" s="282">
        <v>500000</v>
      </c>
    </row>
    <row r="60" spans="1:5" ht="25.5" x14ac:dyDescent="0.2">
      <c r="A60" s="278" t="s">
        <v>498</v>
      </c>
      <c r="B60" s="279" t="s">
        <v>499</v>
      </c>
      <c r="C60" s="280">
        <v>1051861</v>
      </c>
      <c r="D60" s="281">
        <v>0</v>
      </c>
      <c r="E60" s="282">
        <v>1219750</v>
      </c>
    </row>
    <row r="61" spans="1:5" x14ac:dyDescent="0.2">
      <c r="A61" s="278" t="s">
        <v>500</v>
      </c>
      <c r="B61" s="279" t="s">
        <v>501</v>
      </c>
      <c r="C61" s="280">
        <v>4312795</v>
      </c>
      <c r="D61" s="281">
        <v>0</v>
      </c>
      <c r="E61" s="282">
        <v>2693579</v>
      </c>
    </row>
    <row r="62" spans="1:5" ht="25.5" x14ac:dyDescent="0.2">
      <c r="A62" s="278" t="s">
        <v>502</v>
      </c>
      <c r="B62" s="279" t="s">
        <v>503</v>
      </c>
      <c r="C62" s="280">
        <v>1013274</v>
      </c>
      <c r="D62" s="281">
        <v>0</v>
      </c>
      <c r="E62" s="282">
        <v>1085091</v>
      </c>
    </row>
    <row r="63" spans="1:5" x14ac:dyDescent="0.2">
      <c r="A63" s="278" t="s">
        <v>504</v>
      </c>
      <c r="B63" s="279" t="s">
        <v>505</v>
      </c>
      <c r="C63" s="280">
        <v>803737</v>
      </c>
      <c r="D63" s="281">
        <v>0</v>
      </c>
      <c r="E63" s="282">
        <v>247500</v>
      </c>
    </row>
    <row r="64" spans="1:5" ht="25.5" x14ac:dyDescent="0.2">
      <c r="A64" s="278" t="s">
        <v>506</v>
      </c>
      <c r="B64" s="279" t="s">
        <v>507</v>
      </c>
      <c r="C64" s="280">
        <v>1817011</v>
      </c>
      <c r="D64" s="281">
        <v>0</v>
      </c>
      <c r="E64" s="282">
        <v>1332591</v>
      </c>
    </row>
    <row r="65" spans="1:5" ht="13.5" thickBot="1" x14ac:dyDescent="0.25">
      <c r="A65" s="284" t="s">
        <v>508</v>
      </c>
      <c r="B65" s="283" t="s">
        <v>509</v>
      </c>
      <c r="C65" s="276">
        <v>210744979</v>
      </c>
      <c r="D65" s="277">
        <v>0</v>
      </c>
      <c r="E65" s="276">
        <v>222197664</v>
      </c>
    </row>
  </sheetData>
  <mergeCells count="3">
    <mergeCell ref="A4:E4"/>
    <mergeCell ref="B1:E1"/>
    <mergeCell ref="B2:E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1BBF5-0F45-4515-B5EE-D248AEA79F09}">
  <sheetPr>
    <pageSetUpPr fitToPage="1"/>
  </sheetPr>
  <dimension ref="A1:I22"/>
  <sheetViews>
    <sheetView workbookViewId="0">
      <selection activeCell="H5" sqref="H5"/>
    </sheetView>
  </sheetViews>
  <sheetFormatPr defaultRowHeight="12.75" x14ac:dyDescent="0.2"/>
  <cols>
    <col min="1" max="1" width="8.140625" customWidth="1"/>
    <col min="2" max="2" width="41" customWidth="1"/>
    <col min="3" max="3" width="18.85546875" customWidth="1"/>
    <col min="4" max="4" width="23.7109375" customWidth="1"/>
    <col min="5" max="5" width="21" customWidth="1"/>
    <col min="6" max="6" width="18" customWidth="1"/>
    <col min="7" max="7" width="17.7109375" customWidth="1"/>
    <col min="8" max="8" width="21.5703125" customWidth="1"/>
    <col min="9" max="9" width="21.28515625" customWidth="1"/>
    <col min="257" max="257" width="8.140625" customWidth="1"/>
    <col min="258" max="258" width="41" customWidth="1"/>
    <col min="259" max="265" width="32.85546875" customWidth="1"/>
    <col min="513" max="513" width="8.140625" customWidth="1"/>
    <col min="514" max="514" width="41" customWidth="1"/>
    <col min="515" max="521" width="32.85546875" customWidth="1"/>
    <col min="769" max="769" width="8.140625" customWidth="1"/>
    <col min="770" max="770" width="41" customWidth="1"/>
    <col min="771" max="777" width="32.85546875" customWidth="1"/>
    <col min="1025" max="1025" width="8.140625" customWidth="1"/>
    <col min="1026" max="1026" width="41" customWidth="1"/>
    <col min="1027" max="1033" width="32.85546875" customWidth="1"/>
    <col min="1281" max="1281" width="8.140625" customWidth="1"/>
    <col min="1282" max="1282" width="41" customWidth="1"/>
    <col min="1283" max="1289" width="32.85546875" customWidth="1"/>
    <col min="1537" max="1537" width="8.140625" customWidth="1"/>
    <col min="1538" max="1538" width="41" customWidth="1"/>
    <col min="1539" max="1545" width="32.85546875" customWidth="1"/>
    <col min="1793" max="1793" width="8.140625" customWidth="1"/>
    <col min="1794" max="1794" width="41" customWidth="1"/>
    <col min="1795" max="1801" width="32.85546875" customWidth="1"/>
    <col min="2049" max="2049" width="8.140625" customWidth="1"/>
    <col min="2050" max="2050" width="41" customWidth="1"/>
    <col min="2051" max="2057" width="32.85546875" customWidth="1"/>
    <col min="2305" max="2305" width="8.140625" customWidth="1"/>
    <col min="2306" max="2306" width="41" customWidth="1"/>
    <col min="2307" max="2313" width="32.85546875" customWidth="1"/>
    <col min="2561" max="2561" width="8.140625" customWidth="1"/>
    <col min="2562" max="2562" width="41" customWidth="1"/>
    <col min="2563" max="2569" width="32.85546875" customWidth="1"/>
    <col min="2817" max="2817" width="8.140625" customWidth="1"/>
    <col min="2818" max="2818" width="41" customWidth="1"/>
    <col min="2819" max="2825" width="32.85546875" customWidth="1"/>
    <col min="3073" max="3073" width="8.140625" customWidth="1"/>
    <col min="3074" max="3074" width="41" customWidth="1"/>
    <col min="3075" max="3081" width="32.85546875" customWidth="1"/>
    <col min="3329" max="3329" width="8.140625" customWidth="1"/>
    <col min="3330" max="3330" width="41" customWidth="1"/>
    <col min="3331" max="3337" width="32.85546875" customWidth="1"/>
    <col min="3585" max="3585" width="8.140625" customWidth="1"/>
    <col min="3586" max="3586" width="41" customWidth="1"/>
    <col min="3587" max="3593" width="32.85546875" customWidth="1"/>
    <col min="3841" max="3841" width="8.140625" customWidth="1"/>
    <col min="3842" max="3842" width="41" customWidth="1"/>
    <col min="3843" max="3849" width="32.85546875" customWidth="1"/>
    <col min="4097" max="4097" width="8.140625" customWidth="1"/>
    <col min="4098" max="4098" width="41" customWidth="1"/>
    <col min="4099" max="4105" width="32.85546875" customWidth="1"/>
    <col min="4353" max="4353" width="8.140625" customWidth="1"/>
    <col min="4354" max="4354" width="41" customWidth="1"/>
    <col min="4355" max="4361" width="32.85546875" customWidth="1"/>
    <col min="4609" max="4609" width="8.140625" customWidth="1"/>
    <col min="4610" max="4610" width="41" customWidth="1"/>
    <col min="4611" max="4617" width="32.85546875" customWidth="1"/>
    <col min="4865" max="4865" width="8.140625" customWidth="1"/>
    <col min="4866" max="4866" width="41" customWidth="1"/>
    <col min="4867" max="4873" width="32.85546875" customWidth="1"/>
    <col min="5121" max="5121" width="8.140625" customWidth="1"/>
    <col min="5122" max="5122" width="41" customWidth="1"/>
    <col min="5123" max="5129" width="32.85546875" customWidth="1"/>
    <col min="5377" max="5377" width="8.140625" customWidth="1"/>
    <col min="5378" max="5378" width="41" customWidth="1"/>
    <col min="5379" max="5385" width="32.85546875" customWidth="1"/>
    <col min="5633" max="5633" width="8.140625" customWidth="1"/>
    <col min="5634" max="5634" width="41" customWidth="1"/>
    <col min="5635" max="5641" width="32.85546875" customWidth="1"/>
    <col min="5889" max="5889" width="8.140625" customWidth="1"/>
    <col min="5890" max="5890" width="41" customWidth="1"/>
    <col min="5891" max="5897" width="32.85546875" customWidth="1"/>
    <col min="6145" max="6145" width="8.140625" customWidth="1"/>
    <col min="6146" max="6146" width="41" customWidth="1"/>
    <col min="6147" max="6153" width="32.85546875" customWidth="1"/>
    <col min="6401" max="6401" width="8.140625" customWidth="1"/>
    <col min="6402" max="6402" width="41" customWidth="1"/>
    <col min="6403" max="6409" width="32.85546875" customWidth="1"/>
    <col min="6657" max="6657" width="8.140625" customWidth="1"/>
    <col min="6658" max="6658" width="41" customWidth="1"/>
    <col min="6659" max="6665" width="32.85546875" customWidth="1"/>
    <col min="6913" max="6913" width="8.140625" customWidth="1"/>
    <col min="6914" max="6914" width="41" customWidth="1"/>
    <col min="6915" max="6921" width="32.85546875" customWidth="1"/>
    <col min="7169" max="7169" width="8.140625" customWidth="1"/>
    <col min="7170" max="7170" width="41" customWidth="1"/>
    <col min="7171" max="7177" width="32.85546875" customWidth="1"/>
    <col min="7425" max="7425" width="8.140625" customWidth="1"/>
    <col min="7426" max="7426" width="41" customWidth="1"/>
    <col min="7427" max="7433" width="32.85546875" customWidth="1"/>
    <col min="7681" max="7681" width="8.140625" customWidth="1"/>
    <col min="7682" max="7682" width="41" customWidth="1"/>
    <col min="7683" max="7689" width="32.85546875" customWidth="1"/>
    <col min="7937" max="7937" width="8.140625" customWidth="1"/>
    <col min="7938" max="7938" width="41" customWidth="1"/>
    <col min="7939" max="7945" width="32.85546875" customWidth="1"/>
    <col min="8193" max="8193" width="8.140625" customWidth="1"/>
    <col min="8194" max="8194" width="41" customWidth="1"/>
    <col min="8195" max="8201" width="32.85546875" customWidth="1"/>
    <col min="8449" max="8449" width="8.140625" customWidth="1"/>
    <col min="8450" max="8450" width="41" customWidth="1"/>
    <col min="8451" max="8457" width="32.85546875" customWidth="1"/>
    <col min="8705" max="8705" width="8.140625" customWidth="1"/>
    <col min="8706" max="8706" width="41" customWidth="1"/>
    <col min="8707" max="8713" width="32.85546875" customWidth="1"/>
    <col min="8961" max="8961" width="8.140625" customWidth="1"/>
    <col min="8962" max="8962" width="41" customWidth="1"/>
    <col min="8963" max="8969" width="32.85546875" customWidth="1"/>
    <col min="9217" max="9217" width="8.140625" customWidth="1"/>
    <col min="9218" max="9218" width="41" customWidth="1"/>
    <col min="9219" max="9225" width="32.85546875" customWidth="1"/>
    <col min="9473" max="9473" width="8.140625" customWidth="1"/>
    <col min="9474" max="9474" width="41" customWidth="1"/>
    <col min="9475" max="9481" width="32.85546875" customWidth="1"/>
    <col min="9729" max="9729" width="8.140625" customWidth="1"/>
    <col min="9730" max="9730" width="41" customWidth="1"/>
    <col min="9731" max="9737" width="32.85546875" customWidth="1"/>
    <col min="9985" max="9985" width="8.140625" customWidth="1"/>
    <col min="9986" max="9986" width="41" customWidth="1"/>
    <col min="9987" max="9993" width="32.85546875" customWidth="1"/>
    <col min="10241" max="10241" width="8.140625" customWidth="1"/>
    <col min="10242" max="10242" width="41" customWidth="1"/>
    <col min="10243" max="10249" width="32.85546875" customWidth="1"/>
    <col min="10497" max="10497" width="8.140625" customWidth="1"/>
    <col min="10498" max="10498" width="41" customWidth="1"/>
    <col min="10499" max="10505" width="32.85546875" customWidth="1"/>
    <col min="10753" max="10753" width="8.140625" customWidth="1"/>
    <col min="10754" max="10754" width="41" customWidth="1"/>
    <col min="10755" max="10761" width="32.85546875" customWidth="1"/>
    <col min="11009" max="11009" width="8.140625" customWidth="1"/>
    <col min="11010" max="11010" width="41" customWidth="1"/>
    <col min="11011" max="11017" width="32.85546875" customWidth="1"/>
    <col min="11265" max="11265" width="8.140625" customWidth="1"/>
    <col min="11266" max="11266" width="41" customWidth="1"/>
    <col min="11267" max="11273" width="32.85546875" customWidth="1"/>
    <col min="11521" max="11521" width="8.140625" customWidth="1"/>
    <col min="11522" max="11522" width="41" customWidth="1"/>
    <col min="11523" max="11529" width="32.85546875" customWidth="1"/>
    <col min="11777" max="11777" width="8.140625" customWidth="1"/>
    <col min="11778" max="11778" width="41" customWidth="1"/>
    <col min="11779" max="11785" width="32.85546875" customWidth="1"/>
    <col min="12033" max="12033" width="8.140625" customWidth="1"/>
    <col min="12034" max="12034" width="41" customWidth="1"/>
    <col min="12035" max="12041" width="32.85546875" customWidth="1"/>
    <col min="12289" max="12289" width="8.140625" customWidth="1"/>
    <col min="12290" max="12290" width="41" customWidth="1"/>
    <col min="12291" max="12297" width="32.85546875" customWidth="1"/>
    <col min="12545" max="12545" width="8.140625" customWidth="1"/>
    <col min="12546" max="12546" width="41" customWidth="1"/>
    <col min="12547" max="12553" width="32.85546875" customWidth="1"/>
    <col min="12801" max="12801" width="8.140625" customWidth="1"/>
    <col min="12802" max="12802" width="41" customWidth="1"/>
    <col min="12803" max="12809" width="32.85546875" customWidth="1"/>
    <col min="13057" max="13057" width="8.140625" customWidth="1"/>
    <col min="13058" max="13058" width="41" customWidth="1"/>
    <col min="13059" max="13065" width="32.85546875" customWidth="1"/>
    <col min="13313" max="13313" width="8.140625" customWidth="1"/>
    <col min="13314" max="13314" width="41" customWidth="1"/>
    <col min="13315" max="13321" width="32.85546875" customWidth="1"/>
    <col min="13569" max="13569" width="8.140625" customWidth="1"/>
    <col min="13570" max="13570" width="41" customWidth="1"/>
    <col min="13571" max="13577" width="32.85546875" customWidth="1"/>
    <col min="13825" max="13825" width="8.140625" customWidth="1"/>
    <col min="13826" max="13826" width="41" customWidth="1"/>
    <col min="13827" max="13833" width="32.85546875" customWidth="1"/>
    <col min="14081" max="14081" width="8.140625" customWidth="1"/>
    <col min="14082" max="14082" width="41" customWidth="1"/>
    <col min="14083" max="14089" width="32.85546875" customWidth="1"/>
    <col min="14337" max="14337" width="8.140625" customWidth="1"/>
    <col min="14338" max="14338" width="41" customWidth="1"/>
    <col min="14339" max="14345" width="32.85546875" customWidth="1"/>
    <col min="14593" max="14593" width="8.140625" customWidth="1"/>
    <col min="14594" max="14594" width="41" customWidth="1"/>
    <col min="14595" max="14601" width="32.85546875" customWidth="1"/>
    <col min="14849" max="14849" width="8.140625" customWidth="1"/>
    <col min="14850" max="14850" width="41" customWidth="1"/>
    <col min="14851" max="14857" width="32.85546875" customWidth="1"/>
    <col min="15105" max="15105" width="8.140625" customWidth="1"/>
    <col min="15106" max="15106" width="41" customWidth="1"/>
    <col min="15107" max="15113" width="32.85546875" customWidth="1"/>
    <col min="15361" max="15361" width="8.140625" customWidth="1"/>
    <col min="15362" max="15362" width="41" customWidth="1"/>
    <col min="15363" max="15369" width="32.85546875" customWidth="1"/>
    <col min="15617" max="15617" width="8.140625" customWidth="1"/>
    <col min="15618" max="15618" width="41" customWidth="1"/>
    <col min="15619" max="15625" width="32.85546875" customWidth="1"/>
    <col min="15873" max="15873" width="8.140625" customWidth="1"/>
    <col min="15874" max="15874" width="41" customWidth="1"/>
    <col min="15875" max="15881" width="32.85546875" customWidth="1"/>
    <col min="16129" max="16129" width="8.140625" customWidth="1"/>
    <col min="16130" max="16130" width="41" customWidth="1"/>
    <col min="16131" max="16137" width="32.85546875" customWidth="1"/>
  </cols>
  <sheetData>
    <row r="1" spans="1:9" ht="20.25" x14ac:dyDescent="0.3">
      <c r="B1" s="448" t="s">
        <v>295</v>
      </c>
      <c r="C1" s="448"/>
      <c r="D1" s="448"/>
      <c r="E1" s="448"/>
    </row>
    <row r="2" spans="1:9" ht="15.75" x14ac:dyDescent="0.25">
      <c r="B2" s="435" t="s">
        <v>158</v>
      </c>
      <c r="C2" s="435"/>
      <c r="D2" s="435"/>
      <c r="E2" s="435"/>
    </row>
    <row r="3" spans="1:9" ht="13.5" thickBot="1" x14ac:dyDescent="0.25">
      <c r="I3" t="s">
        <v>557</v>
      </c>
    </row>
    <row r="4" spans="1:9" s="313" customFormat="1" ht="32.25" customHeight="1" thickBot="1" x14ac:dyDescent="0.25">
      <c r="A4" s="454" t="s">
        <v>537</v>
      </c>
      <c r="B4" s="455"/>
      <c r="C4" s="455"/>
      <c r="D4" s="455"/>
      <c r="E4" s="455"/>
      <c r="F4" s="455"/>
      <c r="G4" s="455"/>
      <c r="H4" s="455"/>
      <c r="I4" s="456"/>
    </row>
    <row r="5" spans="1:9" s="313" customFormat="1" ht="63.75" thickBot="1" x14ac:dyDescent="0.25">
      <c r="A5" s="314"/>
      <c r="B5" s="315" t="s">
        <v>122</v>
      </c>
      <c r="C5" s="316" t="s">
        <v>201</v>
      </c>
      <c r="D5" s="315" t="s">
        <v>511</v>
      </c>
      <c r="E5" s="316" t="s">
        <v>512</v>
      </c>
      <c r="F5" s="320" t="s">
        <v>212</v>
      </c>
      <c r="G5" s="315" t="s">
        <v>513</v>
      </c>
      <c r="H5" s="315" t="s">
        <v>514</v>
      </c>
      <c r="I5" s="315" t="s">
        <v>515</v>
      </c>
    </row>
    <row r="6" spans="1:9" ht="26.25" thickBot="1" x14ac:dyDescent="0.25">
      <c r="A6" s="300" t="s">
        <v>348</v>
      </c>
      <c r="B6" s="301" t="s">
        <v>516</v>
      </c>
      <c r="C6" s="299">
        <v>4041553</v>
      </c>
      <c r="D6" s="299">
        <v>273218549</v>
      </c>
      <c r="E6" s="299">
        <v>24412341</v>
      </c>
      <c r="F6" s="299">
        <v>0</v>
      </c>
      <c r="G6" s="299">
        <v>1751920</v>
      </c>
      <c r="H6" s="299">
        <v>0</v>
      </c>
      <c r="I6" s="299">
        <v>303424363</v>
      </c>
    </row>
    <row r="7" spans="1:9" ht="26.25" thickBot="1" x14ac:dyDescent="0.25">
      <c r="A7" s="300" t="s">
        <v>350</v>
      </c>
      <c r="B7" s="301" t="s">
        <v>517</v>
      </c>
      <c r="C7" s="299">
        <v>0</v>
      </c>
      <c r="D7" s="299">
        <v>0</v>
      </c>
      <c r="E7" s="299">
        <v>0</v>
      </c>
      <c r="F7" s="299">
        <v>0</v>
      </c>
      <c r="G7" s="299">
        <v>6035740</v>
      </c>
      <c r="H7" s="299">
        <v>0</v>
      </c>
      <c r="I7" s="299">
        <v>6035740</v>
      </c>
    </row>
    <row r="8" spans="1:9" ht="13.5" thickBot="1" x14ac:dyDescent="0.25">
      <c r="A8" s="300" t="s">
        <v>352</v>
      </c>
      <c r="B8" s="301" t="s">
        <v>518</v>
      </c>
      <c r="C8" s="299">
        <v>0</v>
      </c>
      <c r="D8" s="299">
        <v>0</v>
      </c>
      <c r="E8" s="299">
        <v>0</v>
      </c>
      <c r="F8" s="299">
        <v>0</v>
      </c>
      <c r="G8" s="299">
        <v>7427446</v>
      </c>
      <c r="H8" s="299">
        <v>0</v>
      </c>
      <c r="I8" s="299">
        <v>7427446</v>
      </c>
    </row>
    <row r="9" spans="1:9" ht="13.5" thickBot="1" x14ac:dyDescent="0.25">
      <c r="A9" s="300" t="s">
        <v>354</v>
      </c>
      <c r="B9" s="301" t="s">
        <v>519</v>
      </c>
      <c r="C9" s="299">
        <v>0</v>
      </c>
      <c r="D9" s="299">
        <v>8215588</v>
      </c>
      <c r="E9" s="299">
        <v>5185740</v>
      </c>
      <c r="F9" s="299">
        <v>0</v>
      </c>
      <c r="G9" s="299">
        <v>0</v>
      </c>
      <c r="H9" s="299">
        <v>0</v>
      </c>
      <c r="I9" s="299">
        <v>13401328</v>
      </c>
    </row>
    <row r="10" spans="1:9" ht="13.5" thickBot="1" x14ac:dyDescent="0.25">
      <c r="A10" s="300" t="s">
        <v>520</v>
      </c>
      <c r="B10" s="301" t="s">
        <v>521</v>
      </c>
      <c r="C10" s="299">
        <v>280000</v>
      </c>
      <c r="D10" s="299">
        <v>1727860</v>
      </c>
      <c r="E10" s="299">
        <v>1964765</v>
      </c>
      <c r="F10" s="299">
        <v>0</v>
      </c>
      <c r="G10" s="299">
        <v>0</v>
      </c>
      <c r="H10" s="299">
        <v>0</v>
      </c>
      <c r="I10" s="299">
        <v>3972625</v>
      </c>
    </row>
    <row r="11" spans="1:9" ht="13.5" thickBot="1" x14ac:dyDescent="0.25">
      <c r="A11" s="300" t="s">
        <v>356</v>
      </c>
      <c r="B11" s="301" t="s">
        <v>522</v>
      </c>
      <c r="C11" s="299">
        <v>280000</v>
      </c>
      <c r="D11" s="299">
        <v>9943448</v>
      </c>
      <c r="E11" s="299">
        <v>7150505</v>
      </c>
      <c r="F11" s="299">
        <v>0</v>
      </c>
      <c r="G11" s="299">
        <v>13463186</v>
      </c>
      <c r="H11" s="299">
        <v>0</v>
      </c>
      <c r="I11" s="299">
        <v>30837139</v>
      </c>
    </row>
    <row r="12" spans="1:9" ht="13.5" thickBot="1" x14ac:dyDescent="0.25">
      <c r="A12" s="300" t="s">
        <v>358</v>
      </c>
      <c r="B12" s="301" t="s">
        <v>523</v>
      </c>
      <c r="C12" s="299">
        <v>0</v>
      </c>
      <c r="D12" s="299">
        <v>710000</v>
      </c>
      <c r="E12" s="299">
        <v>0</v>
      </c>
      <c r="F12" s="299">
        <v>0</v>
      </c>
      <c r="G12" s="299">
        <v>0</v>
      </c>
      <c r="H12" s="299">
        <v>0</v>
      </c>
      <c r="I12" s="299">
        <v>710000</v>
      </c>
    </row>
    <row r="13" spans="1:9" ht="13.5" thickBot="1" x14ac:dyDescent="0.25">
      <c r="A13" s="300" t="s">
        <v>366</v>
      </c>
      <c r="B13" s="301" t="s">
        <v>524</v>
      </c>
      <c r="C13" s="299">
        <v>280000</v>
      </c>
      <c r="D13" s="299">
        <v>1716002</v>
      </c>
      <c r="E13" s="299">
        <v>1976623</v>
      </c>
      <c r="F13" s="299">
        <v>0</v>
      </c>
      <c r="G13" s="299">
        <v>13413186</v>
      </c>
      <c r="H13" s="299">
        <v>0</v>
      </c>
      <c r="I13" s="299">
        <v>17385811</v>
      </c>
    </row>
    <row r="14" spans="1:9" ht="13.5" thickBot="1" x14ac:dyDescent="0.25">
      <c r="A14" s="300" t="s">
        <v>368</v>
      </c>
      <c r="B14" s="301" t="s">
        <v>525</v>
      </c>
      <c r="C14" s="299">
        <v>280000</v>
      </c>
      <c r="D14" s="299">
        <v>2426002</v>
      </c>
      <c r="E14" s="299">
        <v>1976623</v>
      </c>
      <c r="F14" s="299">
        <v>0</v>
      </c>
      <c r="G14" s="299">
        <v>13413186</v>
      </c>
      <c r="H14" s="299">
        <v>0</v>
      </c>
      <c r="I14" s="299">
        <v>18095811</v>
      </c>
    </row>
    <row r="15" spans="1:9" ht="13.5" thickBot="1" x14ac:dyDescent="0.25">
      <c r="A15" s="300" t="s">
        <v>526</v>
      </c>
      <c r="B15" s="301" t="s">
        <v>527</v>
      </c>
      <c r="C15" s="299">
        <v>4041553</v>
      </c>
      <c r="D15" s="299">
        <v>280735995</v>
      </c>
      <c r="E15" s="299">
        <v>29586223</v>
      </c>
      <c r="F15" s="299">
        <v>0</v>
      </c>
      <c r="G15" s="299">
        <v>1801920</v>
      </c>
      <c r="H15" s="299">
        <v>0</v>
      </c>
      <c r="I15" s="299">
        <v>316165691</v>
      </c>
    </row>
    <row r="16" spans="1:9" ht="13.5" thickBot="1" x14ac:dyDescent="0.25">
      <c r="A16" s="300" t="s">
        <v>408</v>
      </c>
      <c r="B16" s="301" t="s">
        <v>528</v>
      </c>
      <c r="C16" s="299">
        <v>3965866</v>
      </c>
      <c r="D16" s="299">
        <v>112963678</v>
      </c>
      <c r="E16" s="299">
        <v>14130187</v>
      </c>
      <c r="F16" s="299">
        <v>0</v>
      </c>
      <c r="G16" s="299">
        <v>0</v>
      </c>
      <c r="H16" s="299">
        <v>0</v>
      </c>
      <c r="I16" s="299">
        <v>131059731</v>
      </c>
    </row>
    <row r="17" spans="1:9" ht="13.5" thickBot="1" x14ac:dyDescent="0.25">
      <c r="A17" s="300" t="s">
        <v>370</v>
      </c>
      <c r="B17" s="301" t="s">
        <v>529</v>
      </c>
      <c r="C17" s="299">
        <v>75687</v>
      </c>
      <c r="D17" s="299">
        <v>7501881</v>
      </c>
      <c r="E17" s="299">
        <v>4165702</v>
      </c>
      <c r="F17" s="299">
        <v>0</v>
      </c>
      <c r="G17" s="299">
        <v>0</v>
      </c>
      <c r="H17" s="299">
        <v>0</v>
      </c>
      <c r="I17" s="299">
        <v>11743270</v>
      </c>
    </row>
    <row r="18" spans="1:9" ht="13.5" thickBot="1" x14ac:dyDescent="0.25">
      <c r="A18" s="300" t="s">
        <v>372</v>
      </c>
      <c r="B18" s="301" t="s">
        <v>530</v>
      </c>
      <c r="C18" s="299">
        <v>0</v>
      </c>
      <c r="D18" s="299">
        <v>133399</v>
      </c>
      <c r="E18" s="299">
        <v>0</v>
      </c>
      <c r="F18" s="299">
        <v>0</v>
      </c>
      <c r="G18" s="299">
        <v>0</v>
      </c>
      <c r="H18" s="299">
        <v>0</v>
      </c>
      <c r="I18" s="299">
        <v>133399</v>
      </c>
    </row>
    <row r="19" spans="1:9" ht="26.25" thickBot="1" x14ac:dyDescent="0.25">
      <c r="A19" s="300" t="s">
        <v>374</v>
      </c>
      <c r="B19" s="301" t="s">
        <v>531</v>
      </c>
      <c r="C19" s="299">
        <v>4041553</v>
      </c>
      <c r="D19" s="299">
        <v>120332160</v>
      </c>
      <c r="E19" s="299">
        <v>18295889</v>
      </c>
      <c r="F19" s="299">
        <v>0</v>
      </c>
      <c r="G19" s="299">
        <v>0</v>
      </c>
      <c r="H19" s="299">
        <v>0</v>
      </c>
      <c r="I19" s="299">
        <v>142669602</v>
      </c>
    </row>
    <row r="20" spans="1:9" ht="13.5" thickBot="1" x14ac:dyDescent="0.25">
      <c r="A20" s="300" t="s">
        <v>384</v>
      </c>
      <c r="B20" s="301" t="s">
        <v>532</v>
      </c>
      <c r="C20" s="299">
        <v>4041553</v>
      </c>
      <c r="D20" s="299">
        <v>120332160</v>
      </c>
      <c r="E20" s="299">
        <v>18295889</v>
      </c>
      <c r="F20" s="299">
        <v>0</v>
      </c>
      <c r="G20" s="299">
        <v>0</v>
      </c>
      <c r="H20" s="299">
        <v>0</v>
      </c>
      <c r="I20" s="299">
        <v>142669602</v>
      </c>
    </row>
    <row r="21" spans="1:9" ht="13.5" thickBot="1" x14ac:dyDescent="0.25">
      <c r="A21" s="300" t="s">
        <v>533</v>
      </c>
      <c r="B21" s="301" t="s">
        <v>534</v>
      </c>
      <c r="C21" s="299">
        <v>0</v>
      </c>
      <c r="D21" s="299">
        <v>160403835</v>
      </c>
      <c r="E21" s="299">
        <v>11290334</v>
      </c>
      <c r="F21" s="299">
        <v>0</v>
      </c>
      <c r="G21" s="299">
        <v>1801920</v>
      </c>
      <c r="H21" s="299">
        <v>0</v>
      </c>
      <c r="I21" s="299">
        <v>173496089</v>
      </c>
    </row>
    <row r="22" spans="1:9" ht="13.5" thickBot="1" x14ac:dyDescent="0.25">
      <c r="A22" s="300" t="s">
        <v>535</v>
      </c>
      <c r="B22" s="301" t="s">
        <v>536</v>
      </c>
      <c r="C22" s="299">
        <v>4041553</v>
      </c>
      <c r="D22" s="299">
        <v>187529</v>
      </c>
      <c r="E22" s="299">
        <v>10964462</v>
      </c>
      <c r="F22" s="299">
        <v>0</v>
      </c>
      <c r="G22" s="299">
        <v>0</v>
      </c>
      <c r="H22" s="299">
        <v>0</v>
      </c>
      <c r="I22" s="299">
        <v>15193544</v>
      </c>
    </row>
  </sheetData>
  <mergeCells count="3">
    <mergeCell ref="A4:I4"/>
    <mergeCell ref="B1:E1"/>
    <mergeCell ref="B2:E2"/>
  </mergeCells>
  <pageMargins left="0.7" right="0.7" top="0.75" bottom="0.75" header="0.3" footer="0.3"/>
  <pageSetup paperSize="9" scale="7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EC4A-08DE-4D21-99A1-FE9BAC0FD1E2}">
  <sheetPr>
    <pageSetUpPr fitToPage="1"/>
  </sheetPr>
  <dimension ref="A1:H11"/>
  <sheetViews>
    <sheetView tabSelected="1" workbookViewId="0">
      <selection activeCell="G16" sqref="G16"/>
    </sheetView>
  </sheetViews>
  <sheetFormatPr defaultRowHeight="12.75" x14ac:dyDescent="0.2"/>
  <cols>
    <col min="1" max="1" width="8.140625" customWidth="1"/>
    <col min="2" max="2" width="35.85546875" customWidth="1"/>
    <col min="3" max="3" width="24" customWidth="1"/>
    <col min="4" max="4" width="19.7109375" customWidth="1"/>
    <col min="5" max="5" width="21.42578125" customWidth="1"/>
    <col min="6" max="6" width="18.85546875" customWidth="1"/>
    <col min="7" max="7" width="18.42578125" customWidth="1"/>
    <col min="8" max="8" width="16.140625" customWidth="1"/>
    <col min="257" max="257" width="8.140625" customWidth="1"/>
    <col min="258" max="258" width="35.85546875" customWidth="1"/>
    <col min="259" max="264" width="32.85546875" customWidth="1"/>
    <col min="513" max="513" width="8.140625" customWidth="1"/>
    <col min="514" max="514" width="35.85546875" customWidth="1"/>
    <col min="515" max="520" width="32.85546875" customWidth="1"/>
    <col min="769" max="769" width="8.140625" customWidth="1"/>
    <col min="770" max="770" width="35.85546875" customWidth="1"/>
    <col min="771" max="776" width="32.85546875" customWidth="1"/>
    <col min="1025" max="1025" width="8.140625" customWidth="1"/>
    <col min="1026" max="1026" width="35.85546875" customWidth="1"/>
    <col min="1027" max="1032" width="32.85546875" customWidth="1"/>
    <col min="1281" max="1281" width="8.140625" customWidth="1"/>
    <col min="1282" max="1282" width="35.85546875" customWidth="1"/>
    <col min="1283" max="1288" width="32.85546875" customWidth="1"/>
    <col min="1537" max="1537" width="8.140625" customWidth="1"/>
    <col min="1538" max="1538" width="35.85546875" customWidth="1"/>
    <col min="1539" max="1544" width="32.85546875" customWidth="1"/>
    <col min="1793" max="1793" width="8.140625" customWidth="1"/>
    <col min="1794" max="1794" width="35.85546875" customWidth="1"/>
    <col min="1795" max="1800" width="32.85546875" customWidth="1"/>
    <col min="2049" max="2049" width="8.140625" customWidth="1"/>
    <col min="2050" max="2050" width="35.85546875" customWidth="1"/>
    <col min="2051" max="2056" width="32.85546875" customWidth="1"/>
    <col min="2305" max="2305" width="8.140625" customWidth="1"/>
    <col min="2306" max="2306" width="35.85546875" customWidth="1"/>
    <col min="2307" max="2312" width="32.85546875" customWidth="1"/>
    <col min="2561" max="2561" width="8.140625" customWidth="1"/>
    <col min="2562" max="2562" width="35.85546875" customWidth="1"/>
    <col min="2563" max="2568" width="32.85546875" customWidth="1"/>
    <col min="2817" max="2817" width="8.140625" customWidth="1"/>
    <col min="2818" max="2818" width="35.85546875" customWidth="1"/>
    <col min="2819" max="2824" width="32.85546875" customWidth="1"/>
    <col min="3073" max="3073" width="8.140625" customWidth="1"/>
    <col min="3074" max="3074" width="35.85546875" customWidth="1"/>
    <col min="3075" max="3080" width="32.85546875" customWidth="1"/>
    <col min="3329" max="3329" width="8.140625" customWidth="1"/>
    <col min="3330" max="3330" width="35.85546875" customWidth="1"/>
    <col min="3331" max="3336" width="32.85546875" customWidth="1"/>
    <col min="3585" max="3585" width="8.140625" customWidth="1"/>
    <col min="3586" max="3586" width="35.85546875" customWidth="1"/>
    <col min="3587" max="3592" width="32.85546875" customWidth="1"/>
    <col min="3841" max="3841" width="8.140625" customWidth="1"/>
    <col min="3842" max="3842" width="35.85546875" customWidth="1"/>
    <col min="3843" max="3848" width="32.85546875" customWidth="1"/>
    <col min="4097" max="4097" width="8.140625" customWidth="1"/>
    <col min="4098" max="4098" width="35.85546875" customWidth="1"/>
    <col min="4099" max="4104" width="32.85546875" customWidth="1"/>
    <col min="4353" max="4353" width="8.140625" customWidth="1"/>
    <col min="4354" max="4354" width="35.85546875" customWidth="1"/>
    <col min="4355" max="4360" width="32.85546875" customWidth="1"/>
    <col min="4609" max="4609" width="8.140625" customWidth="1"/>
    <col min="4610" max="4610" width="35.85546875" customWidth="1"/>
    <col min="4611" max="4616" width="32.85546875" customWidth="1"/>
    <col min="4865" max="4865" width="8.140625" customWidth="1"/>
    <col min="4866" max="4866" width="35.85546875" customWidth="1"/>
    <col min="4867" max="4872" width="32.85546875" customWidth="1"/>
    <col min="5121" max="5121" width="8.140625" customWidth="1"/>
    <col min="5122" max="5122" width="35.85546875" customWidth="1"/>
    <col min="5123" max="5128" width="32.85546875" customWidth="1"/>
    <col min="5377" max="5377" width="8.140625" customWidth="1"/>
    <col min="5378" max="5378" width="35.85546875" customWidth="1"/>
    <col min="5379" max="5384" width="32.85546875" customWidth="1"/>
    <col min="5633" max="5633" width="8.140625" customWidth="1"/>
    <col min="5634" max="5634" width="35.85546875" customWidth="1"/>
    <col min="5635" max="5640" width="32.85546875" customWidth="1"/>
    <col min="5889" max="5889" width="8.140625" customWidth="1"/>
    <col min="5890" max="5890" width="35.85546875" customWidth="1"/>
    <col min="5891" max="5896" width="32.85546875" customWidth="1"/>
    <col min="6145" max="6145" width="8.140625" customWidth="1"/>
    <col min="6146" max="6146" width="35.85546875" customWidth="1"/>
    <col min="6147" max="6152" width="32.85546875" customWidth="1"/>
    <col min="6401" max="6401" width="8.140625" customWidth="1"/>
    <col min="6402" max="6402" width="35.85546875" customWidth="1"/>
    <col min="6403" max="6408" width="32.85546875" customWidth="1"/>
    <col min="6657" max="6657" width="8.140625" customWidth="1"/>
    <col min="6658" max="6658" width="35.85546875" customWidth="1"/>
    <col min="6659" max="6664" width="32.85546875" customWidth="1"/>
    <col min="6913" max="6913" width="8.140625" customWidth="1"/>
    <col min="6914" max="6914" width="35.85546875" customWidth="1"/>
    <col min="6915" max="6920" width="32.85546875" customWidth="1"/>
    <col min="7169" max="7169" width="8.140625" customWidth="1"/>
    <col min="7170" max="7170" width="35.85546875" customWidth="1"/>
    <col min="7171" max="7176" width="32.85546875" customWidth="1"/>
    <col min="7425" max="7425" width="8.140625" customWidth="1"/>
    <col min="7426" max="7426" width="35.85546875" customWidth="1"/>
    <col min="7427" max="7432" width="32.85546875" customWidth="1"/>
    <col min="7681" max="7681" width="8.140625" customWidth="1"/>
    <col min="7682" max="7682" width="35.85546875" customWidth="1"/>
    <col min="7683" max="7688" width="32.85546875" customWidth="1"/>
    <col min="7937" max="7937" width="8.140625" customWidth="1"/>
    <col min="7938" max="7938" width="35.85546875" customWidth="1"/>
    <col min="7939" max="7944" width="32.85546875" customWidth="1"/>
    <col min="8193" max="8193" width="8.140625" customWidth="1"/>
    <col min="8194" max="8194" width="35.85546875" customWidth="1"/>
    <col min="8195" max="8200" width="32.85546875" customWidth="1"/>
    <col min="8449" max="8449" width="8.140625" customWidth="1"/>
    <col min="8450" max="8450" width="35.85546875" customWidth="1"/>
    <col min="8451" max="8456" width="32.85546875" customWidth="1"/>
    <col min="8705" max="8705" width="8.140625" customWidth="1"/>
    <col min="8706" max="8706" width="35.85546875" customWidth="1"/>
    <col min="8707" max="8712" width="32.85546875" customWidth="1"/>
    <col min="8961" max="8961" width="8.140625" customWidth="1"/>
    <col min="8962" max="8962" width="35.85546875" customWidth="1"/>
    <col min="8963" max="8968" width="32.85546875" customWidth="1"/>
    <col min="9217" max="9217" width="8.140625" customWidth="1"/>
    <col min="9218" max="9218" width="35.85546875" customWidth="1"/>
    <col min="9219" max="9224" width="32.85546875" customWidth="1"/>
    <col min="9473" max="9473" width="8.140625" customWidth="1"/>
    <col min="9474" max="9474" width="35.85546875" customWidth="1"/>
    <col min="9475" max="9480" width="32.85546875" customWidth="1"/>
    <col min="9729" max="9729" width="8.140625" customWidth="1"/>
    <col min="9730" max="9730" width="35.85546875" customWidth="1"/>
    <col min="9731" max="9736" width="32.85546875" customWidth="1"/>
    <col min="9985" max="9985" width="8.140625" customWidth="1"/>
    <col min="9986" max="9986" width="35.85546875" customWidth="1"/>
    <col min="9987" max="9992" width="32.85546875" customWidth="1"/>
    <col min="10241" max="10241" width="8.140625" customWidth="1"/>
    <col min="10242" max="10242" width="35.85546875" customWidth="1"/>
    <col min="10243" max="10248" width="32.85546875" customWidth="1"/>
    <col min="10497" max="10497" width="8.140625" customWidth="1"/>
    <col min="10498" max="10498" width="35.85546875" customWidth="1"/>
    <col min="10499" max="10504" width="32.85546875" customWidth="1"/>
    <col min="10753" max="10753" width="8.140625" customWidth="1"/>
    <col min="10754" max="10754" width="35.85546875" customWidth="1"/>
    <col min="10755" max="10760" width="32.85546875" customWidth="1"/>
    <col min="11009" max="11009" width="8.140625" customWidth="1"/>
    <col min="11010" max="11010" width="35.85546875" customWidth="1"/>
    <col min="11011" max="11016" width="32.85546875" customWidth="1"/>
    <col min="11265" max="11265" width="8.140625" customWidth="1"/>
    <col min="11266" max="11266" width="35.85546875" customWidth="1"/>
    <col min="11267" max="11272" width="32.85546875" customWidth="1"/>
    <col min="11521" max="11521" width="8.140625" customWidth="1"/>
    <col min="11522" max="11522" width="35.85546875" customWidth="1"/>
    <col min="11523" max="11528" width="32.85546875" customWidth="1"/>
    <col min="11777" max="11777" width="8.140625" customWidth="1"/>
    <col min="11778" max="11778" width="35.85546875" customWidth="1"/>
    <col min="11779" max="11784" width="32.85546875" customWidth="1"/>
    <col min="12033" max="12033" width="8.140625" customWidth="1"/>
    <col min="12034" max="12034" width="35.85546875" customWidth="1"/>
    <col min="12035" max="12040" width="32.85546875" customWidth="1"/>
    <col min="12289" max="12289" width="8.140625" customWidth="1"/>
    <col min="12290" max="12290" width="35.85546875" customWidth="1"/>
    <col min="12291" max="12296" width="32.85546875" customWidth="1"/>
    <col min="12545" max="12545" width="8.140625" customWidth="1"/>
    <col min="12546" max="12546" width="35.85546875" customWidth="1"/>
    <col min="12547" max="12552" width="32.85546875" customWidth="1"/>
    <col min="12801" max="12801" width="8.140625" customWidth="1"/>
    <col min="12802" max="12802" width="35.85546875" customWidth="1"/>
    <col min="12803" max="12808" width="32.85546875" customWidth="1"/>
    <col min="13057" max="13057" width="8.140625" customWidth="1"/>
    <col min="13058" max="13058" width="35.85546875" customWidth="1"/>
    <col min="13059" max="13064" width="32.85546875" customWidth="1"/>
    <col min="13313" max="13313" width="8.140625" customWidth="1"/>
    <col min="13314" max="13314" width="35.85546875" customWidth="1"/>
    <col min="13315" max="13320" width="32.85546875" customWidth="1"/>
    <col min="13569" max="13569" width="8.140625" customWidth="1"/>
    <col min="13570" max="13570" width="35.85546875" customWidth="1"/>
    <col min="13571" max="13576" width="32.85546875" customWidth="1"/>
    <col min="13825" max="13825" width="8.140625" customWidth="1"/>
    <col min="13826" max="13826" width="35.85546875" customWidth="1"/>
    <col min="13827" max="13832" width="32.85546875" customWidth="1"/>
    <col min="14081" max="14081" width="8.140625" customWidth="1"/>
    <col min="14082" max="14082" width="35.85546875" customWidth="1"/>
    <col min="14083" max="14088" width="32.85546875" customWidth="1"/>
    <col min="14337" max="14337" width="8.140625" customWidth="1"/>
    <col min="14338" max="14338" width="35.85546875" customWidth="1"/>
    <col min="14339" max="14344" width="32.85546875" customWidth="1"/>
    <col min="14593" max="14593" width="8.140625" customWidth="1"/>
    <col min="14594" max="14594" width="35.85546875" customWidth="1"/>
    <col min="14595" max="14600" width="32.85546875" customWidth="1"/>
    <col min="14849" max="14849" width="8.140625" customWidth="1"/>
    <col min="14850" max="14850" width="35.85546875" customWidth="1"/>
    <col min="14851" max="14856" width="32.85546875" customWidth="1"/>
    <col min="15105" max="15105" width="8.140625" customWidth="1"/>
    <col min="15106" max="15106" width="35.85546875" customWidth="1"/>
    <col min="15107" max="15112" width="32.85546875" customWidth="1"/>
    <col min="15361" max="15361" width="8.140625" customWidth="1"/>
    <col min="15362" max="15362" width="35.85546875" customWidth="1"/>
    <col min="15363" max="15368" width="32.85546875" customWidth="1"/>
    <col min="15617" max="15617" width="8.140625" customWidth="1"/>
    <col min="15618" max="15618" width="35.85546875" customWidth="1"/>
    <col min="15619" max="15624" width="32.85546875" customWidth="1"/>
    <col min="15873" max="15873" width="8.140625" customWidth="1"/>
    <col min="15874" max="15874" width="35.85546875" customWidth="1"/>
    <col min="15875" max="15880" width="32.85546875" customWidth="1"/>
    <col min="16129" max="16129" width="8.140625" customWidth="1"/>
    <col min="16130" max="16130" width="35.85546875" customWidth="1"/>
    <col min="16131" max="16136" width="32.85546875" customWidth="1"/>
  </cols>
  <sheetData>
    <row r="1" spans="1:8" ht="20.25" x14ac:dyDescent="0.3">
      <c r="B1" s="448" t="s">
        <v>295</v>
      </c>
      <c r="C1" s="448"/>
      <c r="D1" s="448"/>
      <c r="E1" s="448"/>
    </row>
    <row r="2" spans="1:8" ht="15.75" x14ac:dyDescent="0.25">
      <c r="B2" s="435" t="s">
        <v>158</v>
      </c>
      <c r="C2" s="435"/>
      <c r="D2" s="435"/>
      <c r="E2" s="435"/>
    </row>
    <row r="4" spans="1:8" ht="13.5" thickBot="1" x14ac:dyDescent="0.25">
      <c r="G4" t="s">
        <v>558</v>
      </c>
    </row>
    <row r="5" spans="1:8" ht="30.75" customHeight="1" thickBot="1" x14ac:dyDescent="0.25">
      <c r="A5" s="451" t="s">
        <v>549</v>
      </c>
      <c r="B5" s="457"/>
      <c r="C5" s="457"/>
      <c r="D5" s="457"/>
      <c r="E5" s="457"/>
      <c r="F5" s="457"/>
      <c r="G5" s="457"/>
      <c r="H5" s="458"/>
    </row>
    <row r="6" spans="1:8" ht="45" x14ac:dyDescent="0.2">
      <c r="A6" s="311"/>
      <c r="B6" s="312" t="s">
        <v>122</v>
      </c>
      <c r="C6" s="312" t="s">
        <v>538</v>
      </c>
      <c r="D6" s="312" t="s">
        <v>539</v>
      </c>
      <c r="E6" s="312" t="s">
        <v>540</v>
      </c>
      <c r="F6" s="312" t="s">
        <v>541</v>
      </c>
      <c r="G6" s="312" t="s">
        <v>542</v>
      </c>
      <c r="H6" s="312" t="s">
        <v>543</v>
      </c>
    </row>
    <row r="7" spans="1:8" x14ac:dyDescent="0.2">
      <c r="A7" s="303" t="s">
        <v>348</v>
      </c>
      <c r="B7" s="279" t="s">
        <v>544</v>
      </c>
      <c r="C7" s="280">
        <v>45098</v>
      </c>
      <c r="D7" s="280">
        <v>0</v>
      </c>
      <c r="E7" s="280">
        <v>0</v>
      </c>
      <c r="F7" s="280">
        <v>0</v>
      </c>
      <c r="G7" s="280">
        <v>227597</v>
      </c>
      <c r="H7" s="282">
        <v>0</v>
      </c>
    </row>
    <row r="8" spans="1:8" x14ac:dyDescent="0.2">
      <c r="A8" s="303" t="s">
        <v>350</v>
      </c>
      <c r="B8" s="279" t="s">
        <v>545</v>
      </c>
      <c r="C8" s="280">
        <v>111000</v>
      </c>
      <c r="D8" s="280">
        <v>0</v>
      </c>
      <c r="E8" s="280">
        <v>0</v>
      </c>
      <c r="F8" s="280">
        <v>0</v>
      </c>
      <c r="G8" s="280">
        <v>111000</v>
      </c>
      <c r="H8" s="282">
        <v>0</v>
      </c>
    </row>
    <row r="9" spans="1:8" x14ac:dyDescent="0.2">
      <c r="A9" s="303" t="s">
        <v>402</v>
      </c>
      <c r="B9" s="279" t="s">
        <v>546</v>
      </c>
      <c r="C9" s="280">
        <v>31908722</v>
      </c>
      <c r="D9" s="280">
        <v>0</v>
      </c>
      <c r="E9" s="280">
        <v>0</v>
      </c>
      <c r="F9" s="280">
        <v>0</v>
      </c>
      <c r="G9" s="280">
        <v>40261695</v>
      </c>
      <c r="H9" s="282">
        <v>0</v>
      </c>
    </row>
    <row r="10" spans="1:8" ht="25.5" x14ac:dyDescent="0.2">
      <c r="A10" s="303" t="s">
        <v>356</v>
      </c>
      <c r="B10" s="279" t="s">
        <v>547</v>
      </c>
      <c r="C10" s="280">
        <v>14713152</v>
      </c>
      <c r="D10" s="280">
        <v>8511790</v>
      </c>
      <c r="E10" s="280">
        <v>22904</v>
      </c>
      <c r="F10" s="280">
        <v>3578393</v>
      </c>
      <c r="G10" s="280">
        <v>12852554</v>
      </c>
      <c r="H10" s="282">
        <v>4956301</v>
      </c>
    </row>
    <row r="11" spans="1:8" ht="13.5" thickBot="1" x14ac:dyDescent="0.25">
      <c r="A11" s="302" t="s">
        <v>362</v>
      </c>
      <c r="B11" s="274" t="s">
        <v>548</v>
      </c>
      <c r="C11" s="276">
        <v>46777972</v>
      </c>
      <c r="D11" s="276">
        <v>8511790</v>
      </c>
      <c r="E11" s="276">
        <v>22904</v>
      </c>
      <c r="F11" s="276">
        <v>3578393</v>
      </c>
      <c r="G11" s="276">
        <v>53452846</v>
      </c>
      <c r="H11" s="276">
        <v>4956301</v>
      </c>
    </row>
  </sheetData>
  <mergeCells count="3">
    <mergeCell ref="A5:H5"/>
    <mergeCell ref="B1:E1"/>
    <mergeCell ref="B2:E2"/>
  </mergeCells>
  <pageMargins left="0.7" right="0.7" top="0.75" bottom="0.75" header="0.3" footer="0.3"/>
  <pageSetup paperSize="9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CB32-9BB2-4DC2-854E-12717057D623}">
  <dimension ref="A1:L103"/>
  <sheetViews>
    <sheetView workbookViewId="0">
      <selection activeCell="B16" sqref="B16:C16"/>
    </sheetView>
  </sheetViews>
  <sheetFormatPr defaultRowHeight="20.100000000000001" customHeight="1" x14ac:dyDescent="0.2"/>
  <cols>
    <col min="1" max="1" width="6" style="2" customWidth="1"/>
    <col min="2" max="2" width="5.140625" style="1" customWidth="1"/>
    <col min="3" max="3" width="53.28515625" style="1" bestFit="1" customWidth="1"/>
    <col min="4" max="4" width="17.42578125" style="2" customWidth="1"/>
    <col min="5" max="5" width="22.42578125" style="2" customWidth="1"/>
    <col min="6" max="6" width="17" style="2" customWidth="1"/>
    <col min="7" max="7" width="19.140625" style="11" customWidth="1"/>
    <col min="8" max="8" width="20.28515625" style="11" customWidth="1"/>
    <col min="9" max="9" width="15.85546875" style="11" customWidth="1"/>
    <col min="10" max="10" width="20" style="149" customWidth="1"/>
    <col min="11" max="11" width="19.42578125" style="149" customWidth="1"/>
    <col min="12" max="12" width="18.140625" style="149" customWidth="1"/>
    <col min="13" max="16384" width="9.140625" style="11"/>
  </cols>
  <sheetData>
    <row r="1" spans="1:12" ht="20.100000000000001" customHeight="1" x14ac:dyDescent="0.3">
      <c r="A1" s="352" t="s">
        <v>287</v>
      </c>
      <c r="B1" s="353"/>
      <c r="C1" s="353"/>
      <c r="D1" s="353"/>
      <c r="E1" s="353"/>
      <c r="F1" s="353"/>
    </row>
    <row r="2" spans="1:12" ht="20.100000000000001" customHeight="1" x14ac:dyDescent="0.2">
      <c r="A2" s="325"/>
      <c r="B2" s="325"/>
      <c r="C2" s="325"/>
      <c r="D2" s="325"/>
      <c r="E2" s="325"/>
      <c r="F2" s="325"/>
    </row>
    <row r="3" spans="1:12" ht="20.100000000000001" customHeight="1" x14ac:dyDescent="0.25">
      <c r="A3" s="355" t="s">
        <v>158</v>
      </c>
      <c r="B3" s="355"/>
      <c r="C3" s="355"/>
      <c r="D3" s="355"/>
      <c r="E3" s="355"/>
      <c r="F3" s="355"/>
    </row>
    <row r="4" spans="1:12" ht="20.100000000000001" customHeight="1" x14ac:dyDescent="0.2">
      <c r="A4" s="325" t="s">
        <v>134</v>
      </c>
      <c r="B4" s="325"/>
      <c r="C4" s="325"/>
      <c r="D4" s="325"/>
      <c r="E4" s="325"/>
      <c r="F4" s="325"/>
    </row>
    <row r="5" spans="1:12" ht="16.5" thickBot="1" x14ac:dyDescent="0.3">
      <c r="A5" s="354" t="s">
        <v>154</v>
      </c>
      <c r="B5" s="354"/>
      <c r="C5" s="354"/>
      <c r="D5" s="354"/>
      <c r="E5" s="354"/>
      <c r="F5" s="354"/>
    </row>
    <row r="6" spans="1:12" ht="20.100000000000001" customHeight="1" x14ac:dyDescent="0.2">
      <c r="A6" s="367" t="s">
        <v>135</v>
      </c>
      <c r="B6" s="347" t="s">
        <v>122</v>
      </c>
      <c r="C6" s="347"/>
      <c r="D6" s="373" t="s">
        <v>250</v>
      </c>
      <c r="E6" s="365" t="s">
        <v>251</v>
      </c>
      <c r="F6" s="365" t="s">
        <v>252</v>
      </c>
      <c r="G6" s="373" t="s">
        <v>253</v>
      </c>
      <c r="H6" s="365" t="s">
        <v>254</v>
      </c>
      <c r="I6" s="365" t="s">
        <v>255</v>
      </c>
      <c r="J6" s="356" t="s">
        <v>159</v>
      </c>
      <c r="K6" s="358" t="s">
        <v>152</v>
      </c>
      <c r="L6" s="360" t="s">
        <v>153</v>
      </c>
    </row>
    <row r="7" spans="1:12" ht="38.25" customHeight="1" thickBot="1" x14ac:dyDescent="0.25">
      <c r="A7" s="368"/>
      <c r="B7" s="370"/>
      <c r="C7" s="370"/>
      <c r="D7" s="374"/>
      <c r="E7" s="366"/>
      <c r="F7" s="366"/>
      <c r="G7" s="374"/>
      <c r="H7" s="366"/>
      <c r="I7" s="366"/>
      <c r="J7" s="357"/>
      <c r="K7" s="359"/>
      <c r="L7" s="361"/>
    </row>
    <row r="8" spans="1:12" ht="22.5" customHeight="1" thickBot="1" x14ac:dyDescent="0.25">
      <c r="A8" s="369"/>
      <c r="B8" s="371"/>
      <c r="C8" s="372"/>
      <c r="D8" s="362" t="s">
        <v>289</v>
      </c>
      <c r="E8" s="363"/>
      <c r="F8" s="364"/>
      <c r="G8" s="362" t="s">
        <v>290</v>
      </c>
      <c r="H8" s="363"/>
      <c r="I8" s="364"/>
      <c r="J8" s="362" t="s">
        <v>291</v>
      </c>
      <c r="K8" s="363"/>
      <c r="L8" s="364"/>
    </row>
    <row r="9" spans="1:12" ht="15.95" customHeight="1" thickBot="1" x14ac:dyDescent="0.25">
      <c r="A9" s="141"/>
      <c r="B9" s="347" t="s">
        <v>136</v>
      </c>
      <c r="C9" s="347"/>
      <c r="D9" s="212"/>
      <c r="E9" s="213"/>
      <c r="F9" s="214"/>
      <c r="G9" s="214"/>
      <c r="H9" s="214"/>
      <c r="I9" s="214"/>
      <c r="J9" s="150"/>
      <c r="K9" s="150"/>
      <c r="L9" s="151"/>
    </row>
    <row r="10" spans="1:12" ht="15.95" customHeight="1" x14ac:dyDescent="0.25">
      <c r="A10" s="9">
        <v>1</v>
      </c>
      <c r="B10" s="333" t="s">
        <v>123</v>
      </c>
      <c r="C10" s="334"/>
      <c r="D10" s="197">
        <v>10711435</v>
      </c>
      <c r="E10" s="197">
        <v>10711435</v>
      </c>
      <c r="F10" s="200"/>
      <c r="G10" s="197">
        <v>11747203</v>
      </c>
      <c r="H10" s="197">
        <v>11747203</v>
      </c>
      <c r="I10" s="200"/>
      <c r="J10" s="197">
        <v>10926194</v>
      </c>
      <c r="K10" s="197">
        <v>10926194</v>
      </c>
      <c r="L10" s="152"/>
    </row>
    <row r="11" spans="1:12" ht="15.95" customHeight="1" x14ac:dyDescent="0.25">
      <c r="A11" s="9">
        <v>2</v>
      </c>
      <c r="B11" s="333" t="s">
        <v>131</v>
      </c>
      <c r="C11" s="334"/>
      <c r="D11" s="197">
        <v>2193157</v>
      </c>
      <c r="E11" s="197">
        <v>2193157</v>
      </c>
      <c r="F11" s="200"/>
      <c r="G11" s="197">
        <v>2352016</v>
      </c>
      <c r="H11" s="197">
        <v>2352016</v>
      </c>
      <c r="I11" s="200"/>
      <c r="J11" s="197">
        <v>1866500</v>
      </c>
      <c r="K11" s="197">
        <v>1866500</v>
      </c>
      <c r="L11" s="154"/>
    </row>
    <row r="12" spans="1:12" ht="15.95" customHeight="1" x14ac:dyDescent="0.25">
      <c r="A12" s="9">
        <v>3</v>
      </c>
      <c r="B12" s="333" t="s">
        <v>132</v>
      </c>
      <c r="C12" s="334"/>
      <c r="D12" s="197">
        <v>28709250</v>
      </c>
      <c r="E12" s="197">
        <v>28709250</v>
      </c>
      <c r="F12" s="200"/>
      <c r="G12" s="197">
        <v>44823775</v>
      </c>
      <c r="H12" s="197">
        <v>44823775</v>
      </c>
      <c r="I12" s="200"/>
      <c r="J12" s="176">
        <v>35129295</v>
      </c>
      <c r="K12" s="176">
        <v>35129295</v>
      </c>
      <c r="L12" s="154"/>
    </row>
    <row r="13" spans="1:12" ht="15.95" customHeight="1" x14ac:dyDescent="0.25">
      <c r="A13" s="9" t="s">
        <v>9</v>
      </c>
      <c r="B13" s="333" t="s">
        <v>115</v>
      </c>
      <c r="C13" s="334"/>
      <c r="D13" s="142"/>
      <c r="E13" s="13"/>
      <c r="F13" s="201"/>
      <c r="G13" s="142"/>
      <c r="H13" s="13"/>
      <c r="I13" s="201"/>
      <c r="J13" s="176"/>
      <c r="K13" s="153"/>
      <c r="L13" s="154"/>
    </row>
    <row r="14" spans="1:12" ht="15.95" customHeight="1" x14ac:dyDescent="0.2">
      <c r="A14" s="9" t="s">
        <v>10</v>
      </c>
      <c r="B14" s="350" t="s">
        <v>111</v>
      </c>
      <c r="C14" s="351"/>
      <c r="D14" s="142">
        <f>D15+D16+D18+D19+D17</f>
        <v>5102799</v>
      </c>
      <c r="E14" s="13">
        <f>SUM(E16:E19)</f>
        <v>3967799</v>
      </c>
      <c r="F14" s="197">
        <f>SUM(F16:F19)</f>
        <v>1135000</v>
      </c>
      <c r="G14" s="142">
        <f>G16+G17+G18+G19+G20+G21</f>
        <v>6153387</v>
      </c>
      <c r="H14" s="13">
        <f>SUM(H16:H19)</f>
        <v>1810683</v>
      </c>
      <c r="I14" s="13">
        <f>SUM(I16:I19)</f>
        <v>3544100</v>
      </c>
      <c r="J14" s="176">
        <f>K14+L14</f>
        <v>5318933</v>
      </c>
      <c r="K14" s="153">
        <f>SUM(K15:K19)</f>
        <v>1794833</v>
      </c>
      <c r="L14" s="154">
        <f>SUM(L15:L19)</f>
        <v>3524100</v>
      </c>
    </row>
    <row r="15" spans="1:12" ht="15.95" customHeight="1" x14ac:dyDescent="0.2">
      <c r="A15" s="9" t="s">
        <v>104</v>
      </c>
      <c r="B15" s="341"/>
      <c r="C15" s="342"/>
      <c r="I15" s="2"/>
      <c r="J15" s="176">
        <f>+K15+L15</f>
        <v>0</v>
      </c>
      <c r="K15" s="153"/>
      <c r="L15" s="154"/>
    </row>
    <row r="16" spans="1:12" ht="15.95" customHeight="1" x14ac:dyDescent="0.25">
      <c r="A16" s="9" t="s">
        <v>105</v>
      </c>
      <c r="B16" s="341" t="s">
        <v>151</v>
      </c>
      <c r="C16" s="342"/>
      <c r="D16" s="197">
        <f>E16+F16</f>
        <v>1853799</v>
      </c>
      <c r="E16" s="13">
        <v>718799</v>
      </c>
      <c r="F16" s="201">
        <v>1135000</v>
      </c>
      <c r="G16" s="197">
        <f>H16+I16</f>
        <v>2660108</v>
      </c>
      <c r="H16" s="13">
        <v>796008</v>
      </c>
      <c r="I16" s="201">
        <v>1864100</v>
      </c>
      <c r="J16" s="176">
        <f>K16+L16</f>
        <v>2624258</v>
      </c>
      <c r="K16" s="153">
        <v>780158</v>
      </c>
      <c r="L16" s="154">
        <v>1844100</v>
      </c>
    </row>
    <row r="17" spans="1:12" ht="15.95" customHeight="1" x14ac:dyDescent="0.25">
      <c r="A17" s="9"/>
      <c r="B17" s="348" t="s">
        <v>276</v>
      </c>
      <c r="C17" s="349"/>
      <c r="D17" s="197"/>
      <c r="E17" s="197"/>
      <c r="F17" s="197"/>
      <c r="G17" s="197">
        <v>54220</v>
      </c>
      <c r="H17" s="13">
        <v>54220</v>
      </c>
      <c r="I17" s="201"/>
      <c r="J17" s="176">
        <v>54220</v>
      </c>
      <c r="K17" s="153">
        <v>54220</v>
      </c>
      <c r="L17" s="154"/>
    </row>
    <row r="18" spans="1:12" ht="15.95" customHeight="1" x14ac:dyDescent="0.25">
      <c r="A18" s="9" t="s">
        <v>106</v>
      </c>
      <c r="B18" s="331" t="s">
        <v>107</v>
      </c>
      <c r="C18" s="332"/>
      <c r="D18" s="197">
        <v>3249000</v>
      </c>
      <c r="E18" s="197">
        <v>3249000</v>
      </c>
      <c r="F18" s="201"/>
      <c r="G18" s="197">
        <v>2640455</v>
      </c>
      <c r="H18" s="197">
        <v>960455</v>
      </c>
      <c r="I18" s="201">
        <v>1680000</v>
      </c>
      <c r="J18" s="176">
        <v>2640455</v>
      </c>
      <c r="K18" s="176">
        <v>960455</v>
      </c>
      <c r="L18" s="154">
        <v>1680000</v>
      </c>
    </row>
    <row r="19" spans="1:12" ht="15.95" customHeight="1" x14ac:dyDescent="0.25">
      <c r="A19" s="9" t="s">
        <v>33</v>
      </c>
      <c r="B19" s="341" t="s">
        <v>256</v>
      </c>
      <c r="C19" s="342"/>
      <c r="D19" s="197">
        <f>SUM(E19:F19)</f>
        <v>0</v>
      </c>
      <c r="E19" s="13"/>
      <c r="F19" s="201"/>
      <c r="G19" s="197">
        <f>SUM(H19:I19)</f>
        <v>0</v>
      </c>
      <c r="H19" s="13"/>
      <c r="I19" s="201"/>
      <c r="J19" s="176">
        <f>+K19+L19</f>
        <v>0</v>
      </c>
      <c r="K19" s="153"/>
      <c r="L19" s="154"/>
    </row>
    <row r="20" spans="1:12" ht="15.95" customHeight="1" x14ac:dyDescent="0.25">
      <c r="A20" s="9"/>
      <c r="B20" s="333" t="s">
        <v>257</v>
      </c>
      <c r="C20" s="334"/>
      <c r="D20" s="197"/>
      <c r="E20" s="197"/>
      <c r="F20" s="201"/>
      <c r="G20" s="197">
        <v>0</v>
      </c>
      <c r="H20" s="197">
        <v>0</v>
      </c>
      <c r="I20" s="201"/>
      <c r="J20" s="176">
        <f>+K20+L20</f>
        <v>0</v>
      </c>
      <c r="K20" s="153"/>
      <c r="L20" s="154"/>
    </row>
    <row r="21" spans="1:12" ht="15.95" customHeight="1" x14ac:dyDescent="0.25">
      <c r="A21" s="9"/>
      <c r="B21" s="333" t="s">
        <v>148</v>
      </c>
      <c r="C21" s="334"/>
      <c r="D21" s="197">
        <v>22156568</v>
      </c>
      <c r="E21" s="197">
        <v>22156568</v>
      </c>
      <c r="F21" s="201"/>
      <c r="G21" s="197">
        <v>798604</v>
      </c>
      <c r="H21" s="197">
        <v>798604</v>
      </c>
      <c r="I21" s="201"/>
      <c r="J21" s="157"/>
      <c r="K21" s="155"/>
      <c r="L21" s="156"/>
    </row>
    <row r="22" spans="1:12" ht="15.95" customHeight="1" x14ac:dyDescent="0.2">
      <c r="A22" s="9" t="s">
        <v>128</v>
      </c>
      <c r="B22" s="68" t="s">
        <v>103</v>
      </c>
      <c r="C22" s="79"/>
      <c r="D22" s="142">
        <f>+D10+D11+D12+D13+D14+D21+D20</f>
        <v>68873209</v>
      </c>
      <c r="E22" s="13">
        <f>+E10+E11+E12+E13+E14+E21+E20</f>
        <v>67738209</v>
      </c>
      <c r="F22" s="197">
        <f>+F10+F11+F12+F13+F14+F21</f>
        <v>1135000</v>
      </c>
      <c r="G22" s="142">
        <f>+G10+G11+G12+G13+G14+G21+G20</f>
        <v>65874985</v>
      </c>
      <c r="H22" s="13">
        <f>+H10+H11+H12+H13+H14+H21+H20</f>
        <v>61532281</v>
      </c>
      <c r="I22" s="197">
        <f>+I10+I11+I12+I13+I14+I21</f>
        <v>3544100</v>
      </c>
      <c r="J22" s="157">
        <f>+J10+J11+J12+J13+J14+J21+J20</f>
        <v>53240922</v>
      </c>
      <c r="K22" s="155">
        <f>+K10+K11+K12+K13+K14+K21+K20</f>
        <v>49716822</v>
      </c>
      <c r="L22" s="156">
        <f>+L10+L11+L12+L13+L14+L21</f>
        <v>3524100</v>
      </c>
    </row>
    <row r="23" spans="1:12" ht="15.95" customHeight="1" x14ac:dyDescent="0.25">
      <c r="A23" s="9" t="s">
        <v>11</v>
      </c>
      <c r="B23" s="333" t="s">
        <v>125</v>
      </c>
      <c r="C23" s="334"/>
      <c r="D23" s="143">
        <v>9817187</v>
      </c>
      <c r="E23" s="143">
        <v>9817187</v>
      </c>
      <c r="F23" s="201"/>
      <c r="G23" s="143">
        <v>8677391</v>
      </c>
      <c r="H23" s="143">
        <v>8677391</v>
      </c>
      <c r="I23" s="201"/>
      <c r="J23" s="176">
        <v>7597890</v>
      </c>
      <c r="K23" s="176">
        <v>7597890</v>
      </c>
      <c r="L23" s="154"/>
    </row>
    <row r="24" spans="1:12" ht="15.95" customHeight="1" x14ac:dyDescent="0.25">
      <c r="A24" s="9" t="s">
        <v>12</v>
      </c>
      <c r="B24" s="333" t="s">
        <v>124</v>
      </c>
      <c r="C24" s="334"/>
      <c r="D24" s="143">
        <v>1270000</v>
      </c>
      <c r="E24" s="143">
        <v>1270000</v>
      </c>
      <c r="F24" s="201"/>
      <c r="G24" s="143">
        <v>38536227</v>
      </c>
      <c r="H24" s="143">
        <v>38536227</v>
      </c>
      <c r="I24" s="201"/>
      <c r="J24" s="176">
        <v>10812318</v>
      </c>
      <c r="K24" s="176">
        <v>10812318</v>
      </c>
      <c r="L24" s="154"/>
    </row>
    <row r="25" spans="1:12" ht="15.95" customHeight="1" x14ac:dyDescent="0.25">
      <c r="A25" s="9" t="s">
        <v>13</v>
      </c>
      <c r="B25" s="333" t="s">
        <v>108</v>
      </c>
      <c r="C25" s="334"/>
      <c r="D25" s="143"/>
      <c r="E25" s="73"/>
      <c r="F25" s="201"/>
      <c r="G25" s="143">
        <v>40000</v>
      </c>
      <c r="H25" s="143">
        <v>40000</v>
      </c>
      <c r="I25" s="201"/>
      <c r="J25" s="176">
        <v>40000</v>
      </c>
      <c r="K25" s="176">
        <v>40000</v>
      </c>
      <c r="L25" s="154"/>
    </row>
    <row r="26" spans="1:12" ht="15.95" customHeight="1" x14ac:dyDescent="0.25">
      <c r="A26" s="9" t="s">
        <v>129</v>
      </c>
      <c r="B26" s="333" t="s">
        <v>149</v>
      </c>
      <c r="C26" s="334"/>
      <c r="D26" s="143">
        <f>+D23+D24+D25</f>
        <v>11087187</v>
      </c>
      <c r="E26" s="73">
        <f>+E23+E24+E25</f>
        <v>11087187</v>
      </c>
      <c r="F26" s="201"/>
      <c r="G26" s="143">
        <f>+G23+G24+G25</f>
        <v>47253618</v>
      </c>
      <c r="H26" s="73">
        <f>+H23+H24+H25</f>
        <v>47253618</v>
      </c>
      <c r="I26" s="201"/>
      <c r="J26" s="163">
        <f>+J23+J24+J25</f>
        <v>18450208</v>
      </c>
      <c r="K26" s="162">
        <f>+K23+K24+K25</f>
        <v>18450208</v>
      </c>
      <c r="L26" s="172">
        <f>+L23+L24+L25</f>
        <v>0</v>
      </c>
    </row>
    <row r="27" spans="1:12" ht="15.95" customHeight="1" x14ac:dyDescent="0.25">
      <c r="A27" s="9" t="s">
        <v>130</v>
      </c>
      <c r="B27" s="333"/>
      <c r="C27" s="334"/>
      <c r="D27" s="143"/>
      <c r="E27" s="73"/>
      <c r="F27" s="201"/>
      <c r="G27" s="143"/>
      <c r="H27" s="73"/>
      <c r="I27" s="201"/>
      <c r="J27" s="176"/>
      <c r="K27" s="153"/>
      <c r="L27" s="154"/>
    </row>
    <row r="28" spans="1:12" ht="15.95" customHeight="1" x14ac:dyDescent="0.25">
      <c r="A28" s="9" t="s">
        <v>116</v>
      </c>
      <c r="B28" s="335"/>
      <c r="C28" s="336"/>
      <c r="D28" s="144"/>
      <c r="E28" s="74"/>
      <c r="F28" s="201">
        <f>+D28+E28</f>
        <v>0</v>
      </c>
      <c r="G28" s="144"/>
      <c r="H28" s="74"/>
      <c r="I28" s="201">
        <f>+G28+H28</f>
        <v>0</v>
      </c>
      <c r="J28" s="176"/>
      <c r="K28" s="153"/>
      <c r="L28" s="154"/>
    </row>
    <row r="29" spans="1:12" ht="15.95" customHeight="1" x14ac:dyDescent="0.25">
      <c r="A29" s="9" t="s">
        <v>117</v>
      </c>
      <c r="B29" s="335"/>
      <c r="C29" s="336"/>
      <c r="D29" s="144"/>
      <c r="E29" s="75"/>
      <c r="F29" s="201">
        <f>+D29+E29</f>
        <v>0</v>
      </c>
      <c r="G29" s="144"/>
      <c r="H29" s="75"/>
      <c r="I29" s="201">
        <f>+G29+H29</f>
        <v>0</v>
      </c>
      <c r="J29" s="177"/>
      <c r="K29" s="158"/>
      <c r="L29" s="159"/>
    </row>
    <row r="30" spans="1:12" ht="15.95" customHeight="1" x14ac:dyDescent="0.3">
      <c r="A30" s="52" t="s">
        <v>109</v>
      </c>
      <c r="B30" s="343" t="s">
        <v>110</v>
      </c>
      <c r="C30" s="344"/>
      <c r="D30" s="145">
        <f>+D22+D26+D27+D28+D29</f>
        <v>79960396</v>
      </c>
      <c r="E30" s="76">
        <f>+E22+E26+E27+E28+E29</f>
        <v>78825396</v>
      </c>
      <c r="F30" s="202">
        <f>+F22+F26+F27+F28+F29</f>
        <v>1135000</v>
      </c>
      <c r="G30" s="145">
        <f>G10+G11+G12+G14+G26</f>
        <v>112329999</v>
      </c>
      <c r="H30" s="76">
        <f>+H22+H26+H27+H28+H29</f>
        <v>108785899</v>
      </c>
      <c r="I30" s="202">
        <f>+I22+I26+I27+I28+I29</f>
        <v>3544100</v>
      </c>
      <c r="J30" s="177">
        <f>+J22+J26+J27+J28+J29</f>
        <v>71691130</v>
      </c>
      <c r="K30" s="158">
        <f>+K22+K26+K27+K28+K29</f>
        <v>68167030</v>
      </c>
      <c r="L30" s="159">
        <f>+L22+L26+L27+L28+L29</f>
        <v>3524100</v>
      </c>
    </row>
    <row r="31" spans="1:12" ht="15.95" customHeight="1" x14ac:dyDescent="0.25">
      <c r="A31" s="16"/>
      <c r="B31" s="375"/>
      <c r="C31" s="376"/>
      <c r="D31" s="146"/>
      <c r="E31" s="17"/>
      <c r="F31" s="203"/>
      <c r="G31" s="146"/>
      <c r="H31" s="17"/>
      <c r="I31" s="203"/>
      <c r="J31" s="161"/>
      <c r="K31" s="160"/>
      <c r="L31" s="173"/>
    </row>
    <row r="32" spans="1:12" ht="15.95" customHeight="1" x14ac:dyDescent="0.25">
      <c r="A32" s="9"/>
      <c r="B32" s="345" t="s">
        <v>137</v>
      </c>
      <c r="C32" s="346"/>
      <c r="D32" s="143"/>
      <c r="E32" s="73"/>
      <c r="F32" s="201"/>
      <c r="G32" s="143"/>
      <c r="H32" s="73"/>
      <c r="I32" s="201"/>
      <c r="J32" s="176"/>
      <c r="K32" s="153"/>
      <c r="L32" s="154">
        <v>0</v>
      </c>
    </row>
    <row r="33" spans="1:12" ht="15.95" customHeight="1" x14ac:dyDescent="0.25">
      <c r="A33" s="9">
        <v>7</v>
      </c>
      <c r="B33" s="329" t="s">
        <v>147</v>
      </c>
      <c r="C33" s="330"/>
      <c r="D33" s="197">
        <v>1496480</v>
      </c>
      <c r="E33" s="197">
        <v>1496480</v>
      </c>
      <c r="F33" s="201"/>
      <c r="G33" s="197">
        <v>2883013</v>
      </c>
      <c r="H33" s="197">
        <v>2883013</v>
      </c>
      <c r="I33" s="201"/>
      <c r="J33" s="176">
        <v>2883013</v>
      </c>
      <c r="K33" s="176">
        <v>2883013</v>
      </c>
      <c r="L33" s="154">
        <f>SUM(L34:L36)</f>
        <v>0</v>
      </c>
    </row>
    <row r="34" spans="1:12" ht="15.95" customHeight="1" x14ac:dyDescent="0.25">
      <c r="A34" s="9" t="s">
        <v>7</v>
      </c>
      <c r="B34" s="329" t="s">
        <v>133</v>
      </c>
      <c r="C34" s="330"/>
      <c r="D34" s="197">
        <f>D35+D36+D37</f>
        <v>12337000</v>
      </c>
      <c r="E34" s="197">
        <f>E35+E36+E37</f>
        <v>12337000</v>
      </c>
      <c r="F34" s="204">
        <f>SUM(F35:F37)</f>
        <v>0</v>
      </c>
      <c r="G34" s="197">
        <f>G35+G36+G37</f>
        <v>12726602</v>
      </c>
      <c r="H34" s="197">
        <f>H35+H36+H37</f>
        <v>12726602</v>
      </c>
      <c r="I34" s="204">
        <f>SUM(I35:I37)</f>
        <v>0</v>
      </c>
      <c r="J34" s="157">
        <f>SUM(K34:L34)</f>
        <v>12726602</v>
      </c>
      <c r="K34" s="162">
        <f>SUM(K35:K37)</f>
        <v>12726602</v>
      </c>
      <c r="L34" s="172">
        <f>SUM(L35:L37)</f>
        <v>0</v>
      </c>
    </row>
    <row r="35" spans="1:12" ht="15.95" customHeight="1" x14ac:dyDescent="0.25">
      <c r="A35" s="9"/>
      <c r="B35" s="63" t="s">
        <v>34</v>
      </c>
      <c r="C35" s="81" t="s">
        <v>112</v>
      </c>
      <c r="D35" s="197">
        <v>11437000</v>
      </c>
      <c r="E35" s="197">
        <v>11437000</v>
      </c>
      <c r="F35" s="201"/>
      <c r="G35" s="197">
        <v>11451186</v>
      </c>
      <c r="H35" s="197">
        <v>11451186</v>
      </c>
      <c r="I35" s="201"/>
      <c r="J35" s="176">
        <v>11451186</v>
      </c>
      <c r="K35" s="176">
        <v>11451186</v>
      </c>
      <c r="L35" s="154"/>
    </row>
    <row r="36" spans="1:12" ht="15.95" customHeight="1" x14ac:dyDescent="0.25">
      <c r="A36" s="9"/>
      <c r="B36" s="63" t="s">
        <v>35</v>
      </c>
      <c r="C36" s="81" t="s">
        <v>113</v>
      </c>
      <c r="D36" s="197">
        <v>800000</v>
      </c>
      <c r="E36" s="197">
        <v>800000</v>
      </c>
      <c r="F36" s="201"/>
      <c r="G36" s="197">
        <v>914172</v>
      </c>
      <c r="H36" s="197">
        <v>914172</v>
      </c>
      <c r="I36" s="201"/>
      <c r="J36" s="176">
        <v>914172</v>
      </c>
      <c r="K36" s="176">
        <v>914172</v>
      </c>
      <c r="L36" s="154"/>
    </row>
    <row r="37" spans="1:12" ht="15.95" customHeight="1" x14ac:dyDescent="0.25">
      <c r="A37" s="9"/>
      <c r="B37" s="63" t="s">
        <v>36</v>
      </c>
      <c r="C37" s="81" t="s">
        <v>114</v>
      </c>
      <c r="D37" s="197">
        <v>100000</v>
      </c>
      <c r="E37" s="197">
        <v>100000</v>
      </c>
      <c r="F37" s="201"/>
      <c r="G37" s="197">
        <v>361244</v>
      </c>
      <c r="H37" s="197">
        <v>361244</v>
      </c>
      <c r="I37" s="201"/>
      <c r="J37" s="176">
        <v>361244</v>
      </c>
      <c r="K37" s="153">
        <v>361244</v>
      </c>
      <c r="L37" s="154">
        <f>SUM(L38:L40)</f>
        <v>0</v>
      </c>
    </row>
    <row r="38" spans="1:12" ht="15.95" customHeight="1" x14ac:dyDescent="0.25">
      <c r="A38" s="9" t="s">
        <v>8</v>
      </c>
      <c r="B38" s="329" t="s">
        <v>83</v>
      </c>
      <c r="C38" s="330"/>
      <c r="D38" s="197">
        <f>D40+D39+D41</f>
        <v>28533998</v>
      </c>
      <c r="E38" s="197">
        <f>E40+E39+E41</f>
        <v>28533998</v>
      </c>
      <c r="F38" s="201">
        <f>SUM(F39:F41)</f>
        <v>0</v>
      </c>
      <c r="G38" s="197">
        <f>G39+G40+G41</f>
        <v>33422390</v>
      </c>
      <c r="H38" s="197">
        <f>H39+H40+H41</f>
        <v>33422390</v>
      </c>
      <c r="I38" s="201">
        <f>SUM(I39:I41)</f>
        <v>0</v>
      </c>
      <c r="J38" s="157">
        <f>SUM(K38:L38)</f>
        <v>33422390</v>
      </c>
      <c r="K38" s="162">
        <f>SUM(K39:K41)</f>
        <v>33422390</v>
      </c>
      <c r="L38" s="174">
        <f>SUM(L39:L41)</f>
        <v>0</v>
      </c>
    </row>
    <row r="39" spans="1:12" ht="15.95" customHeight="1" x14ac:dyDescent="0.25">
      <c r="A39" s="9"/>
      <c r="B39" s="64" t="s">
        <v>37</v>
      </c>
      <c r="C39" s="80" t="s">
        <v>150</v>
      </c>
      <c r="D39" s="197">
        <v>26802735</v>
      </c>
      <c r="E39" s="197">
        <v>26802735</v>
      </c>
      <c r="F39" s="201"/>
      <c r="G39" s="197">
        <v>29955427</v>
      </c>
      <c r="H39" s="197">
        <v>29955427</v>
      </c>
      <c r="I39" s="201"/>
      <c r="J39" s="176">
        <v>29955427</v>
      </c>
      <c r="K39" s="176">
        <v>29955427</v>
      </c>
      <c r="L39" s="154"/>
    </row>
    <row r="40" spans="1:12" ht="15.95" customHeight="1" x14ac:dyDescent="0.25">
      <c r="A40" s="9"/>
      <c r="B40" s="64" t="s">
        <v>38</v>
      </c>
      <c r="C40" s="80" t="s">
        <v>40</v>
      </c>
      <c r="D40" s="143"/>
      <c r="E40" s="73"/>
      <c r="F40" s="201">
        <f>SUM(D40:D40)</f>
        <v>0</v>
      </c>
      <c r="G40" s="143"/>
      <c r="H40" s="73"/>
      <c r="I40" s="201">
        <f>SUM(G40:G40)</f>
        <v>0</v>
      </c>
      <c r="J40" s="176"/>
      <c r="K40" s="153"/>
      <c r="L40" s="154"/>
    </row>
    <row r="41" spans="1:12" ht="15.95" customHeight="1" x14ac:dyDescent="0.25">
      <c r="A41" s="9"/>
      <c r="B41" s="64" t="s">
        <v>39</v>
      </c>
      <c r="C41" s="80" t="s">
        <v>258</v>
      </c>
      <c r="D41" s="197">
        <v>1731263</v>
      </c>
      <c r="E41" s="197">
        <v>1731263</v>
      </c>
      <c r="F41" s="201"/>
      <c r="G41" s="197">
        <v>3466963</v>
      </c>
      <c r="H41" s="197">
        <v>3466963</v>
      </c>
      <c r="I41" s="201"/>
      <c r="J41" s="176">
        <v>3466963</v>
      </c>
      <c r="K41" s="176">
        <v>3466963</v>
      </c>
      <c r="L41" s="154">
        <f>SUM(L42:L45)</f>
        <v>0</v>
      </c>
    </row>
    <row r="42" spans="1:12" ht="15.95" customHeight="1" x14ac:dyDescent="0.25">
      <c r="A42" s="9" t="s">
        <v>9</v>
      </c>
      <c r="B42" s="329" t="s">
        <v>84</v>
      </c>
      <c r="C42" s="330"/>
      <c r="D42" s="143">
        <f t="shared" ref="D42:K42" si="0">SUM(D43:D46)</f>
        <v>0</v>
      </c>
      <c r="E42" s="73">
        <f t="shared" si="0"/>
        <v>0</v>
      </c>
      <c r="F42" s="204">
        <f t="shared" si="0"/>
        <v>0</v>
      </c>
      <c r="G42" s="143">
        <f t="shared" si="0"/>
        <v>0</v>
      </c>
      <c r="H42" s="73">
        <f t="shared" si="0"/>
        <v>0</v>
      </c>
      <c r="I42" s="204">
        <f t="shared" si="0"/>
        <v>0</v>
      </c>
      <c r="J42" s="163">
        <f t="shared" si="0"/>
        <v>0</v>
      </c>
      <c r="K42" s="162">
        <f t="shared" si="0"/>
        <v>0</v>
      </c>
      <c r="L42" s="172">
        <f>SUM(L43:L46)</f>
        <v>0</v>
      </c>
    </row>
    <row r="43" spans="1:12" ht="15.95" customHeight="1" x14ac:dyDescent="0.25">
      <c r="A43" s="9"/>
      <c r="B43" s="64" t="s">
        <v>41</v>
      </c>
      <c r="C43" s="80" t="s">
        <v>45</v>
      </c>
      <c r="D43" s="143">
        <f>E43+F43</f>
        <v>0</v>
      </c>
      <c r="E43" s="73"/>
      <c r="F43" s="201"/>
      <c r="G43" s="143"/>
      <c r="H43" s="73"/>
      <c r="I43" s="201"/>
      <c r="J43" s="176"/>
      <c r="K43" s="153"/>
      <c r="L43" s="154"/>
    </row>
    <row r="44" spans="1:12" ht="15.95" customHeight="1" x14ac:dyDescent="0.25">
      <c r="A44" s="9"/>
      <c r="B44" s="64" t="s">
        <v>42</v>
      </c>
      <c r="C44" s="80" t="s">
        <v>46</v>
      </c>
      <c r="D44" s="143"/>
      <c r="E44" s="73"/>
      <c r="F44" s="201">
        <f>SUM(D44:D44)</f>
        <v>0</v>
      </c>
      <c r="G44" s="143">
        <v>0</v>
      </c>
      <c r="H44" s="73">
        <v>0</v>
      </c>
      <c r="I44" s="201"/>
      <c r="J44" s="176">
        <v>0</v>
      </c>
      <c r="K44" s="153">
        <v>0</v>
      </c>
      <c r="L44" s="154"/>
    </row>
    <row r="45" spans="1:12" ht="15.95" customHeight="1" x14ac:dyDescent="0.25">
      <c r="A45" s="9"/>
      <c r="B45" s="64" t="s">
        <v>43</v>
      </c>
      <c r="C45" s="80" t="s">
        <v>259</v>
      </c>
      <c r="D45" s="143"/>
      <c r="E45" s="73"/>
      <c r="F45" s="201">
        <f>SUM(D45:D45)</f>
        <v>0</v>
      </c>
      <c r="G45" s="143"/>
      <c r="H45" s="73"/>
      <c r="I45" s="201">
        <f>SUM(G45:G45)</f>
        <v>0</v>
      </c>
      <c r="J45" s="176">
        <f>+K45+L45</f>
        <v>0</v>
      </c>
      <c r="K45" s="153"/>
      <c r="L45" s="154"/>
    </row>
    <row r="46" spans="1:12" s="66" customFormat="1" ht="15.95" customHeight="1" x14ac:dyDescent="0.25">
      <c r="A46" s="9"/>
      <c r="B46" s="64" t="s">
        <v>44</v>
      </c>
      <c r="C46" s="80" t="s">
        <v>47</v>
      </c>
      <c r="D46" s="143"/>
      <c r="E46" s="73"/>
      <c r="F46" s="201">
        <f>SUM(D46:D46)</f>
        <v>0</v>
      </c>
      <c r="G46" s="143"/>
      <c r="H46" s="73"/>
      <c r="I46" s="201">
        <f>SUM(G46:G46)</f>
        <v>0</v>
      </c>
      <c r="J46" s="176">
        <f>+K46+L46</f>
        <v>0</v>
      </c>
      <c r="K46" s="164"/>
      <c r="L46" s="165"/>
    </row>
    <row r="47" spans="1:12" ht="15.95" customHeight="1" x14ac:dyDescent="0.25">
      <c r="A47" s="65" t="s">
        <v>128</v>
      </c>
      <c r="B47" s="339" t="s">
        <v>48</v>
      </c>
      <c r="C47" s="340"/>
      <c r="D47" s="143">
        <f>+D33+D34+D38+D42</f>
        <v>42367478</v>
      </c>
      <c r="E47" s="73">
        <f>+E33+E34+E38+E42</f>
        <v>42367478</v>
      </c>
      <c r="F47" s="205">
        <f>+F33+F34+F38+F42</f>
        <v>0</v>
      </c>
      <c r="G47" s="143">
        <f>G33+G34+G38+G42</f>
        <v>49032005</v>
      </c>
      <c r="H47" s="143">
        <f>H33+H34+H38+H42</f>
        <v>49032005</v>
      </c>
      <c r="I47" s="143">
        <f>I33+I34+I38+I42</f>
        <v>0</v>
      </c>
      <c r="J47" s="143">
        <f>J33+J34+J38+J42</f>
        <v>49032005</v>
      </c>
      <c r="K47" s="143">
        <f>K33+K34+K38+K42</f>
        <v>49032005</v>
      </c>
      <c r="L47" s="172">
        <f>+L33+L34+L38+L42</f>
        <v>0</v>
      </c>
    </row>
    <row r="48" spans="1:12" ht="15.95" customHeight="1" x14ac:dyDescent="0.25">
      <c r="A48" s="9" t="s">
        <v>10</v>
      </c>
      <c r="B48" s="329" t="s">
        <v>126</v>
      </c>
      <c r="C48" s="330"/>
      <c r="D48" s="143">
        <f>SUM(D49:D50)</f>
        <v>0</v>
      </c>
      <c r="E48" s="73">
        <f>SUM(E49:E50)</f>
        <v>0</v>
      </c>
      <c r="F48" s="204"/>
      <c r="G48" s="143">
        <f t="shared" ref="G48:L48" si="1">SUM(G49:G50)</f>
        <v>1050000</v>
      </c>
      <c r="H48" s="73">
        <f t="shared" si="1"/>
        <v>1050000</v>
      </c>
      <c r="I48" s="73">
        <f t="shared" si="1"/>
        <v>0</v>
      </c>
      <c r="J48" s="73">
        <f t="shared" si="1"/>
        <v>1050000</v>
      </c>
      <c r="K48" s="73">
        <f t="shared" si="1"/>
        <v>1050000</v>
      </c>
      <c r="L48" s="73">
        <f t="shared" si="1"/>
        <v>0</v>
      </c>
    </row>
    <row r="49" spans="1:12" ht="15.95" customHeight="1" x14ac:dyDescent="0.25">
      <c r="A49" s="9"/>
      <c r="B49" s="64" t="s">
        <v>49</v>
      </c>
      <c r="C49" s="80" t="s">
        <v>51</v>
      </c>
      <c r="D49" s="143"/>
      <c r="E49" s="73"/>
      <c r="F49" s="201"/>
      <c r="G49" s="143">
        <v>1050000</v>
      </c>
      <c r="H49" s="73">
        <v>1050000</v>
      </c>
      <c r="I49" s="201"/>
      <c r="J49" s="163">
        <v>1050000</v>
      </c>
      <c r="K49" s="163">
        <v>1050000</v>
      </c>
      <c r="L49" s="154"/>
    </row>
    <row r="50" spans="1:12" ht="15.95" customHeight="1" x14ac:dyDescent="0.25">
      <c r="A50" s="9"/>
      <c r="B50" s="64" t="s">
        <v>50</v>
      </c>
      <c r="C50" s="80" t="s">
        <v>0</v>
      </c>
      <c r="D50" s="143"/>
      <c r="E50" s="73"/>
      <c r="F50" s="201"/>
      <c r="G50" s="143"/>
      <c r="H50" s="73"/>
      <c r="I50" s="201"/>
      <c r="J50" s="176"/>
      <c r="K50" s="153"/>
      <c r="L50" s="154"/>
    </row>
    <row r="51" spans="1:12" ht="15.95" customHeight="1" x14ac:dyDescent="0.25">
      <c r="A51" s="9" t="s">
        <v>11</v>
      </c>
      <c r="B51" s="329" t="s">
        <v>85</v>
      </c>
      <c r="C51" s="330"/>
      <c r="D51" s="143">
        <f>SUM(D52:D53)</f>
        <v>0</v>
      </c>
      <c r="E51" s="73">
        <f>SUM(E52:E53)</f>
        <v>0</v>
      </c>
      <c r="F51" s="201">
        <f>SUM(D51:D51)</f>
        <v>0</v>
      </c>
      <c r="G51" s="143">
        <f>SUM(G52:G53)</f>
        <v>30123401</v>
      </c>
      <c r="H51" s="143">
        <f>SUM(H52:H53)</f>
        <v>0</v>
      </c>
      <c r="I51" s="143">
        <f>SUM(I52:I53)</f>
        <v>30123401</v>
      </c>
      <c r="J51" s="163">
        <f>SUM(J52:J53)</f>
        <v>30123401</v>
      </c>
      <c r="K51" s="162">
        <f>SUM(K52:K53)</f>
        <v>0</v>
      </c>
      <c r="L51" s="172">
        <v>30123401</v>
      </c>
    </row>
    <row r="52" spans="1:12" ht="15.95" customHeight="1" x14ac:dyDescent="0.25">
      <c r="A52" s="9"/>
      <c r="B52" s="64" t="s">
        <v>52</v>
      </c>
      <c r="C52" s="80" t="s">
        <v>54</v>
      </c>
      <c r="D52" s="143"/>
      <c r="E52" s="73"/>
      <c r="F52" s="201">
        <f>SUM(D52:D52)</f>
        <v>0</v>
      </c>
      <c r="G52" s="143"/>
      <c r="H52" s="73"/>
      <c r="I52" s="201">
        <f>SUM(G52:G52)</f>
        <v>0</v>
      </c>
      <c r="J52" s="176">
        <f>+K52+L52</f>
        <v>0</v>
      </c>
      <c r="K52" s="153"/>
      <c r="L52" s="154"/>
    </row>
    <row r="53" spans="1:12" ht="15.95" customHeight="1" x14ac:dyDescent="0.25">
      <c r="A53" s="9"/>
      <c r="B53" s="64" t="s">
        <v>53</v>
      </c>
      <c r="C53" s="80" t="s">
        <v>55</v>
      </c>
      <c r="D53" s="143">
        <v>0</v>
      </c>
      <c r="E53" s="73"/>
      <c r="F53" s="201">
        <f>SUM(D53:D53)</f>
        <v>0</v>
      </c>
      <c r="G53" s="143">
        <v>30123401</v>
      </c>
      <c r="H53" s="143">
        <v>0</v>
      </c>
      <c r="I53" s="201">
        <v>30123401</v>
      </c>
      <c r="J53" s="143">
        <v>30123401</v>
      </c>
      <c r="K53" s="143">
        <v>0</v>
      </c>
      <c r="L53" s="154"/>
    </row>
    <row r="54" spans="1:12" ht="15.95" customHeight="1" x14ac:dyDescent="0.25">
      <c r="A54" s="9" t="s">
        <v>12</v>
      </c>
      <c r="B54" s="329" t="s">
        <v>86</v>
      </c>
      <c r="C54" s="330"/>
      <c r="D54" s="143">
        <f>SUM(D55:D57)</f>
        <v>5664031</v>
      </c>
      <c r="E54" s="73">
        <v>0</v>
      </c>
      <c r="F54" s="201">
        <f t="shared" ref="F54:L54" si="2">SUM(F55:F57)</f>
        <v>5664031</v>
      </c>
      <c r="G54" s="143">
        <f t="shared" si="2"/>
        <v>0</v>
      </c>
      <c r="H54" s="73">
        <f t="shared" si="2"/>
        <v>0</v>
      </c>
      <c r="I54" s="201">
        <f t="shared" si="2"/>
        <v>0</v>
      </c>
      <c r="J54" s="201">
        <f t="shared" si="2"/>
        <v>0</v>
      </c>
      <c r="K54" s="73">
        <f t="shared" si="2"/>
        <v>0</v>
      </c>
      <c r="L54" s="174">
        <f t="shared" si="2"/>
        <v>0</v>
      </c>
    </row>
    <row r="55" spans="1:12" ht="15.95" customHeight="1" x14ac:dyDescent="0.25">
      <c r="A55" s="9"/>
      <c r="B55" s="64" t="s">
        <v>56</v>
      </c>
      <c r="C55" s="80" t="s">
        <v>59</v>
      </c>
      <c r="D55" s="143">
        <v>5664031</v>
      </c>
      <c r="E55" s="73"/>
      <c r="F55" s="201">
        <v>5664031</v>
      </c>
      <c r="G55" s="143">
        <v>0</v>
      </c>
      <c r="H55" s="143">
        <v>0</v>
      </c>
      <c r="I55" s="201">
        <v>0</v>
      </c>
      <c r="J55" s="143">
        <v>0</v>
      </c>
      <c r="K55" s="143">
        <v>0</v>
      </c>
      <c r="L55" s="154">
        <v>0</v>
      </c>
    </row>
    <row r="56" spans="1:12" ht="15.95" customHeight="1" x14ac:dyDescent="0.25">
      <c r="A56" s="9"/>
      <c r="B56" s="64" t="s">
        <v>57</v>
      </c>
      <c r="C56" s="80" t="s">
        <v>260</v>
      </c>
      <c r="D56" s="143"/>
      <c r="E56" s="73"/>
      <c r="F56" s="201">
        <f>SUM(D56:D56)</f>
        <v>0</v>
      </c>
      <c r="G56" s="143"/>
      <c r="H56" s="73"/>
      <c r="I56" s="201">
        <f>SUM(G56:G56)</f>
        <v>0</v>
      </c>
      <c r="J56" s="176"/>
      <c r="K56" s="153"/>
      <c r="L56" s="154"/>
    </row>
    <row r="57" spans="1:12" s="66" customFormat="1" ht="15.95" customHeight="1" x14ac:dyDescent="0.25">
      <c r="A57" s="9"/>
      <c r="B57" s="64" t="s">
        <v>58</v>
      </c>
      <c r="C57" s="80" t="s">
        <v>60</v>
      </c>
      <c r="D57" s="143"/>
      <c r="E57" s="73"/>
      <c r="F57" s="201">
        <f>SUM(D57:D57)</f>
        <v>0</v>
      </c>
      <c r="G57" s="143"/>
      <c r="H57" s="73"/>
      <c r="I57" s="201">
        <f>SUM(G57:G57)</f>
        <v>0</v>
      </c>
      <c r="J57" s="178"/>
      <c r="K57" s="166"/>
      <c r="L57" s="165"/>
    </row>
    <row r="58" spans="1:12" s="66" customFormat="1" ht="15.95" customHeight="1" x14ac:dyDescent="0.25">
      <c r="A58" s="65" t="s">
        <v>129</v>
      </c>
      <c r="B58" s="339" t="s">
        <v>142</v>
      </c>
      <c r="C58" s="340"/>
      <c r="D58" s="144">
        <f t="shared" ref="D58:J58" si="3">+D48+D51+D54</f>
        <v>5664031</v>
      </c>
      <c r="E58" s="74">
        <f t="shared" si="3"/>
        <v>0</v>
      </c>
      <c r="F58" s="206">
        <f t="shared" si="3"/>
        <v>5664031</v>
      </c>
      <c r="G58" s="144">
        <f t="shared" si="3"/>
        <v>31173401</v>
      </c>
      <c r="H58" s="74">
        <f t="shared" si="3"/>
        <v>1050000</v>
      </c>
      <c r="I58" s="206">
        <f t="shared" si="3"/>
        <v>30123401</v>
      </c>
      <c r="J58" s="206">
        <f t="shared" si="3"/>
        <v>31173401</v>
      </c>
      <c r="K58" s="178">
        <f>K54+K48</f>
        <v>1050000</v>
      </c>
      <c r="L58" s="165">
        <f>+L48+L51+L54</f>
        <v>30123401</v>
      </c>
    </row>
    <row r="59" spans="1:12" s="66" customFormat="1" ht="15.95" customHeight="1" x14ac:dyDescent="0.25">
      <c r="A59" s="65" t="s">
        <v>130</v>
      </c>
      <c r="B59" s="339" t="s">
        <v>87</v>
      </c>
      <c r="C59" s="340"/>
      <c r="D59" s="144"/>
      <c r="E59" s="74"/>
      <c r="F59" s="207"/>
      <c r="G59" s="144"/>
      <c r="H59" s="74"/>
      <c r="I59" s="207"/>
      <c r="J59" s="179"/>
      <c r="K59" s="164"/>
      <c r="L59" s="167"/>
    </row>
    <row r="60" spans="1:12" s="53" customFormat="1" ht="15.95" customHeight="1" x14ac:dyDescent="0.25">
      <c r="A60" s="65" t="s">
        <v>116</v>
      </c>
      <c r="B60" s="339" t="s">
        <v>1</v>
      </c>
      <c r="C60" s="340"/>
      <c r="D60" s="144"/>
      <c r="E60" s="74"/>
      <c r="F60" s="207"/>
      <c r="G60" s="144"/>
      <c r="H60" s="74"/>
      <c r="I60" s="207"/>
      <c r="J60" s="180"/>
      <c r="K60" s="168"/>
      <c r="L60" s="169"/>
    </row>
    <row r="61" spans="1:12" s="53" customFormat="1" ht="24" customHeight="1" x14ac:dyDescent="0.3">
      <c r="A61" s="52" t="s">
        <v>88</v>
      </c>
      <c r="B61" s="337" t="s">
        <v>89</v>
      </c>
      <c r="C61" s="338"/>
      <c r="D61" s="145">
        <f t="shared" ref="D61:J61" si="4">+D47+D58+D59+D60</f>
        <v>48031509</v>
      </c>
      <c r="E61" s="76">
        <f t="shared" si="4"/>
        <v>42367478</v>
      </c>
      <c r="F61" s="76">
        <f t="shared" si="4"/>
        <v>5664031</v>
      </c>
      <c r="G61" s="145">
        <f t="shared" si="4"/>
        <v>80205406</v>
      </c>
      <c r="H61" s="76">
        <f t="shared" si="4"/>
        <v>50082005</v>
      </c>
      <c r="I61" s="76">
        <f t="shared" si="4"/>
        <v>30123401</v>
      </c>
      <c r="J61" s="145">
        <f t="shared" si="4"/>
        <v>80205406</v>
      </c>
      <c r="K61" s="177">
        <f>+K47+K58+K59+K60+K51</f>
        <v>50082005</v>
      </c>
      <c r="L61" s="159">
        <f>+L47+L58+L59+L60</f>
        <v>30123401</v>
      </c>
    </row>
    <row r="62" spans="1:12" ht="15.95" customHeight="1" x14ac:dyDescent="0.3">
      <c r="A62" s="52"/>
      <c r="B62" s="337" t="s">
        <v>90</v>
      </c>
      <c r="C62" s="338"/>
      <c r="D62" s="145">
        <f t="shared" ref="D62:L62" si="5">+D30-D61</f>
        <v>31928887</v>
      </c>
      <c r="E62" s="76">
        <f t="shared" si="5"/>
        <v>36457918</v>
      </c>
      <c r="F62" s="76">
        <f t="shared" si="5"/>
        <v>-4529031</v>
      </c>
      <c r="G62" s="145">
        <f t="shared" si="5"/>
        <v>32124593</v>
      </c>
      <c r="H62" s="76">
        <f t="shared" si="5"/>
        <v>58703894</v>
      </c>
      <c r="I62" s="76">
        <f t="shared" si="5"/>
        <v>-26579301</v>
      </c>
      <c r="J62" s="177">
        <f t="shared" si="5"/>
        <v>-8514276</v>
      </c>
      <c r="K62" s="158">
        <f t="shared" si="5"/>
        <v>18085025</v>
      </c>
      <c r="L62" s="159">
        <f t="shared" si="5"/>
        <v>-26599301</v>
      </c>
    </row>
    <row r="63" spans="1:12" s="53" customFormat="1" ht="15.95" hidden="1" customHeight="1" x14ac:dyDescent="0.25">
      <c r="A63" s="65" t="s">
        <v>117</v>
      </c>
      <c r="B63" s="339" t="s">
        <v>91</v>
      </c>
      <c r="C63" s="340"/>
      <c r="D63" s="144">
        <f>SUM(E63:F63)</f>
        <v>15952765</v>
      </c>
      <c r="E63" s="74">
        <v>15952765</v>
      </c>
      <c r="F63" s="73"/>
      <c r="G63" s="144">
        <f>SUM(H63:I63)</f>
        <v>15952765</v>
      </c>
      <c r="H63" s="74">
        <v>15952765</v>
      </c>
      <c r="I63" s="73"/>
      <c r="J63" s="83">
        <v>10242417</v>
      </c>
      <c r="K63" s="73">
        <v>10242417</v>
      </c>
      <c r="L63" s="154"/>
    </row>
    <row r="64" spans="1:12" s="53" customFormat="1" ht="15.95" hidden="1" customHeight="1" x14ac:dyDescent="0.3">
      <c r="A64" s="52"/>
      <c r="B64" s="69" t="s">
        <v>2</v>
      </c>
      <c r="C64" s="80" t="s">
        <v>61</v>
      </c>
      <c r="D64" s="143">
        <f>SUM(E64:F64)</f>
        <v>12292672</v>
      </c>
      <c r="E64" s="73">
        <f>E63-E65</f>
        <v>12292672</v>
      </c>
      <c r="F64" s="208"/>
      <c r="G64" s="143">
        <f>SUM(H64:I64)</f>
        <v>14952881</v>
      </c>
      <c r="H64" s="73">
        <f>H63-H65</f>
        <v>14952881</v>
      </c>
      <c r="I64" s="208"/>
      <c r="J64" s="83">
        <v>10242417</v>
      </c>
      <c r="K64" s="73">
        <v>10242417</v>
      </c>
      <c r="L64" s="171"/>
    </row>
    <row r="65" spans="1:12" s="53" customFormat="1" ht="39.75" hidden="1" customHeight="1" x14ac:dyDescent="0.25">
      <c r="A65" s="52"/>
      <c r="B65" s="69" t="s">
        <v>7</v>
      </c>
      <c r="C65" s="80" t="s">
        <v>62</v>
      </c>
      <c r="D65" s="143">
        <f>SUM(E65:F65)</f>
        <v>3660093</v>
      </c>
      <c r="E65" s="73">
        <f>563530+865173+2231390</f>
        <v>3660093</v>
      </c>
      <c r="F65" s="201"/>
      <c r="G65" s="143">
        <v>999884</v>
      </c>
      <c r="H65" s="73">
        <v>999884</v>
      </c>
      <c r="I65" s="201"/>
      <c r="J65" s="180"/>
      <c r="K65" s="168"/>
      <c r="L65" s="169"/>
    </row>
    <row r="66" spans="1:12" s="53" customFormat="1" ht="15.95" hidden="1" customHeight="1" x14ac:dyDescent="0.3">
      <c r="A66" s="52" t="s">
        <v>92</v>
      </c>
      <c r="B66" s="343" t="s">
        <v>95</v>
      </c>
      <c r="C66" s="344"/>
      <c r="D66" s="198">
        <f t="shared" ref="D66:I66" si="6">+D63</f>
        <v>15952765</v>
      </c>
      <c r="E66" s="76">
        <f t="shared" si="6"/>
        <v>15952765</v>
      </c>
      <c r="F66" s="202">
        <f t="shared" si="6"/>
        <v>0</v>
      </c>
      <c r="G66" s="198">
        <f t="shared" si="6"/>
        <v>15952765</v>
      </c>
      <c r="H66" s="76">
        <f t="shared" si="6"/>
        <v>15952765</v>
      </c>
      <c r="I66" s="202">
        <f t="shared" si="6"/>
        <v>0</v>
      </c>
      <c r="J66" s="147">
        <f>+J64</f>
        <v>10242417</v>
      </c>
      <c r="K66" s="76">
        <f>+K64</f>
        <v>10242417</v>
      </c>
      <c r="L66" s="70">
        <f>+L63</f>
        <v>0</v>
      </c>
    </row>
    <row r="67" spans="1:12" s="53" customFormat="1" ht="15.95" hidden="1" customHeight="1" x14ac:dyDescent="0.3">
      <c r="A67" s="9" t="s">
        <v>118</v>
      </c>
      <c r="B67" s="329" t="s">
        <v>160</v>
      </c>
      <c r="C67" s="330"/>
      <c r="D67" s="145"/>
      <c r="E67" s="76"/>
      <c r="F67" s="209">
        <f>SUM(D67:E67)</f>
        <v>0</v>
      </c>
      <c r="G67" s="145"/>
      <c r="H67" s="76"/>
      <c r="I67" s="209">
        <f>SUM(G67:H67)</f>
        <v>0</v>
      </c>
      <c r="J67" s="84">
        <v>879073</v>
      </c>
      <c r="K67" s="77">
        <v>879073</v>
      </c>
      <c r="L67" s="169"/>
    </row>
    <row r="68" spans="1:12" s="53" customFormat="1" ht="15.95" hidden="1" customHeight="1" x14ac:dyDescent="0.3">
      <c r="A68" s="9" t="s">
        <v>119</v>
      </c>
      <c r="B68" s="329" t="s">
        <v>93</v>
      </c>
      <c r="C68" s="330"/>
      <c r="D68" s="145">
        <f>SUM(D69:D72)</f>
        <v>0</v>
      </c>
      <c r="E68" s="76"/>
      <c r="F68" s="209">
        <f>SUM(D68:E68)</f>
        <v>0</v>
      </c>
      <c r="G68" s="145">
        <f>SUM(G69:G72)</f>
        <v>0</v>
      </c>
      <c r="H68" s="76"/>
      <c r="I68" s="209">
        <f>SUM(G68:H68)</f>
        <v>0</v>
      </c>
      <c r="J68" s="180"/>
      <c r="K68" s="168"/>
      <c r="L68" s="169"/>
    </row>
    <row r="69" spans="1:12" s="53" customFormat="1" ht="15.95" hidden="1" customHeight="1" x14ac:dyDescent="0.3">
      <c r="A69" s="9"/>
      <c r="B69" s="64" t="s">
        <v>2</v>
      </c>
      <c r="C69" s="80" t="s">
        <v>63</v>
      </c>
      <c r="D69" s="199"/>
      <c r="E69" s="77"/>
      <c r="F69" s="208">
        <f>SUM(D69:E69)</f>
        <v>0</v>
      </c>
      <c r="G69" s="199"/>
      <c r="H69" s="77"/>
      <c r="I69" s="208">
        <f>SUM(G69:H69)</f>
        <v>0</v>
      </c>
      <c r="J69" s="180"/>
      <c r="K69" s="168"/>
      <c r="L69" s="169"/>
    </row>
    <row r="70" spans="1:12" s="53" customFormat="1" ht="15.95" hidden="1" customHeight="1" x14ac:dyDescent="0.3">
      <c r="A70" s="9"/>
      <c r="B70" s="64" t="s">
        <v>7</v>
      </c>
      <c r="C70" s="80" t="s">
        <v>64</v>
      </c>
      <c r="D70" s="145"/>
      <c r="E70" s="76"/>
      <c r="F70" s="209">
        <f>SUM(D70:E70)</f>
        <v>0</v>
      </c>
      <c r="G70" s="145"/>
      <c r="H70" s="76"/>
      <c r="I70" s="209">
        <f>SUM(G70:H70)</f>
        <v>0</v>
      </c>
      <c r="J70" s="181"/>
      <c r="K70" s="170"/>
      <c r="L70" s="169"/>
    </row>
    <row r="71" spans="1:12" s="53" customFormat="1" ht="15.95" hidden="1" customHeight="1" x14ac:dyDescent="0.3">
      <c r="A71" s="9"/>
      <c r="B71" s="64" t="s">
        <v>8</v>
      </c>
      <c r="C71" s="80" t="s">
        <v>261</v>
      </c>
      <c r="D71" s="199"/>
      <c r="E71" s="76"/>
      <c r="F71" s="209"/>
      <c r="G71" s="199"/>
      <c r="H71" s="76"/>
      <c r="I71" s="209"/>
      <c r="J71" s="180"/>
      <c r="K71" s="168"/>
      <c r="L71" s="169"/>
    </row>
    <row r="72" spans="1:12" s="53" customFormat="1" ht="33" hidden="1" customHeight="1" x14ac:dyDescent="0.3">
      <c r="A72" s="9"/>
      <c r="B72" s="64" t="s">
        <v>9</v>
      </c>
      <c r="C72" s="80" t="s">
        <v>146</v>
      </c>
      <c r="D72" s="199"/>
      <c r="E72" s="76"/>
      <c r="F72" s="209"/>
      <c r="G72" s="199"/>
      <c r="H72" s="76"/>
      <c r="I72" s="209"/>
      <c r="J72" s="180"/>
      <c r="K72" s="168"/>
      <c r="L72" s="169"/>
    </row>
    <row r="73" spans="1:12" s="53" customFormat="1" ht="15.95" hidden="1" customHeight="1" x14ac:dyDescent="0.3">
      <c r="A73" s="52" t="s">
        <v>94</v>
      </c>
      <c r="B73" s="377" t="s">
        <v>96</v>
      </c>
      <c r="C73" s="378"/>
      <c r="D73" s="145">
        <f>+D67+D68</f>
        <v>0</v>
      </c>
      <c r="E73" s="76"/>
      <c r="F73" s="209">
        <f>SUM(D73:E73)</f>
        <v>0</v>
      </c>
      <c r="G73" s="145">
        <f>+G67+G68</f>
        <v>0</v>
      </c>
      <c r="H73" s="76"/>
      <c r="I73" s="209">
        <f>SUM(G73:H73)</f>
        <v>0</v>
      </c>
      <c r="J73" s="147">
        <f>+J67+J68</f>
        <v>879073</v>
      </c>
      <c r="K73" s="76"/>
      <c r="L73" s="12"/>
    </row>
    <row r="74" spans="1:12" s="53" customFormat="1" ht="15.95" hidden="1" customHeight="1" x14ac:dyDescent="0.3">
      <c r="A74" s="52" t="s">
        <v>97</v>
      </c>
      <c r="B74" s="337" t="s">
        <v>98</v>
      </c>
      <c r="C74" s="338"/>
      <c r="D74" s="198">
        <f t="shared" ref="D74:K74" si="7">+D66+D73</f>
        <v>15952765</v>
      </c>
      <c r="E74" s="76">
        <f t="shared" si="7"/>
        <v>15952765</v>
      </c>
      <c r="F74" s="147">
        <f t="shared" si="7"/>
        <v>0</v>
      </c>
      <c r="G74" s="198">
        <f t="shared" si="7"/>
        <v>15952765</v>
      </c>
      <c r="H74" s="76">
        <f t="shared" si="7"/>
        <v>15952765</v>
      </c>
      <c r="I74" s="147">
        <f t="shared" si="7"/>
        <v>0</v>
      </c>
      <c r="J74" s="147">
        <f t="shared" si="7"/>
        <v>11121490</v>
      </c>
      <c r="K74" s="76">
        <f t="shared" si="7"/>
        <v>10242417</v>
      </c>
      <c r="L74" s="70"/>
    </row>
    <row r="75" spans="1:12" s="53" customFormat="1" ht="15.95" hidden="1" customHeight="1" x14ac:dyDescent="0.3">
      <c r="A75" s="9" t="s">
        <v>120</v>
      </c>
      <c r="B75" s="329" t="s">
        <v>99</v>
      </c>
      <c r="C75" s="330"/>
      <c r="D75" s="145"/>
      <c r="E75" s="76"/>
      <c r="F75" s="209">
        <f>SUM(D75:E75)</f>
        <v>0</v>
      </c>
      <c r="G75" s="145"/>
      <c r="H75" s="76"/>
      <c r="I75" s="209">
        <f>SUM(G75:H75)</f>
        <v>0</v>
      </c>
      <c r="J75" s="181"/>
      <c r="K75" s="170"/>
      <c r="L75" s="169"/>
    </row>
    <row r="76" spans="1:12" s="53" customFormat="1" ht="15.95" hidden="1" customHeight="1" x14ac:dyDescent="0.3">
      <c r="A76" s="9" t="s">
        <v>121</v>
      </c>
      <c r="B76" s="329" t="s">
        <v>100</v>
      </c>
      <c r="C76" s="330"/>
      <c r="D76" s="199">
        <f>SUM(D77:D79)</f>
        <v>0</v>
      </c>
      <c r="E76" s="77"/>
      <c r="F76" s="208">
        <f>SUM(D76:E76)</f>
        <v>0</v>
      </c>
      <c r="G76" s="199">
        <f>SUM(G77:G79)</f>
        <v>0</v>
      </c>
      <c r="H76" s="77"/>
      <c r="I76" s="208">
        <f>SUM(G76:H76)</f>
        <v>0</v>
      </c>
      <c r="J76" s="181"/>
      <c r="K76" s="170"/>
      <c r="L76" s="169"/>
    </row>
    <row r="77" spans="1:12" s="53" customFormat="1" ht="15.95" hidden="1" customHeight="1" x14ac:dyDescent="0.3">
      <c r="A77" s="9"/>
      <c r="B77" s="64" t="s">
        <v>2</v>
      </c>
      <c r="C77" s="80" t="s">
        <v>145</v>
      </c>
      <c r="D77" s="199"/>
      <c r="E77" s="77"/>
      <c r="F77" s="208">
        <f>SUM(D77:E77)</f>
        <v>0</v>
      </c>
      <c r="G77" s="199"/>
      <c r="H77" s="77"/>
      <c r="I77" s="208">
        <f>SUM(G77:H77)</f>
        <v>0</v>
      </c>
      <c r="J77" s="181">
        <f>+K77+L77</f>
        <v>0</v>
      </c>
      <c r="K77" s="170"/>
      <c r="L77" s="169"/>
    </row>
    <row r="78" spans="1:12" s="53" customFormat="1" ht="15.95" hidden="1" customHeight="1" x14ac:dyDescent="0.3">
      <c r="A78" s="9"/>
      <c r="B78" s="64" t="s">
        <v>7</v>
      </c>
      <c r="C78" s="80" t="s">
        <v>262</v>
      </c>
      <c r="D78" s="199"/>
      <c r="E78" s="77"/>
      <c r="F78" s="208">
        <f>SUM(D78:E78)</f>
        <v>0</v>
      </c>
      <c r="G78" s="199"/>
      <c r="H78" s="77"/>
      <c r="I78" s="208">
        <f>SUM(G78:H78)</f>
        <v>0</v>
      </c>
      <c r="J78" s="181">
        <f>+K78+L78</f>
        <v>0</v>
      </c>
      <c r="K78" s="168"/>
      <c r="L78" s="169"/>
    </row>
    <row r="79" spans="1:12" s="53" customFormat="1" ht="15.95" hidden="1" customHeight="1" x14ac:dyDescent="0.3">
      <c r="A79" s="9"/>
      <c r="B79" s="64" t="s">
        <v>8</v>
      </c>
      <c r="C79" s="80" t="s">
        <v>65</v>
      </c>
      <c r="D79" s="199"/>
      <c r="E79" s="77"/>
      <c r="F79" s="208">
        <f>SUM(D79:E79)</f>
        <v>0</v>
      </c>
      <c r="G79" s="199"/>
      <c r="H79" s="77"/>
      <c r="I79" s="208">
        <f>SUM(G79:H79)</f>
        <v>0</v>
      </c>
      <c r="J79" s="180"/>
      <c r="K79" s="168"/>
      <c r="L79" s="169"/>
    </row>
    <row r="80" spans="1:12" s="53" customFormat="1" ht="15.95" hidden="1" customHeight="1" x14ac:dyDescent="0.3">
      <c r="A80" s="9" t="s">
        <v>263</v>
      </c>
      <c r="B80" s="329" t="s">
        <v>264</v>
      </c>
      <c r="C80" s="330"/>
      <c r="D80" s="199">
        <f>SUM(E80:F80)</f>
        <v>879073</v>
      </c>
      <c r="E80" s="77">
        <v>879073</v>
      </c>
      <c r="F80" s="208"/>
      <c r="G80" s="199">
        <v>1024685</v>
      </c>
      <c r="H80" s="77">
        <v>1024685</v>
      </c>
      <c r="I80" s="208"/>
      <c r="J80" s="184">
        <v>1024685</v>
      </c>
      <c r="K80" s="185">
        <v>1024350</v>
      </c>
      <c r="L80" s="175"/>
    </row>
    <row r="81" spans="1:12" s="53" customFormat="1" ht="15.95" hidden="1" customHeight="1" x14ac:dyDescent="0.3">
      <c r="A81" s="52" t="s">
        <v>101</v>
      </c>
      <c r="B81" s="337" t="s">
        <v>102</v>
      </c>
      <c r="C81" s="338"/>
      <c r="D81" s="145">
        <f>+D75+D76+D80</f>
        <v>879073</v>
      </c>
      <c r="E81" s="145">
        <f>+E75+E76+E80</f>
        <v>879073</v>
      </c>
      <c r="F81" s="209"/>
      <c r="G81" s="145">
        <f>+G75+G76+G80</f>
        <v>1024685</v>
      </c>
      <c r="H81" s="145">
        <f>+H75+H76+H80</f>
        <v>1024685</v>
      </c>
      <c r="I81" s="209"/>
      <c r="J81" s="147">
        <f>+J75+J76+J80</f>
        <v>1024685</v>
      </c>
      <c r="K81" s="76">
        <f>+K75+K76+K80</f>
        <v>1024350</v>
      </c>
      <c r="L81" s="70"/>
    </row>
    <row r="82" spans="1:12" ht="20.100000000000001" hidden="1" customHeight="1" x14ac:dyDescent="0.3">
      <c r="A82" s="52" t="s">
        <v>138</v>
      </c>
      <c r="B82" s="337" t="s">
        <v>140</v>
      </c>
      <c r="C82" s="338"/>
      <c r="D82" s="148">
        <f t="shared" ref="D82:L82" si="8">+D30+D81</f>
        <v>80839469</v>
      </c>
      <c r="E82" s="78">
        <f t="shared" si="8"/>
        <v>79704469</v>
      </c>
      <c r="F82" s="210">
        <f t="shared" si="8"/>
        <v>1135000</v>
      </c>
      <c r="G82" s="148">
        <f t="shared" si="8"/>
        <v>113354684</v>
      </c>
      <c r="H82" s="78">
        <f t="shared" si="8"/>
        <v>109810584</v>
      </c>
      <c r="I82" s="210">
        <f t="shared" si="8"/>
        <v>3544100</v>
      </c>
      <c r="J82" s="182">
        <f t="shared" si="8"/>
        <v>72715815</v>
      </c>
      <c r="K82" s="78">
        <f t="shared" si="8"/>
        <v>69191380</v>
      </c>
      <c r="L82" s="58">
        <f t="shared" si="8"/>
        <v>3524100</v>
      </c>
    </row>
    <row r="83" spans="1:12" ht="20.100000000000001" hidden="1" customHeight="1" thickBot="1" x14ac:dyDescent="0.35">
      <c r="A83" s="59" t="s">
        <v>139</v>
      </c>
      <c r="B83" s="60" t="s">
        <v>141</v>
      </c>
      <c r="C83" s="82"/>
      <c r="D83" s="61">
        <f t="shared" ref="D83:L83" si="9">+D61+D74</f>
        <v>63984274</v>
      </c>
      <c r="E83" s="61">
        <f t="shared" si="9"/>
        <v>58320243</v>
      </c>
      <c r="F83" s="61">
        <f t="shared" si="9"/>
        <v>5664031</v>
      </c>
      <c r="G83" s="61">
        <f t="shared" si="9"/>
        <v>96158171</v>
      </c>
      <c r="H83" s="61">
        <f t="shared" si="9"/>
        <v>66034770</v>
      </c>
      <c r="I83" s="61">
        <f t="shared" si="9"/>
        <v>30123401</v>
      </c>
      <c r="J83" s="183">
        <f t="shared" si="9"/>
        <v>91326896</v>
      </c>
      <c r="K83" s="22">
        <f t="shared" si="9"/>
        <v>60324422</v>
      </c>
      <c r="L83" s="61">
        <f t="shared" si="9"/>
        <v>30123401</v>
      </c>
    </row>
    <row r="84" spans="1:12" ht="20.100000000000001" hidden="1" customHeight="1" x14ac:dyDescent="0.2">
      <c r="B84" s="14"/>
      <c r="C84" s="14"/>
      <c r="D84" s="15"/>
      <c r="E84" s="15"/>
      <c r="F84" s="15"/>
    </row>
    <row r="85" spans="1:12" ht="20.100000000000001" customHeight="1" x14ac:dyDescent="0.2">
      <c r="B85" s="14"/>
      <c r="C85" s="14"/>
      <c r="D85" s="15"/>
      <c r="E85" s="15"/>
      <c r="F85" s="15"/>
    </row>
    <row r="86" spans="1:12" ht="20.100000000000001" customHeight="1" x14ac:dyDescent="0.2">
      <c r="B86" s="14"/>
      <c r="C86" s="14"/>
      <c r="D86" s="15"/>
      <c r="E86" s="15"/>
      <c r="F86" s="15"/>
    </row>
    <row r="87" spans="1:12" ht="20.100000000000001" customHeight="1" x14ac:dyDescent="0.2">
      <c r="B87" s="14"/>
      <c r="C87" s="14"/>
      <c r="D87" s="15"/>
      <c r="E87" s="15"/>
      <c r="F87" s="15"/>
    </row>
    <row r="88" spans="1:12" ht="20.100000000000001" customHeight="1" x14ac:dyDescent="0.2">
      <c r="B88" s="14"/>
      <c r="C88" s="14"/>
      <c r="D88" s="15"/>
      <c r="E88" s="15"/>
      <c r="F88" s="15"/>
    </row>
    <row r="89" spans="1:12" ht="20.100000000000001" customHeight="1" x14ac:dyDescent="0.2">
      <c r="B89" s="14"/>
      <c r="C89" s="14"/>
      <c r="D89" s="15"/>
      <c r="E89" s="15"/>
      <c r="F89" s="15"/>
    </row>
    <row r="90" spans="1:12" ht="20.100000000000001" customHeight="1" x14ac:dyDescent="0.2">
      <c r="B90" s="14"/>
      <c r="C90" s="14"/>
      <c r="D90" s="15"/>
      <c r="E90" s="15"/>
      <c r="F90" s="15"/>
    </row>
    <row r="91" spans="1:12" ht="20.100000000000001" customHeight="1" x14ac:dyDescent="0.2">
      <c r="B91" s="14"/>
      <c r="C91" s="14"/>
      <c r="D91" s="15"/>
      <c r="E91" s="15"/>
      <c r="F91" s="15"/>
    </row>
    <row r="92" spans="1:12" ht="20.100000000000001" customHeight="1" x14ac:dyDescent="0.2">
      <c r="B92" s="14"/>
      <c r="C92" s="14"/>
      <c r="D92" s="15"/>
      <c r="E92" s="15"/>
      <c r="F92" s="15"/>
    </row>
    <row r="93" spans="1:12" ht="20.100000000000001" customHeight="1" x14ac:dyDescent="0.2">
      <c r="B93" s="14"/>
      <c r="C93" s="14"/>
      <c r="D93" s="15"/>
      <c r="E93" s="15"/>
      <c r="F93" s="15"/>
    </row>
    <row r="94" spans="1:12" ht="20.100000000000001" customHeight="1" x14ac:dyDescent="0.2">
      <c r="B94" s="14"/>
      <c r="C94" s="14"/>
      <c r="D94" s="15"/>
      <c r="E94" s="15"/>
      <c r="F94" s="15"/>
    </row>
    <row r="95" spans="1:12" ht="20.100000000000001" customHeight="1" x14ac:dyDescent="0.2">
      <c r="B95" s="14"/>
      <c r="C95" s="14"/>
      <c r="D95" s="15"/>
      <c r="E95" s="15"/>
      <c r="F95" s="15"/>
    </row>
    <row r="96" spans="1:12" ht="20.100000000000001" customHeight="1" x14ac:dyDescent="0.2">
      <c r="B96" s="14"/>
      <c r="C96" s="14"/>
      <c r="D96" s="15"/>
      <c r="E96" s="15"/>
      <c r="F96" s="15"/>
    </row>
    <row r="97" spans="2:6" ht="20.100000000000001" customHeight="1" x14ac:dyDescent="0.2">
      <c r="B97" s="14"/>
      <c r="C97" s="14"/>
      <c r="D97" s="15"/>
      <c r="E97" s="15"/>
      <c r="F97" s="15"/>
    </row>
    <row r="98" spans="2:6" ht="20.100000000000001" customHeight="1" x14ac:dyDescent="0.2">
      <c r="B98" s="14"/>
      <c r="C98" s="14"/>
      <c r="D98" s="15"/>
      <c r="E98" s="15"/>
      <c r="F98" s="15"/>
    </row>
    <row r="99" spans="2:6" ht="20.100000000000001" customHeight="1" x14ac:dyDescent="0.2">
      <c r="B99" s="14"/>
      <c r="C99" s="14"/>
      <c r="D99" s="15"/>
      <c r="E99" s="15"/>
      <c r="F99" s="15"/>
    </row>
    <row r="100" spans="2:6" ht="20.100000000000001" customHeight="1" x14ac:dyDescent="0.2">
      <c r="B100" s="14"/>
      <c r="C100" s="14"/>
      <c r="D100" s="15"/>
      <c r="E100" s="15"/>
      <c r="F100" s="15"/>
    </row>
    <row r="101" spans="2:6" ht="20.100000000000001" customHeight="1" x14ac:dyDescent="0.2">
      <c r="B101" s="14"/>
      <c r="C101" s="14"/>
      <c r="D101" s="15"/>
      <c r="E101" s="15"/>
      <c r="F101" s="15"/>
    </row>
    <row r="102" spans="2:6" ht="20.100000000000001" customHeight="1" x14ac:dyDescent="0.2">
      <c r="B102" s="14"/>
      <c r="C102" s="14"/>
      <c r="D102" s="15"/>
      <c r="E102" s="15"/>
      <c r="F102" s="15"/>
    </row>
    <row r="103" spans="2:6" ht="20.100000000000001" customHeight="1" x14ac:dyDescent="0.2">
      <c r="B103" s="14"/>
      <c r="C103" s="14"/>
      <c r="D103" s="15"/>
      <c r="E103" s="15"/>
      <c r="F103" s="15"/>
    </row>
  </sheetData>
  <mergeCells count="66">
    <mergeCell ref="B82:C82"/>
    <mergeCell ref="B51:C51"/>
    <mergeCell ref="B80:C80"/>
    <mergeCell ref="B58:C58"/>
    <mergeCell ref="B59:C59"/>
    <mergeCell ref="B61:C61"/>
    <mergeCell ref="B54:C54"/>
    <mergeCell ref="B63:C63"/>
    <mergeCell ref="B75:C75"/>
    <mergeCell ref="B66:C66"/>
    <mergeCell ref="B73:C73"/>
    <mergeCell ref="B74:C74"/>
    <mergeCell ref="B29:C29"/>
    <mergeCell ref="B23:C23"/>
    <mergeCell ref="B26:C26"/>
    <mergeCell ref="B76:C76"/>
    <mergeCell ref="B81:C81"/>
    <mergeCell ref="B34:C34"/>
    <mergeCell ref="B38:C38"/>
    <mergeCell ref="B42:C42"/>
    <mergeCell ref="B48:C48"/>
    <mergeCell ref="B31:C31"/>
    <mergeCell ref="A6:A8"/>
    <mergeCell ref="B6:C8"/>
    <mergeCell ref="H6:H7"/>
    <mergeCell ref="F6:F7"/>
    <mergeCell ref="G6:G7"/>
    <mergeCell ref="E6:E7"/>
    <mergeCell ref="G8:I8"/>
    <mergeCell ref="D6:D7"/>
    <mergeCell ref="D8:F8"/>
    <mergeCell ref="J6:J7"/>
    <mergeCell ref="K6:K7"/>
    <mergeCell ref="L6:L7"/>
    <mergeCell ref="J8:L8"/>
    <mergeCell ref="I6:I7"/>
    <mergeCell ref="A1:F1"/>
    <mergeCell ref="A5:F5"/>
    <mergeCell ref="A4:F4"/>
    <mergeCell ref="A3:F3"/>
    <mergeCell ref="A2:F2"/>
    <mergeCell ref="B9:C9"/>
    <mergeCell ref="B10:C10"/>
    <mergeCell ref="B15:C15"/>
    <mergeCell ref="B16:C16"/>
    <mergeCell ref="B17:C17"/>
    <mergeCell ref="B13:C13"/>
    <mergeCell ref="B11:C11"/>
    <mergeCell ref="B12:C12"/>
    <mergeCell ref="B14:C14"/>
    <mergeCell ref="B68:C68"/>
    <mergeCell ref="B67:C67"/>
    <mergeCell ref="B18:C18"/>
    <mergeCell ref="B25:C25"/>
    <mergeCell ref="B28:C28"/>
    <mergeCell ref="B62:C62"/>
    <mergeCell ref="B27:C27"/>
    <mergeCell ref="B33:C33"/>
    <mergeCell ref="B60:C60"/>
    <mergeCell ref="B19:C19"/>
    <mergeCell ref="B30:C30"/>
    <mergeCell ref="B32:C32"/>
    <mergeCell ref="B47:C47"/>
    <mergeCell ref="B24:C24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C27"/>
  <sheetViews>
    <sheetView view="pageBreakPreview" zoomScale="142" zoomScaleNormal="100" zoomScaleSheetLayoutView="142" workbookViewId="0">
      <selection activeCell="B2" sqref="B2:B3"/>
    </sheetView>
  </sheetViews>
  <sheetFormatPr defaultRowHeight="12.75" x14ac:dyDescent="0.2"/>
  <cols>
    <col min="1" max="1" width="4.28515625" customWidth="1"/>
    <col min="2" max="2" width="59" customWidth="1"/>
    <col min="3" max="3" width="13.5703125" customWidth="1"/>
  </cols>
  <sheetData>
    <row r="2" spans="1:3" ht="15.75" x14ac:dyDescent="0.25">
      <c r="B2" s="85" t="s">
        <v>284</v>
      </c>
      <c r="C2" s="85"/>
    </row>
    <row r="3" spans="1:3" ht="15.75" x14ac:dyDescent="0.25">
      <c r="B3" s="85" t="s">
        <v>158</v>
      </c>
      <c r="C3" s="85"/>
    </row>
    <row r="4" spans="1:3" x14ac:dyDescent="0.2">
      <c r="B4" s="71" t="s">
        <v>161</v>
      </c>
    </row>
    <row r="5" spans="1:3" x14ac:dyDescent="0.2">
      <c r="C5" s="211" t="s">
        <v>183</v>
      </c>
    </row>
    <row r="6" spans="1:3" ht="13.5" thickBot="1" x14ac:dyDescent="0.25">
      <c r="C6" t="s">
        <v>283</v>
      </c>
    </row>
    <row r="7" spans="1:3" ht="13.5" thickBot="1" x14ac:dyDescent="0.25">
      <c r="A7" s="86" t="s">
        <v>162</v>
      </c>
      <c r="B7" s="87" t="s">
        <v>122</v>
      </c>
      <c r="C7" s="88" t="s">
        <v>163</v>
      </c>
    </row>
    <row r="8" spans="1:3" x14ac:dyDescent="0.2">
      <c r="A8" s="54" t="s">
        <v>2</v>
      </c>
      <c r="B8" s="187" t="s">
        <v>164</v>
      </c>
      <c r="C8" s="188">
        <v>80205406</v>
      </c>
    </row>
    <row r="9" spans="1:3" x14ac:dyDescent="0.2">
      <c r="A9" s="55" t="s">
        <v>7</v>
      </c>
      <c r="B9" s="189" t="s">
        <v>165</v>
      </c>
      <c r="C9" s="190">
        <v>71691130</v>
      </c>
    </row>
    <row r="10" spans="1:3" x14ac:dyDescent="0.2">
      <c r="A10" s="55" t="s">
        <v>8</v>
      </c>
      <c r="B10" s="191" t="s">
        <v>166</v>
      </c>
      <c r="C10" s="190">
        <f>+C8-C9</f>
        <v>8514276</v>
      </c>
    </row>
    <row r="11" spans="1:3" x14ac:dyDescent="0.2">
      <c r="A11" s="55" t="s">
        <v>9</v>
      </c>
      <c r="B11" s="189" t="s">
        <v>167</v>
      </c>
      <c r="C11" s="190">
        <v>33337752</v>
      </c>
    </row>
    <row r="12" spans="1:3" x14ac:dyDescent="0.2">
      <c r="A12" s="55" t="s">
        <v>10</v>
      </c>
      <c r="B12" s="189" t="s">
        <v>168</v>
      </c>
      <c r="C12" s="190">
        <v>1213159</v>
      </c>
    </row>
    <row r="13" spans="1:3" x14ac:dyDescent="0.2">
      <c r="A13" s="55" t="s">
        <v>11</v>
      </c>
      <c r="B13" s="192" t="s">
        <v>169</v>
      </c>
      <c r="C13" s="190">
        <f>+C11-C12</f>
        <v>32124593</v>
      </c>
    </row>
    <row r="14" spans="1:3" x14ac:dyDescent="0.2">
      <c r="A14" s="55" t="s">
        <v>12</v>
      </c>
      <c r="B14" s="192" t="s">
        <v>170</v>
      </c>
      <c r="C14" s="190">
        <f>+C13+C10</f>
        <v>40638869</v>
      </c>
    </row>
    <row r="15" spans="1:3" x14ac:dyDescent="0.2">
      <c r="A15" s="55" t="s">
        <v>13</v>
      </c>
      <c r="B15" s="189" t="s">
        <v>171</v>
      </c>
      <c r="C15" s="190"/>
    </row>
    <row r="16" spans="1:3" x14ac:dyDescent="0.2">
      <c r="A16" s="55" t="s">
        <v>14</v>
      </c>
      <c r="B16" s="189" t="s">
        <v>172</v>
      </c>
      <c r="C16" s="190"/>
    </row>
    <row r="17" spans="1:3" x14ac:dyDescent="0.2">
      <c r="A17" s="55" t="s">
        <v>3</v>
      </c>
      <c r="B17" s="191" t="s">
        <v>173</v>
      </c>
      <c r="C17" s="190"/>
    </row>
    <row r="18" spans="1:3" x14ac:dyDescent="0.2">
      <c r="A18" s="55" t="s">
        <v>15</v>
      </c>
      <c r="B18" s="189" t="s">
        <v>174</v>
      </c>
      <c r="C18" s="190"/>
    </row>
    <row r="19" spans="1:3" x14ac:dyDescent="0.2">
      <c r="A19" s="55" t="s">
        <v>17</v>
      </c>
      <c r="B19" s="189" t="s">
        <v>175</v>
      </c>
      <c r="C19" s="190"/>
    </row>
    <row r="20" spans="1:3" x14ac:dyDescent="0.2">
      <c r="A20" s="55" t="s">
        <v>68</v>
      </c>
      <c r="B20" s="192" t="s">
        <v>176</v>
      </c>
      <c r="C20" s="190"/>
    </row>
    <row r="21" spans="1:3" x14ac:dyDescent="0.2">
      <c r="A21" s="55" t="s">
        <v>70</v>
      </c>
      <c r="B21" s="192" t="s">
        <v>177</v>
      </c>
      <c r="C21" s="190"/>
    </row>
    <row r="22" spans="1:3" x14ac:dyDescent="0.2">
      <c r="A22" s="55" t="s">
        <v>72</v>
      </c>
      <c r="B22" s="192" t="s">
        <v>185</v>
      </c>
      <c r="C22" s="190"/>
    </row>
    <row r="23" spans="1:3" x14ac:dyDescent="0.2">
      <c r="A23" s="55" t="s">
        <v>74</v>
      </c>
      <c r="B23" s="191" t="s">
        <v>178</v>
      </c>
      <c r="C23" s="190">
        <f>+C14+C22</f>
        <v>40638869</v>
      </c>
    </row>
    <row r="24" spans="1:3" x14ac:dyDescent="0.2">
      <c r="A24" s="55" t="s">
        <v>76</v>
      </c>
      <c r="B24" s="191" t="s">
        <v>179</v>
      </c>
      <c r="C24" s="190">
        <v>25421024</v>
      </c>
    </row>
    <row r="25" spans="1:3" x14ac:dyDescent="0.2">
      <c r="A25" s="55" t="s">
        <v>78</v>
      </c>
      <c r="B25" s="191" t="s">
        <v>180</v>
      </c>
      <c r="C25" s="193">
        <v>15217845</v>
      </c>
    </row>
    <row r="26" spans="1:3" x14ac:dyDescent="0.2">
      <c r="A26" s="55" t="s">
        <v>79</v>
      </c>
      <c r="B26" s="191" t="s">
        <v>181</v>
      </c>
      <c r="C26" s="194"/>
    </row>
    <row r="27" spans="1:3" ht="13.5" thickBot="1" x14ac:dyDescent="0.25">
      <c r="A27" s="55" t="s">
        <v>184</v>
      </c>
      <c r="B27" s="195" t="s">
        <v>182</v>
      </c>
      <c r="C27" s="196"/>
    </row>
  </sheetData>
  <phoneticPr fontId="17" type="noConversion"/>
  <pageMargins left="0.75" right="0.75" top="1" bottom="1" header="0.5" footer="0.5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C582-27A8-4D06-8487-92A5352561FE}">
  <sheetPr>
    <tabColor rgb="FF7030A0"/>
  </sheetPr>
  <dimension ref="A1:P64"/>
  <sheetViews>
    <sheetView workbookViewId="0">
      <selection activeCell="C13" sqref="C13"/>
    </sheetView>
  </sheetViews>
  <sheetFormatPr defaultRowHeight="12.75" x14ac:dyDescent="0.2"/>
  <cols>
    <col min="1" max="1" width="43" style="252" customWidth="1"/>
    <col min="2" max="2" width="11.85546875" style="219" customWidth="1"/>
    <col min="3" max="3" width="9.140625" style="220"/>
    <col min="4" max="4" width="9.5703125" style="219" customWidth="1"/>
    <col min="5" max="5" width="12.5703125" style="219" customWidth="1"/>
    <col min="6" max="6" width="10.28515625" style="219" customWidth="1"/>
    <col min="7" max="7" width="16.140625" style="219" customWidth="1"/>
    <col min="8" max="8" width="10.85546875" style="220" customWidth="1"/>
    <col min="9" max="9" width="7.42578125" style="219" customWidth="1"/>
    <col min="10" max="10" width="13.85546875" customWidth="1"/>
    <col min="12" max="12" width="10.140625" bestFit="1" customWidth="1"/>
    <col min="15" max="15" width="10.140625" bestFit="1" customWidth="1"/>
  </cols>
  <sheetData>
    <row r="1" spans="1:16" ht="18.75" x14ac:dyDescent="0.2">
      <c r="A1" s="382" t="s">
        <v>297</v>
      </c>
      <c r="B1" s="382"/>
      <c r="C1" s="382"/>
      <c r="D1" s="382"/>
      <c r="E1" s="382"/>
    </row>
    <row r="2" spans="1:16" ht="15.75" x14ac:dyDescent="0.25">
      <c r="A2" s="355" t="s">
        <v>158</v>
      </c>
      <c r="B2" s="355"/>
      <c r="C2" s="355"/>
      <c r="D2" s="355"/>
      <c r="E2" s="355"/>
      <c r="F2" s="355"/>
      <c r="G2" s="305"/>
      <c r="H2" s="305"/>
      <c r="I2" s="305"/>
    </row>
    <row r="4" spans="1:16" ht="18.75" x14ac:dyDescent="0.2">
      <c r="A4" s="382" t="s">
        <v>143</v>
      </c>
      <c r="B4" s="383"/>
      <c r="C4" s="383"/>
      <c r="D4" s="383"/>
      <c r="E4" s="383"/>
      <c r="F4" s="221" t="s">
        <v>155</v>
      </c>
      <c r="G4" s="221"/>
      <c r="H4" s="222"/>
      <c r="I4" s="221"/>
    </row>
    <row r="5" spans="1:16" ht="18.75" x14ac:dyDescent="0.2">
      <c r="B5" s="310"/>
      <c r="C5" s="309"/>
      <c r="D5" s="310"/>
      <c r="E5" s="310"/>
      <c r="F5" s="221"/>
      <c r="G5" s="221"/>
      <c r="H5" s="222"/>
      <c r="I5" s="221"/>
    </row>
    <row r="6" spans="1:16" ht="19.5" customHeight="1" thickBot="1" x14ac:dyDescent="0.35">
      <c r="B6" s="384" t="s">
        <v>334</v>
      </c>
      <c r="C6" s="385"/>
      <c r="D6" s="385"/>
      <c r="E6" s="385"/>
      <c r="F6" s="386"/>
      <c r="G6" s="379" t="s">
        <v>335</v>
      </c>
      <c r="H6" s="380"/>
      <c r="I6" s="380"/>
      <c r="J6" s="380"/>
      <c r="K6" s="381"/>
      <c r="L6" s="379" t="s">
        <v>298</v>
      </c>
      <c r="M6" s="380"/>
      <c r="N6" s="380"/>
      <c r="O6" s="380"/>
      <c r="P6" s="381"/>
    </row>
    <row r="7" spans="1:16" ht="60.75" thickBot="1" x14ac:dyDescent="0.25">
      <c r="A7" s="223" t="s">
        <v>80</v>
      </c>
      <c r="B7" s="224" t="s">
        <v>81</v>
      </c>
      <c r="C7" s="224" t="s">
        <v>299</v>
      </c>
      <c r="D7" s="224" t="s">
        <v>282</v>
      </c>
      <c r="E7" s="224" t="s">
        <v>300</v>
      </c>
      <c r="F7" s="225" t="s">
        <v>301</v>
      </c>
      <c r="G7" s="224" t="s">
        <v>81</v>
      </c>
      <c r="H7" s="224" t="s">
        <v>299</v>
      </c>
      <c r="I7" s="224" t="s">
        <v>282</v>
      </c>
      <c r="J7" s="224" t="s">
        <v>302</v>
      </c>
      <c r="K7" s="225" t="s">
        <v>301</v>
      </c>
      <c r="L7" s="224" t="s">
        <v>81</v>
      </c>
      <c r="M7" s="224" t="s">
        <v>299</v>
      </c>
      <c r="N7" s="224" t="s">
        <v>282</v>
      </c>
      <c r="O7" s="224" t="s">
        <v>336</v>
      </c>
      <c r="P7" s="225" t="s">
        <v>301</v>
      </c>
    </row>
    <row r="8" spans="1:16" ht="13.5" thickBot="1" x14ac:dyDescent="0.25">
      <c r="A8" s="253">
        <v>1</v>
      </c>
      <c r="B8" s="226">
        <v>2</v>
      </c>
      <c r="C8" s="226">
        <v>3</v>
      </c>
      <c r="D8" s="226">
        <v>4</v>
      </c>
      <c r="E8" s="226">
        <v>5</v>
      </c>
      <c r="F8" s="227">
        <v>6</v>
      </c>
      <c r="G8" s="226">
        <v>2</v>
      </c>
      <c r="H8" s="226">
        <v>3</v>
      </c>
      <c r="I8" s="226">
        <v>4</v>
      </c>
      <c r="J8" s="226">
        <v>5</v>
      </c>
      <c r="K8" s="227">
        <v>6</v>
      </c>
      <c r="L8" s="226">
        <v>2</v>
      </c>
      <c r="M8" s="226">
        <v>3</v>
      </c>
      <c r="N8" s="226">
        <v>4</v>
      </c>
      <c r="O8" s="226">
        <v>5</v>
      </c>
      <c r="P8" s="227">
        <v>6</v>
      </c>
    </row>
    <row r="9" spans="1:16" s="120" customFormat="1" ht="20.25" customHeight="1" x14ac:dyDescent="0.2">
      <c r="A9" s="254" t="s">
        <v>280</v>
      </c>
      <c r="B9" s="236">
        <f>B10</f>
        <v>1270000</v>
      </c>
      <c r="C9" s="235"/>
      <c r="D9" s="236"/>
      <c r="E9" s="236">
        <f>SUM(E10:E12)</f>
        <v>1270000</v>
      </c>
      <c r="F9" s="237"/>
      <c r="G9" s="236">
        <f>SUM(G10:G14)</f>
        <v>38536227</v>
      </c>
      <c r="H9" s="236">
        <f>SUM(H10:H14)</f>
        <v>0</v>
      </c>
      <c r="I9" s="236">
        <f>SUM(I10:I14)</f>
        <v>0</v>
      </c>
      <c r="J9" s="236">
        <f>SUM(J10:J14)</f>
        <v>38536227</v>
      </c>
      <c r="K9" s="237"/>
      <c r="L9" s="236">
        <f>SUM(L10:L14)</f>
        <v>10812318</v>
      </c>
      <c r="M9" s="236">
        <f>SUM(M10:M14)</f>
        <v>0</v>
      </c>
      <c r="N9" s="236">
        <f>SUM(N10:N14)</f>
        <v>0</v>
      </c>
      <c r="O9" s="236">
        <f>SUM(O10:O14)</f>
        <v>10812318</v>
      </c>
      <c r="P9" s="237"/>
    </row>
    <row r="10" spans="1:16" ht="20.25" customHeight="1" thickBot="1" x14ac:dyDescent="0.25">
      <c r="A10" s="255" t="s">
        <v>303</v>
      </c>
      <c r="B10" s="228">
        <v>1270000</v>
      </c>
      <c r="C10" s="229" t="s">
        <v>304</v>
      </c>
      <c r="D10" s="228"/>
      <c r="E10" s="228">
        <v>1270000</v>
      </c>
      <c r="F10" s="230"/>
      <c r="G10" s="231">
        <v>1655731</v>
      </c>
      <c r="H10" s="229" t="s">
        <v>304</v>
      </c>
      <c r="I10" s="228"/>
      <c r="J10" s="231">
        <v>1655731</v>
      </c>
      <c r="K10" s="230"/>
      <c r="L10" s="231">
        <v>1655731</v>
      </c>
      <c r="M10" s="229" t="s">
        <v>304</v>
      </c>
      <c r="N10" s="228"/>
      <c r="O10" s="231">
        <v>1655731</v>
      </c>
      <c r="P10" s="230"/>
    </row>
    <row r="11" spans="1:16" ht="36" customHeight="1" thickBot="1" x14ac:dyDescent="0.25">
      <c r="A11" s="256" t="s">
        <v>305</v>
      </c>
      <c r="B11" s="232"/>
      <c r="C11" s="229"/>
      <c r="D11" s="228"/>
      <c r="E11" s="228"/>
      <c r="F11" s="230"/>
      <c r="G11" s="233">
        <f>2244116+58769</f>
        <v>2302885</v>
      </c>
      <c r="H11" s="229" t="s">
        <v>304</v>
      </c>
      <c r="I11" s="228"/>
      <c r="J11" s="233">
        <v>2302885</v>
      </c>
      <c r="K11" s="230"/>
      <c r="L11" s="233">
        <v>0</v>
      </c>
      <c r="M11" s="229" t="s">
        <v>304</v>
      </c>
      <c r="N11" s="228"/>
      <c r="O11" s="233">
        <v>0</v>
      </c>
      <c r="P11" s="230"/>
    </row>
    <row r="12" spans="1:16" ht="36" customHeight="1" thickBot="1" x14ac:dyDescent="0.25">
      <c r="A12" s="257" t="s">
        <v>342</v>
      </c>
      <c r="B12" s="228"/>
      <c r="C12" s="229"/>
      <c r="D12" s="228"/>
      <c r="E12" s="228"/>
      <c r="F12" s="230"/>
      <c r="G12" s="233">
        <f>8966087+190500</f>
        <v>9156587</v>
      </c>
      <c r="H12" s="229" t="s">
        <v>304</v>
      </c>
      <c r="I12" s="228"/>
      <c r="J12" s="233">
        <f>8966087+190500</f>
        <v>9156587</v>
      </c>
      <c r="K12" s="230"/>
      <c r="L12" s="233">
        <f>8966087+190500</f>
        <v>9156587</v>
      </c>
      <c r="M12" s="229" t="s">
        <v>304</v>
      </c>
      <c r="N12" s="228"/>
      <c r="O12" s="233">
        <f>8966087+190500</f>
        <v>9156587</v>
      </c>
      <c r="P12" s="230"/>
    </row>
    <row r="13" spans="1:16" ht="51.75" customHeight="1" thickBot="1" x14ac:dyDescent="0.25">
      <c r="A13" s="242" t="s">
        <v>343</v>
      </c>
      <c r="B13" s="232"/>
      <c r="C13" s="229"/>
      <c r="D13" s="228"/>
      <c r="E13" s="228"/>
      <c r="F13" s="230"/>
      <c r="G13" s="233">
        <v>14925537</v>
      </c>
      <c r="H13" s="229" t="s">
        <v>304</v>
      </c>
      <c r="I13" s="228"/>
      <c r="J13" s="233">
        <v>14925537</v>
      </c>
      <c r="K13" s="230"/>
      <c r="L13" s="233"/>
      <c r="M13" s="229"/>
      <c r="N13" s="228"/>
      <c r="O13" s="233"/>
      <c r="P13" s="230"/>
    </row>
    <row r="14" spans="1:16" ht="22.5" customHeight="1" thickBot="1" x14ac:dyDescent="0.25">
      <c r="A14" s="258" t="s">
        <v>306</v>
      </c>
      <c r="B14" s="232"/>
      <c r="C14" s="229"/>
      <c r="D14" s="228"/>
      <c r="E14" s="228"/>
      <c r="F14" s="230"/>
      <c r="G14" s="233">
        <v>10495487</v>
      </c>
      <c r="H14" s="229" t="s">
        <v>304</v>
      </c>
      <c r="I14" s="228"/>
      <c r="J14" s="233">
        <v>10495487</v>
      </c>
      <c r="K14" s="230"/>
      <c r="L14" s="233">
        <v>0</v>
      </c>
      <c r="M14" s="229" t="s">
        <v>304</v>
      </c>
      <c r="N14" s="228"/>
      <c r="O14" s="233">
        <v>0</v>
      </c>
      <c r="P14" s="230"/>
    </row>
    <row r="15" spans="1:16" s="120" customFormat="1" ht="36" customHeight="1" thickBot="1" x14ac:dyDescent="0.25">
      <c r="A15" s="259" t="s">
        <v>307</v>
      </c>
      <c r="B15" s="234">
        <f>B16</f>
        <v>9817187</v>
      </c>
      <c r="C15" s="235"/>
      <c r="D15" s="236"/>
      <c r="E15" s="236">
        <f>E16</f>
        <v>9817187</v>
      </c>
      <c r="F15" s="237"/>
      <c r="G15" s="238">
        <f t="shared" ref="G15:P15" si="0">SUM(G16:G46)</f>
        <v>8677391</v>
      </c>
      <c r="H15" s="238"/>
      <c r="I15" s="238">
        <f t="shared" si="0"/>
        <v>0</v>
      </c>
      <c r="J15" s="238">
        <f t="shared" si="0"/>
        <v>8677391</v>
      </c>
      <c r="K15" s="238">
        <f t="shared" si="0"/>
        <v>0</v>
      </c>
      <c r="L15" s="238">
        <f t="shared" si="0"/>
        <v>7597890</v>
      </c>
      <c r="M15" s="238"/>
      <c r="N15" s="238">
        <f t="shared" si="0"/>
        <v>0</v>
      </c>
      <c r="O15" s="238">
        <f t="shared" si="0"/>
        <v>7597890</v>
      </c>
      <c r="P15" s="238">
        <f t="shared" si="0"/>
        <v>0</v>
      </c>
    </row>
    <row r="16" spans="1:16" ht="20.25" customHeight="1" x14ac:dyDescent="0.2">
      <c r="A16" s="260" t="s">
        <v>308</v>
      </c>
      <c r="B16" s="228">
        <v>9817187</v>
      </c>
      <c r="C16" s="229" t="s">
        <v>304</v>
      </c>
      <c r="D16" s="228"/>
      <c r="E16" s="228">
        <v>9817187</v>
      </c>
      <c r="F16" s="230"/>
      <c r="G16" s="239">
        <v>1079501</v>
      </c>
      <c r="H16" s="229" t="s">
        <v>304</v>
      </c>
      <c r="I16" s="228"/>
      <c r="J16" s="239">
        <v>1079501</v>
      </c>
      <c r="K16" s="230"/>
      <c r="L16" s="239">
        <v>0</v>
      </c>
      <c r="M16" s="229" t="s">
        <v>304</v>
      </c>
      <c r="N16" s="228"/>
      <c r="O16" s="239">
        <v>0</v>
      </c>
      <c r="P16" s="230"/>
    </row>
    <row r="17" spans="1:16" s="266" customFormat="1" ht="20.25" customHeight="1" x14ac:dyDescent="0.2">
      <c r="A17" s="261" t="s">
        <v>309</v>
      </c>
      <c r="B17" s="228"/>
      <c r="C17" s="229"/>
      <c r="D17" s="228"/>
      <c r="E17" s="228"/>
      <c r="F17" s="230">
        <f>+B17-E17-D17</f>
        <v>0</v>
      </c>
      <c r="G17" s="228">
        <v>1079500</v>
      </c>
      <c r="H17" s="229" t="s">
        <v>304</v>
      </c>
      <c r="I17" s="228"/>
      <c r="J17" s="228">
        <v>1079500</v>
      </c>
      <c r="K17" s="230">
        <f>+G17-J17-I17</f>
        <v>0</v>
      </c>
      <c r="L17" s="228">
        <v>1079500</v>
      </c>
      <c r="M17" s="229" t="s">
        <v>304</v>
      </c>
      <c r="N17" s="228"/>
      <c r="O17" s="228">
        <v>1079500</v>
      </c>
      <c r="P17" s="230">
        <f>+L17-O17-N17</f>
        <v>0</v>
      </c>
    </row>
    <row r="18" spans="1:16" s="266" customFormat="1" ht="29.25" customHeight="1" x14ac:dyDescent="0.2">
      <c r="A18" s="261" t="s">
        <v>310</v>
      </c>
      <c r="B18" s="228"/>
      <c r="C18" s="229"/>
      <c r="D18" s="228"/>
      <c r="E18" s="228"/>
      <c r="F18" s="230"/>
      <c r="G18" s="228">
        <v>2470190</v>
      </c>
      <c r="H18" s="229" t="s">
        <v>304</v>
      </c>
      <c r="I18" s="228"/>
      <c r="J18" s="228">
        <v>2470190</v>
      </c>
      <c r="K18" s="230"/>
      <c r="L18" s="228">
        <v>2470190</v>
      </c>
      <c r="M18" s="229" t="s">
        <v>304</v>
      </c>
      <c r="N18" s="228"/>
      <c r="O18" s="228">
        <v>2470190</v>
      </c>
      <c r="P18" s="230"/>
    </row>
    <row r="19" spans="1:16" s="266" customFormat="1" ht="20.25" customHeight="1" x14ac:dyDescent="0.2">
      <c r="A19" s="261" t="s">
        <v>311</v>
      </c>
      <c r="B19" s="228"/>
      <c r="C19" s="229"/>
      <c r="D19" s="228"/>
      <c r="E19" s="228"/>
      <c r="F19" s="230"/>
      <c r="G19" s="228">
        <v>13700</v>
      </c>
      <c r="H19" s="229" t="s">
        <v>304</v>
      </c>
      <c r="I19" s="228"/>
      <c r="J19" s="228">
        <v>13700</v>
      </c>
      <c r="K19" s="230"/>
      <c r="L19" s="228">
        <v>13700</v>
      </c>
      <c r="M19" s="229" t="s">
        <v>304</v>
      </c>
      <c r="N19" s="228"/>
      <c r="O19" s="228">
        <v>13700</v>
      </c>
      <c r="P19" s="230"/>
    </row>
    <row r="20" spans="1:16" s="266" customFormat="1" ht="20.25" customHeight="1" x14ac:dyDescent="0.2">
      <c r="A20" s="261" t="s">
        <v>312</v>
      </c>
      <c r="B20" s="228"/>
      <c r="C20" s="229"/>
      <c r="D20" s="228"/>
      <c r="E20" s="228"/>
      <c r="F20" s="230"/>
      <c r="G20" s="228">
        <v>105398</v>
      </c>
      <c r="H20" s="229" t="s">
        <v>304</v>
      </c>
      <c r="I20" s="228"/>
      <c r="J20" s="228">
        <v>105398</v>
      </c>
      <c r="K20" s="230"/>
      <c r="L20" s="228">
        <v>105398</v>
      </c>
      <c r="M20" s="229" t="s">
        <v>304</v>
      </c>
      <c r="N20" s="228"/>
      <c r="O20" s="228">
        <v>105398</v>
      </c>
      <c r="P20" s="230"/>
    </row>
    <row r="21" spans="1:16" s="266" customFormat="1" ht="22.5" customHeight="1" x14ac:dyDescent="0.2">
      <c r="A21" s="267" t="s">
        <v>313</v>
      </c>
      <c r="B21" s="228"/>
      <c r="C21" s="229"/>
      <c r="D21" s="228"/>
      <c r="E21" s="228"/>
      <c r="F21" s="230"/>
      <c r="G21" s="228">
        <v>72000</v>
      </c>
      <c r="H21" s="229" t="s">
        <v>304</v>
      </c>
      <c r="I21" s="228"/>
      <c r="J21" s="228">
        <v>72000</v>
      </c>
      <c r="K21" s="230"/>
      <c r="L21" s="228">
        <v>72000</v>
      </c>
      <c r="M21" s="229" t="s">
        <v>304</v>
      </c>
      <c r="N21" s="228"/>
      <c r="O21" s="228">
        <v>72000</v>
      </c>
      <c r="P21" s="230"/>
    </row>
    <row r="22" spans="1:16" s="266" customFormat="1" ht="19.5" customHeight="1" x14ac:dyDescent="0.2">
      <c r="A22" s="261" t="s">
        <v>337</v>
      </c>
      <c r="B22" s="228"/>
      <c r="C22" s="229"/>
      <c r="D22" s="228"/>
      <c r="E22" s="228"/>
      <c r="F22" s="230"/>
      <c r="G22" s="228">
        <v>286602</v>
      </c>
      <c r="H22" s="229" t="s">
        <v>304</v>
      </c>
      <c r="I22" s="228"/>
      <c r="J22" s="228">
        <v>286602</v>
      </c>
      <c r="K22" s="230"/>
      <c r="L22" s="228">
        <v>286602</v>
      </c>
      <c r="M22" s="229">
        <v>2019</v>
      </c>
      <c r="N22" s="228"/>
      <c r="O22" s="228">
        <v>286602</v>
      </c>
      <c r="P22" s="230"/>
    </row>
    <row r="23" spans="1:16" ht="22.5" customHeight="1" x14ac:dyDescent="0.2">
      <c r="A23" s="261" t="s">
        <v>314</v>
      </c>
      <c r="B23" s="228"/>
      <c r="C23" s="229"/>
      <c r="D23" s="228"/>
      <c r="E23" s="228"/>
      <c r="F23" s="230"/>
      <c r="G23" s="228">
        <v>3900</v>
      </c>
      <c r="H23" s="229" t="s">
        <v>304</v>
      </c>
      <c r="I23" s="228"/>
      <c r="J23" s="228">
        <v>3900</v>
      </c>
      <c r="K23" s="230"/>
      <c r="L23" s="228">
        <v>3900</v>
      </c>
      <c r="M23" s="229" t="s">
        <v>304</v>
      </c>
      <c r="N23" s="228"/>
      <c r="O23" s="228">
        <v>3900</v>
      </c>
      <c r="P23" s="230"/>
    </row>
    <row r="24" spans="1:16" ht="32.25" customHeight="1" x14ac:dyDescent="0.2">
      <c r="A24" s="261" t="s">
        <v>341</v>
      </c>
      <c r="B24" s="228"/>
      <c r="C24" s="229"/>
      <c r="D24" s="228"/>
      <c r="E24" s="228"/>
      <c r="F24" s="230"/>
      <c r="G24" s="228">
        <v>24100</v>
      </c>
      <c r="H24" s="229" t="s">
        <v>304</v>
      </c>
      <c r="I24" s="228"/>
      <c r="J24" s="228">
        <v>24100</v>
      </c>
      <c r="K24" s="230"/>
      <c r="L24" s="228">
        <v>24100</v>
      </c>
      <c r="M24" s="229" t="s">
        <v>304</v>
      </c>
      <c r="N24" s="228"/>
      <c r="O24" s="228">
        <v>24100</v>
      </c>
      <c r="P24" s="230"/>
    </row>
    <row r="25" spans="1:16" ht="23.25" customHeight="1" x14ac:dyDescent="0.2">
      <c r="A25" s="261" t="s">
        <v>315</v>
      </c>
      <c r="B25" s="228"/>
      <c r="C25" s="229"/>
      <c r="D25" s="228"/>
      <c r="E25" s="228"/>
      <c r="F25" s="230"/>
      <c r="G25" s="228">
        <v>364000</v>
      </c>
      <c r="H25" s="229" t="s">
        <v>304</v>
      </c>
      <c r="I25" s="228"/>
      <c r="J25" s="228">
        <v>364000</v>
      </c>
      <c r="K25" s="230"/>
      <c r="L25" s="228">
        <v>364000</v>
      </c>
      <c r="M25" s="229" t="s">
        <v>304</v>
      </c>
      <c r="N25" s="228"/>
      <c r="O25" s="228">
        <v>364000</v>
      </c>
      <c r="P25" s="230"/>
    </row>
    <row r="26" spans="1:16" ht="22.5" customHeight="1" x14ac:dyDescent="0.2">
      <c r="A26" s="261" t="s">
        <v>339</v>
      </c>
      <c r="B26" s="228"/>
      <c r="C26" s="229"/>
      <c r="D26" s="228"/>
      <c r="E26" s="228"/>
      <c r="F26" s="230"/>
      <c r="G26" s="228">
        <v>552000</v>
      </c>
      <c r="H26" s="229" t="s">
        <v>304</v>
      </c>
      <c r="I26" s="228"/>
      <c r="J26" s="228">
        <v>552000</v>
      </c>
      <c r="K26" s="230"/>
      <c r="L26" s="228">
        <v>552000</v>
      </c>
      <c r="M26" s="229" t="s">
        <v>304</v>
      </c>
      <c r="N26" s="228"/>
      <c r="O26" s="228">
        <v>552000</v>
      </c>
      <c r="P26" s="230"/>
    </row>
    <row r="27" spans="1:16" ht="26.25" customHeight="1" x14ac:dyDescent="0.2">
      <c r="A27" s="261" t="s">
        <v>316</v>
      </c>
      <c r="B27" s="228"/>
      <c r="C27" s="229"/>
      <c r="D27" s="228"/>
      <c r="E27" s="228"/>
      <c r="F27" s="230"/>
      <c r="G27" s="228">
        <v>63000</v>
      </c>
      <c r="H27" s="229" t="s">
        <v>304</v>
      </c>
      <c r="I27" s="228"/>
      <c r="J27" s="228">
        <v>63000</v>
      </c>
      <c r="K27" s="230"/>
      <c r="L27" s="228">
        <v>63000</v>
      </c>
      <c r="M27" s="229" t="s">
        <v>304</v>
      </c>
      <c r="N27" s="228"/>
      <c r="O27" s="228">
        <v>63000</v>
      </c>
      <c r="P27" s="230"/>
    </row>
    <row r="28" spans="1:16" ht="30" customHeight="1" x14ac:dyDescent="0.2">
      <c r="A28" s="261" t="s">
        <v>340</v>
      </c>
      <c r="B28" s="228"/>
      <c r="C28" s="229"/>
      <c r="D28" s="228"/>
      <c r="E28" s="228"/>
      <c r="F28" s="230"/>
      <c r="G28" s="228">
        <v>116400</v>
      </c>
      <c r="H28" s="229" t="s">
        <v>304</v>
      </c>
      <c r="I28" s="228"/>
      <c r="J28" s="228">
        <v>116400</v>
      </c>
      <c r="K28" s="230"/>
      <c r="L28" s="228">
        <v>116400</v>
      </c>
      <c r="M28" s="229" t="s">
        <v>304</v>
      </c>
      <c r="N28" s="228"/>
      <c r="O28" s="228">
        <v>116400</v>
      </c>
      <c r="P28" s="230"/>
    </row>
    <row r="29" spans="1:16" ht="27.75" customHeight="1" x14ac:dyDescent="0.2">
      <c r="A29" s="261" t="s">
        <v>317</v>
      </c>
      <c r="B29" s="228"/>
      <c r="C29" s="229"/>
      <c r="D29" s="228"/>
      <c r="E29" s="228"/>
      <c r="F29" s="230"/>
      <c r="G29" s="228">
        <v>39000</v>
      </c>
      <c r="H29" s="229" t="s">
        <v>304</v>
      </c>
      <c r="I29" s="228"/>
      <c r="J29" s="228">
        <v>39000</v>
      </c>
      <c r="K29" s="230"/>
      <c r="L29" s="228">
        <v>39000</v>
      </c>
      <c r="M29" s="229" t="s">
        <v>304</v>
      </c>
      <c r="N29" s="228"/>
      <c r="O29" s="228">
        <v>39000</v>
      </c>
      <c r="P29" s="230"/>
    </row>
    <row r="30" spans="1:16" ht="23.25" customHeight="1" x14ac:dyDescent="0.2">
      <c r="A30" s="261" t="s">
        <v>318</v>
      </c>
      <c r="B30" s="228"/>
      <c r="C30" s="229"/>
      <c r="D30" s="228"/>
      <c r="E30" s="228"/>
      <c r="F30" s="230"/>
      <c r="G30" s="228">
        <v>9800</v>
      </c>
      <c r="H30" s="229" t="s">
        <v>304</v>
      </c>
      <c r="I30" s="228"/>
      <c r="J30" s="228">
        <v>9800</v>
      </c>
      <c r="K30" s="230"/>
      <c r="L30" s="228">
        <v>9800</v>
      </c>
      <c r="M30" s="229" t="s">
        <v>304</v>
      </c>
      <c r="N30" s="228"/>
      <c r="O30" s="228">
        <v>9800</v>
      </c>
      <c r="P30" s="230"/>
    </row>
    <row r="31" spans="1:16" ht="14.25" customHeight="1" x14ac:dyDescent="0.2">
      <c r="A31" s="261" t="s">
        <v>319</v>
      </c>
      <c r="B31" s="228"/>
      <c r="C31" s="229"/>
      <c r="D31" s="228"/>
      <c r="E31" s="228"/>
      <c r="F31" s="230"/>
      <c r="G31" s="228">
        <v>600</v>
      </c>
      <c r="H31" s="229" t="s">
        <v>304</v>
      </c>
      <c r="I31" s="228"/>
      <c r="J31" s="228">
        <v>600</v>
      </c>
      <c r="K31" s="230"/>
      <c r="L31" s="228">
        <v>600</v>
      </c>
      <c r="M31" s="229" t="s">
        <v>304</v>
      </c>
      <c r="N31" s="228"/>
      <c r="O31" s="228">
        <v>600</v>
      </c>
      <c r="P31" s="230"/>
    </row>
    <row r="32" spans="1:16" ht="25.5" customHeight="1" x14ac:dyDescent="0.2">
      <c r="A32" s="261" t="s">
        <v>320</v>
      </c>
      <c r="B32" s="228"/>
      <c r="C32" s="229"/>
      <c r="D32" s="228"/>
      <c r="E32" s="228"/>
      <c r="F32" s="230"/>
      <c r="G32" s="228">
        <v>18000</v>
      </c>
      <c r="H32" s="229" t="s">
        <v>304</v>
      </c>
      <c r="I32" s="228"/>
      <c r="J32" s="228">
        <v>18000</v>
      </c>
      <c r="K32" s="230"/>
      <c r="L32" s="228">
        <v>18000</v>
      </c>
      <c r="M32" s="229" t="s">
        <v>304</v>
      </c>
      <c r="N32" s="228"/>
      <c r="O32" s="228">
        <v>18000</v>
      </c>
      <c r="P32" s="230"/>
    </row>
    <row r="33" spans="1:16" ht="20.25" customHeight="1" x14ac:dyDescent="0.2">
      <c r="A33" s="261" t="s">
        <v>321</v>
      </c>
      <c r="B33" s="228"/>
      <c r="C33" s="229"/>
      <c r="D33" s="228"/>
      <c r="E33" s="228"/>
      <c r="F33" s="230"/>
      <c r="G33" s="228">
        <v>2800</v>
      </c>
      <c r="H33" s="229" t="s">
        <v>304</v>
      </c>
      <c r="I33" s="228"/>
      <c r="J33" s="228">
        <v>2800</v>
      </c>
      <c r="K33" s="230"/>
      <c r="L33" s="228">
        <v>2800</v>
      </c>
      <c r="M33" s="229" t="s">
        <v>304</v>
      </c>
      <c r="N33" s="228"/>
      <c r="O33" s="228">
        <v>2800</v>
      </c>
      <c r="P33" s="230"/>
    </row>
    <row r="34" spans="1:16" ht="20.25" customHeight="1" x14ac:dyDescent="0.2">
      <c r="A34" s="261" t="s">
        <v>322</v>
      </c>
      <c r="B34" s="228"/>
      <c r="C34" s="229"/>
      <c r="D34" s="228"/>
      <c r="E34" s="228"/>
      <c r="F34" s="230"/>
      <c r="G34" s="228">
        <v>380000</v>
      </c>
      <c r="H34" s="229" t="s">
        <v>304</v>
      </c>
      <c r="I34" s="228"/>
      <c r="J34" s="228">
        <v>380000</v>
      </c>
      <c r="K34" s="230"/>
      <c r="L34" s="228">
        <v>380000</v>
      </c>
      <c r="M34" s="229" t="s">
        <v>304</v>
      </c>
      <c r="N34" s="228"/>
      <c r="O34" s="228">
        <v>380000</v>
      </c>
      <c r="P34" s="230"/>
    </row>
    <row r="35" spans="1:16" ht="30.75" customHeight="1" x14ac:dyDescent="0.2">
      <c r="A35" s="261" t="s">
        <v>323</v>
      </c>
      <c r="B35" s="228"/>
      <c r="C35" s="229"/>
      <c r="D35" s="228"/>
      <c r="E35" s="228"/>
      <c r="F35" s="230"/>
      <c r="G35" s="228">
        <v>369000</v>
      </c>
      <c r="H35" s="229" t="s">
        <v>304</v>
      </c>
      <c r="I35" s="228"/>
      <c r="J35" s="228">
        <v>369000</v>
      </c>
      <c r="K35" s="230"/>
      <c r="L35" s="228">
        <v>369000</v>
      </c>
      <c r="M35" s="229" t="s">
        <v>304</v>
      </c>
      <c r="N35" s="228"/>
      <c r="O35" s="228">
        <v>369000</v>
      </c>
      <c r="P35" s="230"/>
    </row>
    <row r="36" spans="1:16" ht="20.25" customHeight="1" x14ac:dyDescent="0.2">
      <c r="A36" s="261" t="s">
        <v>324</v>
      </c>
      <c r="B36" s="228"/>
      <c r="C36" s="229"/>
      <c r="D36" s="228"/>
      <c r="E36" s="228"/>
      <c r="F36" s="230"/>
      <c r="G36" s="228">
        <v>4600</v>
      </c>
      <c r="H36" s="229" t="s">
        <v>304</v>
      </c>
      <c r="I36" s="228"/>
      <c r="J36" s="228">
        <v>4600</v>
      </c>
      <c r="K36" s="230"/>
      <c r="L36" s="228">
        <v>4600</v>
      </c>
      <c r="M36" s="229" t="s">
        <v>304</v>
      </c>
      <c r="N36" s="228"/>
      <c r="O36" s="228">
        <v>4600</v>
      </c>
      <c r="P36" s="230"/>
    </row>
    <row r="37" spans="1:16" ht="33" customHeight="1" x14ac:dyDescent="0.2">
      <c r="A37" s="261" t="s">
        <v>325</v>
      </c>
      <c r="B37" s="228"/>
      <c r="C37" s="229"/>
      <c r="D37" s="228"/>
      <c r="E37" s="228"/>
      <c r="F37" s="230"/>
      <c r="G37" s="228">
        <v>145000</v>
      </c>
      <c r="H37" s="229" t="s">
        <v>304</v>
      </c>
      <c r="I37" s="228"/>
      <c r="J37" s="228">
        <v>145000</v>
      </c>
      <c r="K37" s="230"/>
      <c r="L37" s="228">
        <v>145000</v>
      </c>
      <c r="M37" s="229" t="s">
        <v>304</v>
      </c>
      <c r="N37" s="228"/>
      <c r="O37" s="228">
        <v>145000</v>
      </c>
      <c r="P37" s="230"/>
    </row>
    <row r="38" spans="1:16" ht="30" customHeight="1" x14ac:dyDescent="0.2">
      <c r="A38" s="261" t="s">
        <v>326</v>
      </c>
      <c r="B38" s="228"/>
      <c r="C38" s="229"/>
      <c r="D38" s="228"/>
      <c r="E38" s="228"/>
      <c r="F38" s="230"/>
      <c r="G38" s="228">
        <v>28000</v>
      </c>
      <c r="H38" s="229" t="s">
        <v>304</v>
      </c>
      <c r="I38" s="228"/>
      <c r="J38" s="228">
        <v>28000</v>
      </c>
      <c r="K38" s="230"/>
      <c r="L38" s="228">
        <v>28000</v>
      </c>
      <c r="M38" s="229" t="s">
        <v>304</v>
      </c>
      <c r="N38" s="228"/>
      <c r="O38" s="228">
        <v>28000</v>
      </c>
      <c r="P38" s="230"/>
    </row>
    <row r="39" spans="1:16" ht="24" customHeight="1" x14ac:dyDescent="0.2">
      <c r="A39" s="261" t="s">
        <v>327</v>
      </c>
      <c r="B39" s="228"/>
      <c r="C39" s="229"/>
      <c r="D39" s="228"/>
      <c r="E39" s="228"/>
      <c r="F39" s="230"/>
      <c r="G39" s="228">
        <v>38000</v>
      </c>
      <c r="H39" s="229" t="s">
        <v>304</v>
      </c>
      <c r="I39" s="228"/>
      <c r="J39" s="228">
        <v>38000</v>
      </c>
      <c r="K39" s="230"/>
      <c r="L39" s="228">
        <v>38000</v>
      </c>
      <c r="M39" s="229" t="s">
        <v>304</v>
      </c>
      <c r="N39" s="228"/>
      <c r="O39" s="228">
        <v>38000</v>
      </c>
      <c r="P39" s="230"/>
    </row>
    <row r="40" spans="1:16" ht="21.75" customHeight="1" x14ac:dyDescent="0.2">
      <c r="A40" s="261" t="s">
        <v>328</v>
      </c>
      <c r="B40" s="228"/>
      <c r="C40" s="229"/>
      <c r="D40" s="228"/>
      <c r="E40" s="228"/>
      <c r="F40" s="230"/>
      <c r="G40" s="228">
        <v>40000</v>
      </c>
      <c r="H40" s="229" t="s">
        <v>304</v>
      </c>
      <c r="I40" s="228"/>
      <c r="J40" s="228">
        <v>40000</v>
      </c>
      <c r="K40" s="230"/>
      <c r="L40" s="228">
        <v>40000</v>
      </c>
      <c r="M40" s="229" t="s">
        <v>304</v>
      </c>
      <c r="N40" s="228"/>
      <c r="O40" s="228">
        <v>40000</v>
      </c>
      <c r="P40" s="230"/>
    </row>
    <row r="41" spans="1:16" ht="26.25" customHeight="1" x14ac:dyDescent="0.2">
      <c r="A41" s="261" t="s">
        <v>329</v>
      </c>
      <c r="B41" s="228"/>
      <c r="C41" s="229"/>
      <c r="D41" s="228"/>
      <c r="E41" s="228"/>
      <c r="F41" s="230"/>
      <c r="G41" s="228">
        <v>22000</v>
      </c>
      <c r="H41" s="229" t="s">
        <v>304</v>
      </c>
      <c r="I41" s="228"/>
      <c r="J41" s="228">
        <v>22000</v>
      </c>
      <c r="K41" s="230"/>
      <c r="L41" s="228">
        <v>22000</v>
      </c>
      <c r="M41" s="229" t="s">
        <v>304</v>
      </c>
      <c r="N41" s="228"/>
      <c r="O41" s="228">
        <v>22000</v>
      </c>
      <c r="P41" s="230"/>
    </row>
    <row r="42" spans="1:16" ht="19.5" customHeight="1" x14ac:dyDescent="0.2">
      <c r="A42" s="268" t="s">
        <v>330</v>
      </c>
      <c r="B42" s="231"/>
      <c r="C42" s="240"/>
      <c r="D42" s="231"/>
      <c r="E42" s="231">
        <f>+B42-D42</f>
        <v>0</v>
      </c>
      <c r="F42" s="241">
        <v>0</v>
      </c>
      <c r="G42" s="231">
        <v>6400</v>
      </c>
      <c r="H42" s="229" t="s">
        <v>304</v>
      </c>
      <c r="I42" s="231"/>
      <c r="J42" s="231">
        <v>6400</v>
      </c>
      <c r="K42" s="241">
        <v>0</v>
      </c>
      <c r="L42" s="231">
        <v>6400</v>
      </c>
      <c r="M42" s="229" t="s">
        <v>304</v>
      </c>
      <c r="N42" s="231"/>
      <c r="O42" s="231">
        <v>6400</v>
      </c>
      <c r="P42" s="241">
        <v>0</v>
      </c>
    </row>
    <row r="43" spans="1:16" s="266" customFormat="1" x14ac:dyDescent="0.2">
      <c r="A43" s="262" t="s">
        <v>331</v>
      </c>
      <c r="B43" s="228"/>
      <c r="C43" s="229"/>
      <c r="D43" s="228"/>
      <c r="E43" s="228"/>
      <c r="F43" s="230"/>
      <c r="G43" s="269">
        <v>145500</v>
      </c>
      <c r="H43" s="229" t="s">
        <v>304</v>
      </c>
      <c r="I43" s="228"/>
      <c r="J43" s="269">
        <v>145500</v>
      </c>
      <c r="K43" s="230"/>
      <c r="L43" s="269">
        <v>145500</v>
      </c>
      <c r="M43" s="229" t="s">
        <v>304</v>
      </c>
      <c r="N43" s="228"/>
      <c r="O43" s="269">
        <v>145500</v>
      </c>
      <c r="P43" s="230"/>
    </row>
    <row r="44" spans="1:16" s="266" customFormat="1" x14ac:dyDescent="0.2">
      <c r="A44" s="262" t="s">
        <v>332</v>
      </c>
      <c r="B44" s="228"/>
      <c r="C44" s="229"/>
      <c r="D44" s="228"/>
      <c r="E44" s="228"/>
      <c r="F44" s="230"/>
      <c r="G44" s="269">
        <v>104500</v>
      </c>
      <c r="H44" s="229" t="s">
        <v>304</v>
      </c>
      <c r="I44" s="228"/>
      <c r="J44" s="269">
        <v>104500</v>
      </c>
      <c r="K44" s="230"/>
      <c r="L44" s="269">
        <v>104500</v>
      </c>
      <c r="M44" s="229" t="s">
        <v>304</v>
      </c>
      <c r="N44" s="228"/>
      <c r="O44" s="269">
        <v>104500</v>
      </c>
      <c r="P44" s="230"/>
    </row>
    <row r="45" spans="1:16" s="266" customFormat="1" x14ac:dyDescent="0.2">
      <c r="A45" s="263" t="s">
        <v>333</v>
      </c>
      <c r="B45" s="243"/>
      <c r="C45" s="244"/>
      <c r="D45" s="243"/>
      <c r="E45" s="243"/>
      <c r="F45" s="245"/>
      <c r="G45" s="243">
        <v>1074101</v>
      </c>
      <c r="H45" s="229" t="s">
        <v>304</v>
      </c>
      <c r="I45" s="243"/>
      <c r="J45" s="243">
        <v>1074101</v>
      </c>
      <c r="K45" s="245"/>
      <c r="L45" s="243">
        <v>1074101</v>
      </c>
      <c r="M45" s="229" t="s">
        <v>304</v>
      </c>
      <c r="N45" s="243"/>
      <c r="O45" s="243">
        <v>1074101</v>
      </c>
      <c r="P45" s="245"/>
    </row>
    <row r="46" spans="1:16" s="266" customFormat="1" ht="13.5" thickBot="1" x14ac:dyDescent="0.25">
      <c r="A46" s="263" t="s">
        <v>338</v>
      </c>
      <c r="B46" s="243"/>
      <c r="C46" s="244"/>
      <c r="D46" s="243"/>
      <c r="E46" s="243"/>
      <c r="F46" s="245"/>
      <c r="G46" s="243">
        <v>19799</v>
      </c>
      <c r="H46" s="244" t="s">
        <v>304</v>
      </c>
      <c r="I46" s="243"/>
      <c r="J46" s="243">
        <v>19799</v>
      </c>
      <c r="K46" s="245"/>
      <c r="L46" s="243">
        <v>19799</v>
      </c>
      <c r="M46" s="244" t="s">
        <v>304</v>
      </c>
      <c r="N46" s="243"/>
      <c r="O46" s="243">
        <v>19799</v>
      </c>
      <c r="P46" s="245"/>
    </row>
    <row r="47" spans="1:16" ht="20.25" customHeight="1" thickBot="1" x14ac:dyDescent="0.25">
      <c r="A47" s="246" t="s">
        <v>82</v>
      </c>
      <c r="B47" s="247">
        <f>B9+B16</f>
        <v>11087187</v>
      </c>
      <c r="C47" s="248"/>
      <c r="D47" s="247"/>
      <c r="E47" s="247">
        <f>E9+E16</f>
        <v>11087187</v>
      </c>
      <c r="F47" s="249">
        <f>SUM(F9:F42)</f>
        <v>0</v>
      </c>
      <c r="G47" s="247">
        <f>G9+G15</f>
        <v>47213618</v>
      </c>
      <c r="H47" s="248"/>
      <c r="I47" s="247"/>
      <c r="J47" s="247">
        <f>J9+J15</f>
        <v>47213618</v>
      </c>
      <c r="K47" s="249">
        <f>SUM(K9:K42)</f>
        <v>0</v>
      </c>
      <c r="L47" s="247">
        <f>L9+L15</f>
        <v>18410208</v>
      </c>
      <c r="M47" s="248"/>
      <c r="N47" s="247"/>
      <c r="O47" s="247">
        <f>O9+O15</f>
        <v>18410208</v>
      </c>
      <c r="P47" s="249">
        <f>SUM(P9:P42)</f>
        <v>0</v>
      </c>
    </row>
    <row r="51" spans="1:9" x14ac:dyDescent="0.2">
      <c r="A51" s="264"/>
      <c r="F51"/>
      <c r="G51"/>
      <c r="H51" s="304"/>
      <c r="I51"/>
    </row>
    <row r="52" spans="1:9" x14ac:dyDescent="0.2">
      <c r="A52" s="264"/>
      <c r="F52"/>
      <c r="G52"/>
      <c r="H52" s="304"/>
      <c r="I52"/>
    </row>
    <row r="53" spans="1:9" x14ac:dyDescent="0.2">
      <c r="A53" s="264"/>
      <c r="F53"/>
      <c r="G53"/>
      <c r="H53" s="304"/>
      <c r="I53"/>
    </row>
    <row r="54" spans="1:9" x14ac:dyDescent="0.2">
      <c r="A54" s="264"/>
      <c r="F54"/>
      <c r="G54"/>
      <c r="H54" s="304"/>
      <c r="I54"/>
    </row>
    <row r="55" spans="1:9" x14ac:dyDescent="0.2">
      <c r="A55" s="264"/>
      <c r="F55"/>
      <c r="G55"/>
      <c r="H55" s="304"/>
      <c r="I55"/>
    </row>
    <row r="56" spans="1:9" x14ac:dyDescent="0.2">
      <c r="A56" s="264"/>
      <c r="F56"/>
      <c r="G56"/>
      <c r="H56" s="304"/>
      <c r="I56"/>
    </row>
    <row r="57" spans="1:9" x14ac:dyDescent="0.2">
      <c r="A57" s="264"/>
      <c r="B57" s="250"/>
      <c r="C57" s="250"/>
      <c r="F57"/>
      <c r="G57"/>
      <c r="H57" s="304"/>
      <c r="I57"/>
    </row>
    <row r="58" spans="1:9" x14ac:dyDescent="0.2">
      <c r="A58" s="264"/>
      <c r="B58" s="250"/>
      <c r="C58" s="250"/>
      <c r="F58"/>
      <c r="G58"/>
      <c r="H58" s="304"/>
      <c r="I58"/>
    </row>
    <row r="59" spans="1:9" x14ac:dyDescent="0.2">
      <c r="A59" s="264"/>
      <c r="B59" s="250"/>
      <c r="C59" s="250"/>
      <c r="F59"/>
      <c r="G59"/>
      <c r="H59" s="304"/>
      <c r="I59"/>
    </row>
    <row r="60" spans="1:9" x14ac:dyDescent="0.2">
      <c r="A60" s="264"/>
      <c r="B60" s="250"/>
      <c r="F60"/>
      <c r="G60"/>
      <c r="H60" s="304"/>
      <c r="I60"/>
    </row>
    <row r="61" spans="1:9" x14ac:dyDescent="0.2">
      <c r="A61" s="264"/>
      <c r="B61" s="251"/>
      <c r="F61"/>
      <c r="G61"/>
      <c r="H61" s="304"/>
      <c r="I61"/>
    </row>
    <row r="62" spans="1:9" x14ac:dyDescent="0.2">
      <c r="A62" s="265"/>
      <c r="C62" s="250"/>
      <c r="D62" s="250"/>
    </row>
    <row r="63" spans="1:9" x14ac:dyDescent="0.2">
      <c r="A63" s="265"/>
      <c r="C63" s="250"/>
      <c r="D63" s="250"/>
    </row>
    <row r="64" spans="1:9" x14ac:dyDescent="0.2">
      <c r="C64" s="250"/>
      <c r="D64" s="250"/>
    </row>
  </sheetData>
  <mergeCells count="6">
    <mergeCell ref="L6:P6"/>
    <mergeCell ref="A1:E1"/>
    <mergeCell ref="A2:F2"/>
    <mergeCell ref="A4:E4"/>
    <mergeCell ref="B6:F6"/>
    <mergeCell ref="G6:K6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CD48-2127-4467-BD06-312EAD11952B}">
  <sheetPr>
    <tabColor rgb="FF7030A0"/>
  </sheetPr>
  <dimension ref="A1:AJ45"/>
  <sheetViews>
    <sheetView workbookViewId="0">
      <selection activeCell="Q23" sqref="Q23"/>
    </sheetView>
  </sheetViews>
  <sheetFormatPr defaultRowHeight="12.75" x14ac:dyDescent="0.2"/>
  <cols>
    <col min="1" max="18" width="2.85546875" customWidth="1"/>
    <col min="19" max="19" width="13.140625" customWidth="1"/>
    <col min="20" max="20" width="5" customWidth="1"/>
    <col min="21" max="36" width="2.85546875" customWidth="1"/>
  </cols>
  <sheetData>
    <row r="1" spans="1:36" ht="15.75" x14ac:dyDescent="0.25">
      <c r="A1" s="387" t="s">
        <v>288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</row>
    <row r="2" spans="1:36" ht="15.75" x14ac:dyDescent="0.25">
      <c r="A2" s="387" t="s">
        <v>158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</row>
    <row r="3" spans="1:36" ht="15.75" x14ac:dyDescent="0.25">
      <c r="A3" s="307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</row>
    <row r="4" spans="1:36" ht="15.75" x14ac:dyDescent="0.2">
      <c r="A4" s="388" t="s">
        <v>269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</row>
    <row r="5" spans="1:36" ht="15.75" x14ac:dyDescent="0.2">
      <c r="A5" s="308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H5" t="s">
        <v>274</v>
      </c>
    </row>
    <row r="6" spans="1:36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 t="s">
        <v>270</v>
      </c>
      <c r="X6" s="18"/>
      <c r="Y6" s="18"/>
      <c r="Z6" s="18"/>
      <c r="AA6" s="18"/>
      <c r="AB6" s="18"/>
      <c r="AC6" s="18"/>
      <c r="AD6" s="18"/>
      <c r="AE6" s="18"/>
    </row>
    <row r="7" spans="1:36" x14ac:dyDescent="0.2">
      <c r="A7" s="389" t="s">
        <v>122</v>
      </c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1"/>
      <c r="T7" s="392" t="s">
        <v>135</v>
      </c>
      <c r="U7" s="393"/>
      <c r="V7" s="392" t="s">
        <v>271</v>
      </c>
      <c r="W7" s="396"/>
      <c r="X7" s="396"/>
      <c r="Y7" s="396"/>
      <c r="Z7" s="397"/>
      <c r="AA7" s="392" t="s">
        <v>272</v>
      </c>
      <c r="AB7" s="396"/>
      <c r="AC7" s="396"/>
      <c r="AD7" s="396"/>
      <c r="AE7" s="397"/>
      <c r="AF7" s="392" t="s">
        <v>281</v>
      </c>
      <c r="AG7" s="396"/>
      <c r="AH7" s="396"/>
      <c r="AI7" s="396"/>
      <c r="AJ7" s="397"/>
    </row>
    <row r="8" spans="1:36" ht="12.75" customHeight="1" x14ac:dyDescent="0.2">
      <c r="A8" s="21"/>
      <c r="B8" s="20"/>
      <c r="C8" s="20"/>
      <c r="D8" s="2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  <c r="S8" s="186"/>
      <c r="T8" s="394"/>
      <c r="U8" s="395"/>
      <c r="V8" s="398"/>
      <c r="W8" s="399"/>
      <c r="X8" s="399"/>
      <c r="Y8" s="399"/>
      <c r="Z8" s="400"/>
      <c r="AA8" s="398"/>
      <c r="AB8" s="399"/>
      <c r="AC8" s="399"/>
      <c r="AD8" s="399"/>
      <c r="AE8" s="400"/>
      <c r="AF8" s="398"/>
      <c r="AG8" s="399"/>
      <c r="AH8" s="399"/>
      <c r="AI8" s="399"/>
      <c r="AJ8" s="400"/>
    </row>
    <row r="9" spans="1:36" x14ac:dyDescent="0.2">
      <c r="A9" s="401" t="s">
        <v>277</v>
      </c>
      <c r="B9" s="402"/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3"/>
      <c r="T9" s="404">
        <v>1</v>
      </c>
      <c r="U9" s="405"/>
      <c r="V9" s="406">
        <v>78000</v>
      </c>
      <c r="W9" s="407"/>
      <c r="X9" s="407"/>
      <c r="Y9" s="407"/>
      <c r="Z9" s="408"/>
      <c r="AA9" s="406">
        <v>0</v>
      </c>
      <c r="AB9" s="407"/>
      <c r="AC9" s="407"/>
      <c r="AD9" s="407"/>
      <c r="AE9" s="408"/>
      <c r="AF9" s="406">
        <v>0</v>
      </c>
      <c r="AG9" s="407"/>
      <c r="AH9" s="407"/>
      <c r="AI9" s="407"/>
      <c r="AJ9" s="408"/>
    </row>
    <row r="10" spans="1:36" ht="12.75" customHeight="1" x14ac:dyDescent="0.2">
      <c r="A10" s="409" t="s">
        <v>278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1"/>
      <c r="T10" s="415">
        <v>2</v>
      </c>
      <c r="U10" s="416"/>
      <c r="V10" s="406">
        <v>1056000</v>
      </c>
      <c r="W10" s="407"/>
      <c r="X10" s="407"/>
      <c r="Y10" s="407"/>
      <c r="Z10" s="408"/>
      <c r="AA10" s="406">
        <v>536000</v>
      </c>
      <c r="AB10" s="407"/>
      <c r="AC10" s="407"/>
      <c r="AD10" s="407"/>
      <c r="AE10" s="408"/>
      <c r="AF10" s="406">
        <v>536000</v>
      </c>
      <c r="AG10" s="407"/>
      <c r="AH10" s="407"/>
      <c r="AI10" s="407"/>
      <c r="AJ10" s="408"/>
    </row>
    <row r="11" spans="1:36" ht="12.75" customHeight="1" x14ac:dyDescent="0.2">
      <c r="A11" s="409" t="s">
        <v>279</v>
      </c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1"/>
      <c r="T11" s="404">
        <v>3</v>
      </c>
      <c r="U11" s="405"/>
      <c r="V11" s="412">
        <v>2115000</v>
      </c>
      <c r="W11" s="413"/>
      <c r="X11" s="413"/>
      <c r="Y11" s="413"/>
      <c r="Z11" s="414"/>
      <c r="AA11" s="412">
        <v>2104455</v>
      </c>
      <c r="AB11" s="413"/>
      <c r="AC11" s="413"/>
      <c r="AD11" s="413"/>
      <c r="AE11" s="414"/>
      <c r="AF11" s="412">
        <v>2104455</v>
      </c>
      <c r="AG11" s="413"/>
      <c r="AH11" s="413"/>
      <c r="AI11" s="413"/>
      <c r="AJ11" s="414"/>
    </row>
    <row r="12" spans="1:36" ht="12.75" customHeight="1" x14ac:dyDescent="0.2">
      <c r="A12" s="426"/>
      <c r="B12" s="427"/>
      <c r="C12" s="427"/>
      <c r="D12" s="427"/>
      <c r="E12" s="427"/>
      <c r="F12" s="427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8"/>
      <c r="T12" s="404">
        <v>4</v>
      </c>
      <c r="U12" s="405"/>
      <c r="V12" s="406"/>
      <c r="W12" s="407"/>
      <c r="X12" s="407"/>
      <c r="Y12" s="407"/>
      <c r="Z12" s="408"/>
      <c r="AA12" s="406"/>
      <c r="AB12" s="407"/>
      <c r="AC12" s="407"/>
      <c r="AD12" s="407"/>
      <c r="AE12" s="408"/>
      <c r="AF12" s="406"/>
      <c r="AG12" s="407"/>
      <c r="AH12" s="407"/>
      <c r="AI12" s="407"/>
      <c r="AJ12" s="408"/>
    </row>
    <row r="13" spans="1:36" ht="12.75" customHeight="1" x14ac:dyDescent="0.2">
      <c r="A13" s="417"/>
      <c r="B13" s="418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9"/>
      <c r="T13" s="404">
        <v>5</v>
      </c>
      <c r="U13" s="405"/>
      <c r="V13" s="420"/>
      <c r="W13" s="421"/>
      <c r="X13" s="421"/>
      <c r="Y13" s="421"/>
      <c r="Z13" s="422"/>
      <c r="AA13" s="423"/>
      <c r="AB13" s="424"/>
      <c r="AC13" s="424"/>
      <c r="AD13" s="424"/>
      <c r="AE13" s="425"/>
      <c r="AF13" s="423"/>
      <c r="AG13" s="424"/>
      <c r="AH13" s="424"/>
      <c r="AI13" s="424"/>
      <c r="AJ13" s="425"/>
    </row>
    <row r="14" spans="1:36" ht="12.75" customHeight="1" x14ac:dyDescent="0.2">
      <c r="A14" s="409"/>
      <c r="B14" s="410"/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1"/>
      <c r="T14" s="404">
        <v>6</v>
      </c>
      <c r="U14" s="405"/>
      <c r="V14" s="406"/>
      <c r="W14" s="407"/>
      <c r="X14" s="407"/>
      <c r="Y14" s="407"/>
      <c r="Z14" s="408"/>
      <c r="AA14" s="406"/>
      <c r="AB14" s="407"/>
      <c r="AC14" s="407"/>
      <c r="AD14" s="407"/>
      <c r="AE14" s="408"/>
      <c r="AF14" s="406"/>
      <c r="AG14" s="407"/>
      <c r="AH14" s="407"/>
      <c r="AI14" s="407"/>
      <c r="AJ14" s="408"/>
    </row>
    <row r="15" spans="1:36" ht="12.75" customHeight="1" x14ac:dyDescent="0.2">
      <c r="A15" s="429"/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1"/>
      <c r="T15" s="404"/>
      <c r="U15" s="405"/>
      <c r="V15" s="420"/>
      <c r="W15" s="421"/>
      <c r="X15" s="421"/>
      <c r="Y15" s="421"/>
      <c r="Z15" s="422"/>
      <c r="AA15" s="420"/>
      <c r="AB15" s="421"/>
      <c r="AC15" s="421"/>
      <c r="AD15" s="421"/>
      <c r="AE15" s="422"/>
      <c r="AF15" s="420"/>
      <c r="AG15" s="421"/>
      <c r="AH15" s="421"/>
      <c r="AI15" s="421"/>
      <c r="AJ15" s="422"/>
    </row>
    <row r="16" spans="1:36" x14ac:dyDescent="0.2">
      <c r="A16" s="429"/>
      <c r="B16" s="430"/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1"/>
      <c r="T16" s="404"/>
      <c r="U16" s="405"/>
      <c r="V16" s="420"/>
      <c r="W16" s="421"/>
      <c r="X16" s="421"/>
      <c r="Y16" s="421"/>
      <c r="Z16" s="422"/>
      <c r="AA16" s="420"/>
      <c r="AB16" s="421"/>
      <c r="AC16" s="421"/>
      <c r="AD16" s="421"/>
      <c r="AE16" s="422"/>
      <c r="AF16" s="420"/>
      <c r="AG16" s="421"/>
      <c r="AH16" s="421"/>
      <c r="AI16" s="421"/>
      <c r="AJ16" s="422"/>
    </row>
    <row r="17" spans="1:36" ht="12.75" customHeight="1" x14ac:dyDescent="0.2">
      <c r="A17" s="401"/>
      <c r="B17" s="402"/>
      <c r="C17" s="402"/>
      <c r="D17" s="402"/>
      <c r="E17" s="402"/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3"/>
      <c r="T17" s="404"/>
      <c r="U17" s="405"/>
      <c r="V17" s="423"/>
      <c r="W17" s="424"/>
      <c r="X17" s="424"/>
      <c r="Y17" s="424"/>
      <c r="Z17" s="425"/>
      <c r="AA17" s="423"/>
      <c r="AB17" s="424"/>
      <c r="AC17" s="424"/>
      <c r="AD17" s="424"/>
      <c r="AE17" s="425"/>
      <c r="AF17" s="423"/>
      <c r="AG17" s="424"/>
      <c r="AH17" s="424"/>
      <c r="AI17" s="424"/>
      <c r="AJ17" s="425"/>
    </row>
    <row r="18" spans="1:36" ht="12.75" customHeight="1" x14ac:dyDescent="0.2">
      <c r="A18" s="429" t="s">
        <v>273</v>
      </c>
      <c r="B18" s="430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1"/>
      <c r="T18" s="404">
        <v>7</v>
      </c>
      <c r="U18" s="405"/>
      <c r="V18" s="420">
        <f>SUM(V9:Z17)</f>
        <v>3249000</v>
      </c>
      <c r="W18" s="421"/>
      <c r="X18" s="421"/>
      <c r="Y18" s="421"/>
      <c r="Z18" s="422"/>
      <c r="AA18" s="420">
        <f>SUM(AA9:AE17)</f>
        <v>2640455</v>
      </c>
      <c r="AB18" s="421"/>
      <c r="AC18" s="421"/>
      <c r="AD18" s="421"/>
      <c r="AE18" s="422"/>
      <c r="AF18" s="420">
        <f>SUM(AF9:AJ17)</f>
        <v>2640455</v>
      </c>
      <c r="AG18" s="421"/>
      <c r="AH18" s="421"/>
      <c r="AI18" s="421"/>
      <c r="AJ18" s="422"/>
    </row>
    <row r="19" spans="1:36" ht="12.75" customHeight="1" x14ac:dyDescent="0.2"/>
    <row r="20" spans="1:36" ht="12.75" customHeight="1" x14ac:dyDescent="0.2"/>
    <row r="21" spans="1:36" ht="12.75" customHeight="1" x14ac:dyDescent="0.2"/>
    <row r="22" spans="1:36" ht="12.75" customHeight="1" x14ac:dyDescent="0.2"/>
    <row r="23" spans="1:36" ht="12.75" customHeight="1" x14ac:dyDescent="0.2"/>
    <row r="24" spans="1:36" ht="12.75" customHeight="1" x14ac:dyDescent="0.2"/>
    <row r="25" spans="1:36" ht="12.75" customHeight="1" x14ac:dyDescent="0.2"/>
    <row r="26" spans="1:36" ht="12.75" customHeight="1" x14ac:dyDescent="0.2"/>
    <row r="27" spans="1:36" ht="12.75" customHeight="1" x14ac:dyDescent="0.2"/>
    <row r="29" spans="1:36" ht="12.75" customHeight="1" x14ac:dyDescent="0.2"/>
    <row r="30" spans="1:36" ht="12.75" customHeight="1" x14ac:dyDescent="0.2"/>
    <row r="31" spans="1:36" ht="12.75" customHeight="1" x14ac:dyDescent="0.2"/>
    <row r="32" spans="1:3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mergeCells count="58">
    <mergeCell ref="A18:S18"/>
    <mergeCell ref="T18:U18"/>
    <mergeCell ref="V18:Z18"/>
    <mergeCell ref="AA18:AE18"/>
    <mergeCell ref="AF18:AJ18"/>
    <mergeCell ref="A16:S16"/>
    <mergeCell ref="T16:U16"/>
    <mergeCell ref="V16:Z16"/>
    <mergeCell ref="AA16:AE16"/>
    <mergeCell ref="AF16:AJ16"/>
    <mergeCell ref="A17:S17"/>
    <mergeCell ref="T17:U17"/>
    <mergeCell ref="V17:Z17"/>
    <mergeCell ref="AA17:AE17"/>
    <mergeCell ref="AF17:AJ17"/>
    <mergeCell ref="A14:S14"/>
    <mergeCell ref="T14:U14"/>
    <mergeCell ref="V14:Z14"/>
    <mergeCell ref="AA14:AE14"/>
    <mergeCell ref="AF14:AJ14"/>
    <mergeCell ref="A15:S15"/>
    <mergeCell ref="T15:U15"/>
    <mergeCell ref="V15:Z15"/>
    <mergeCell ref="AA15:AE15"/>
    <mergeCell ref="AF15:AJ15"/>
    <mergeCell ref="A12:S12"/>
    <mergeCell ref="T12:U12"/>
    <mergeCell ref="V12:Z12"/>
    <mergeCell ref="AA12:AE12"/>
    <mergeCell ref="AF12:AJ12"/>
    <mergeCell ref="A13:S13"/>
    <mergeCell ref="T13:U13"/>
    <mergeCell ref="V13:Z13"/>
    <mergeCell ref="AA13:AE13"/>
    <mergeCell ref="AF13:AJ13"/>
    <mergeCell ref="A10:S10"/>
    <mergeCell ref="T10:U10"/>
    <mergeCell ref="V10:Z10"/>
    <mergeCell ref="AA10:AE10"/>
    <mergeCell ref="AF10:AJ10"/>
    <mergeCell ref="A11:S11"/>
    <mergeCell ref="T11:U11"/>
    <mergeCell ref="V11:Z11"/>
    <mergeCell ref="AA11:AE11"/>
    <mergeCell ref="AF11:AJ11"/>
    <mergeCell ref="AF7:AJ8"/>
    <mergeCell ref="A9:S9"/>
    <mergeCell ref="T9:U9"/>
    <mergeCell ref="V9:Z9"/>
    <mergeCell ref="AA9:AE9"/>
    <mergeCell ref="AF9:AJ9"/>
    <mergeCell ref="A1:AE1"/>
    <mergeCell ref="A2:AE2"/>
    <mergeCell ref="A4:AE4"/>
    <mergeCell ref="A7:S7"/>
    <mergeCell ref="T7:U8"/>
    <mergeCell ref="V7:Z8"/>
    <mergeCell ref="AA7:AE8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88A88-700D-4F59-99EE-DFA5C07DE912}">
  <sheetPr>
    <tabColor rgb="FF7030A0"/>
  </sheetPr>
  <dimension ref="A1:E30"/>
  <sheetViews>
    <sheetView workbookViewId="0">
      <selection activeCell="A4" sqref="A4:XFD5"/>
    </sheetView>
  </sheetViews>
  <sheetFormatPr defaultRowHeight="12.75" x14ac:dyDescent="0.2"/>
  <cols>
    <col min="1" max="1" width="8.140625" customWidth="1"/>
    <col min="2" max="2" width="41" customWidth="1"/>
    <col min="3" max="5" width="32.8554687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ht="15.75" x14ac:dyDescent="0.25">
      <c r="B1" s="270" t="s">
        <v>284</v>
      </c>
    </row>
    <row r="2" spans="1:5" ht="21.75" customHeight="1" x14ac:dyDescent="0.25">
      <c r="A2" s="435" t="s">
        <v>158</v>
      </c>
      <c r="B2" s="435"/>
      <c r="C2" s="435"/>
      <c r="E2" t="s">
        <v>551</v>
      </c>
    </row>
    <row r="3" spans="1:5" ht="13.5" thickBot="1" x14ac:dyDescent="0.25"/>
    <row r="4" spans="1:5" s="317" customFormat="1" ht="28.5" customHeight="1" x14ac:dyDescent="0.2">
      <c r="A4" s="432" t="s">
        <v>344</v>
      </c>
      <c r="B4" s="433"/>
      <c r="C4" s="433"/>
      <c r="D4" s="433"/>
      <c r="E4" s="434"/>
    </row>
    <row r="5" spans="1:5" s="317" customFormat="1" ht="15" x14ac:dyDescent="0.2">
      <c r="A5" s="311"/>
      <c r="B5" s="318" t="s">
        <v>122</v>
      </c>
      <c r="C5" s="318" t="s">
        <v>345</v>
      </c>
      <c r="D5" s="318" t="s">
        <v>346</v>
      </c>
      <c r="E5" s="321" t="s">
        <v>347</v>
      </c>
    </row>
    <row r="6" spans="1:5" x14ac:dyDescent="0.2">
      <c r="A6" s="271" t="s">
        <v>348</v>
      </c>
      <c r="B6" s="272" t="s">
        <v>349</v>
      </c>
      <c r="C6" s="273">
        <v>13695173</v>
      </c>
      <c r="D6" s="273">
        <v>0</v>
      </c>
      <c r="E6" s="273">
        <v>11556843</v>
      </c>
    </row>
    <row r="7" spans="1:5" ht="25.5" x14ac:dyDescent="0.2">
      <c r="A7" s="271" t="s">
        <v>350</v>
      </c>
      <c r="B7" s="272" t="s">
        <v>351</v>
      </c>
      <c r="C7" s="273">
        <v>2169815</v>
      </c>
      <c r="D7" s="273">
        <v>0</v>
      </c>
      <c r="E7" s="273">
        <v>1850100</v>
      </c>
    </row>
    <row r="8" spans="1:5" ht="25.5" x14ac:dyDescent="0.2">
      <c r="A8" s="271" t="s">
        <v>352</v>
      </c>
      <c r="B8" s="272" t="s">
        <v>353</v>
      </c>
      <c r="C8" s="273">
        <v>878887</v>
      </c>
      <c r="D8" s="273">
        <v>0</v>
      </c>
      <c r="E8" s="273">
        <v>197881</v>
      </c>
    </row>
    <row r="9" spans="1:5" ht="25.5" x14ac:dyDescent="0.2">
      <c r="A9" s="271" t="s">
        <v>354</v>
      </c>
      <c r="B9" s="272" t="s">
        <v>355</v>
      </c>
      <c r="C9" s="273">
        <v>16743875</v>
      </c>
      <c r="D9" s="273">
        <v>0</v>
      </c>
      <c r="E9" s="273">
        <v>13604824</v>
      </c>
    </row>
    <row r="10" spans="1:5" ht="25.5" x14ac:dyDescent="0.2">
      <c r="A10" s="271" t="s">
        <v>356</v>
      </c>
      <c r="B10" s="272" t="s">
        <v>357</v>
      </c>
      <c r="C10" s="273">
        <v>27814507</v>
      </c>
      <c r="D10" s="273">
        <v>0</v>
      </c>
      <c r="E10" s="273">
        <v>29955427</v>
      </c>
    </row>
    <row r="11" spans="1:5" ht="25.5" x14ac:dyDescent="0.2">
      <c r="A11" s="271" t="s">
        <v>358</v>
      </c>
      <c r="B11" s="272" t="s">
        <v>359</v>
      </c>
      <c r="C11" s="273">
        <v>13884459</v>
      </c>
      <c r="D11" s="273">
        <v>0</v>
      </c>
      <c r="E11" s="273">
        <v>3466963</v>
      </c>
    </row>
    <row r="12" spans="1:5" ht="25.5" x14ac:dyDescent="0.2">
      <c r="A12" s="271" t="s">
        <v>360</v>
      </c>
      <c r="B12" s="272" t="s">
        <v>361</v>
      </c>
      <c r="C12" s="273">
        <v>10572624</v>
      </c>
      <c r="D12" s="273">
        <v>0</v>
      </c>
      <c r="E12" s="273">
        <v>30123401</v>
      </c>
    </row>
    <row r="13" spans="1:5" ht="25.5" x14ac:dyDescent="0.2">
      <c r="A13" s="271" t="s">
        <v>362</v>
      </c>
      <c r="B13" s="272" t="s">
        <v>363</v>
      </c>
      <c r="C13" s="273">
        <v>6054</v>
      </c>
      <c r="D13" s="273">
        <v>0</v>
      </c>
      <c r="E13" s="273">
        <v>5328795</v>
      </c>
    </row>
    <row r="14" spans="1:5" ht="25.5" x14ac:dyDescent="0.2">
      <c r="A14" s="271" t="s">
        <v>364</v>
      </c>
      <c r="B14" s="272" t="s">
        <v>365</v>
      </c>
      <c r="C14" s="273">
        <v>52277644</v>
      </c>
      <c r="D14" s="273">
        <v>0</v>
      </c>
      <c r="E14" s="273">
        <v>68874586</v>
      </c>
    </row>
    <row r="15" spans="1:5" x14ac:dyDescent="0.2">
      <c r="A15" s="271" t="s">
        <v>366</v>
      </c>
      <c r="B15" s="272" t="s">
        <v>367</v>
      </c>
      <c r="C15" s="273">
        <v>1672457</v>
      </c>
      <c r="D15" s="273">
        <v>0</v>
      </c>
      <c r="E15" s="273">
        <v>2378420</v>
      </c>
    </row>
    <row r="16" spans="1:5" x14ac:dyDescent="0.2">
      <c r="A16" s="271" t="s">
        <v>368</v>
      </c>
      <c r="B16" s="272" t="s">
        <v>369</v>
      </c>
      <c r="C16" s="273">
        <v>19043110</v>
      </c>
      <c r="D16" s="273">
        <v>0</v>
      </c>
      <c r="E16" s="273">
        <v>24684143</v>
      </c>
    </row>
    <row r="17" spans="1:5" x14ac:dyDescent="0.2">
      <c r="A17" s="271" t="s">
        <v>370</v>
      </c>
      <c r="B17" s="272" t="s">
        <v>371</v>
      </c>
      <c r="C17" s="273">
        <v>20715567</v>
      </c>
      <c r="D17" s="273">
        <v>0</v>
      </c>
      <c r="E17" s="273">
        <v>27062563</v>
      </c>
    </row>
    <row r="18" spans="1:5" x14ac:dyDescent="0.2">
      <c r="A18" s="271" t="s">
        <v>372</v>
      </c>
      <c r="B18" s="272" t="s">
        <v>373</v>
      </c>
      <c r="C18" s="273">
        <v>4227652</v>
      </c>
      <c r="D18" s="273">
        <v>0</v>
      </c>
      <c r="E18" s="273">
        <v>4362014</v>
      </c>
    </row>
    <row r="19" spans="1:5" x14ac:dyDescent="0.2">
      <c r="A19" s="271" t="s">
        <v>374</v>
      </c>
      <c r="B19" s="272" t="s">
        <v>375</v>
      </c>
      <c r="C19" s="273">
        <v>6062374</v>
      </c>
      <c r="D19" s="273">
        <v>0</v>
      </c>
      <c r="E19" s="273">
        <v>6658613</v>
      </c>
    </row>
    <row r="20" spans="1:5" x14ac:dyDescent="0.2">
      <c r="A20" s="271" t="s">
        <v>376</v>
      </c>
      <c r="B20" s="272" t="s">
        <v>377</v>
      </c>
      <c r="C20" s="273">
        <v>1974989</v>
      </c>
      <c r="D20" s="273">
        <v>0</v>
      </c>
      <c r="E20" s="273">
        <v>1843884</v>
      </c>
    </row>
    <row r="21" spans="1:5" x14ac:dyDescent="0.2">
      <c r="A21" s="271" t="s">
        <v>378</v>
      </c>
      <c r="B21" s="272" t="s">
        <v>379</v>
      </c>
      <c r="C21" s="273">
        <v>12265015</v>
      </c>
      <c r="D21" s="273">
        <v>0</v>
      </c>
      <c r="E21" s="273">
        <v>12864511</v>
      </c>
    </row>
    <row r="22" spans="1:5" x14ac:dyDescent="0.2">
      <c r="A22" s="271" t="s">
        <v>380</v>
      </c>
      <c r="B22" s="272" t="s">
        <v>381</v>
      </c>
      <c r="C22" s="273">
        <v>13682356</v>
      </c>
      <c r="D22" s="273">
        <v>0</v>
      </c>
      <c r="E22" s="273">
        <v>11621729</v>
      </c>
    </row>
    <row r="23" spans="1:5" x14ac:dyDescent="0.2">
      <c r="A23" s="271" t="s">
        <v>382</v>
      </c>
      <c r="B23" s="272" t="s">
        <v>383</v>
      </c>
      <c r="C23" s="273">
        <v>147809368</v>
      </c>
      <c r="D23" s="273">
        <v>0</v>
      </c>
      <c r="E23" s="273">
        <v>17374314</v>
      </c>
    </row>
    <row r="24" spans="1:5" ht="25.5" x14ac:dyDescent="0.2">
      <c r="A24" s="271" t="s">
        <v>384</v>
      </c>
      <c r="B24" s="272" t="s">
        <v>385</v>
      </c>
      <c r="C24" s="273">
        <v>-125450787</v>
      </c>
      <c r="D24" s="273">
        <v>0</v>
      </c>
      <c r="E24" s="273">
        <v>13556293</v>
      </c>
    </row>
    <row r="25" spans="1:5" ht="25.5" x14ac:dyDescent="0.2">
      <c r="A25" s="271" t="s">
        <v>386</v>
      </c>
      <c r="B25" s="272" t="s">
        <v>387</v>
      </c>
      <c r="C25" s="273">
        <v>20</v>
      </c>
      <c r="D25" s="273">
        <v>0</v>
      </c>
      <c r="E25" s="273">
        <v>28</v>
      </c>
    </row>
    <row r="26" spans="1:5" ht="25.5" x14ac:dyDescent="0.2">
      <c r="A26" s="271" t="s">
        <v>388</v>
      </c>
      <c r="B26" s="272" t="s">
        <v>389</v>
      </c>
      <c r="C26" s="273">
        <v>20</v>
      </c>
      <c r="D26" s="273">
        <v>0</v>
      </c>
      <c r="E26" s="273">
        <v>28</v>
      </c>
    </row>
    <row r="27" spans="1:5" ht="25.5" x14ac:dyDescent="0.2">
      <c r="A27" s="271" t="s">
        <v>390</v>
      </c>
      <c r="B27" s="272" t="s">
        <v>391</v>
      </c>
      <c r="C27" s="273">
        <v>48535</v>
      </c>
      <c r="D27" s="273">
        <v>0</v>
      </c>
      <c r="E27" s="273">
        <v>0</v>
      </c>
    </row>
    <row r="28" spans="1:5" ht="25.5" x14ac:dyDescent="0.2">
      <c r="A28" s="271" t="s">
        <v>392</v>
      </c>
      <c r="B28" s="272" t="s">
        <v>393</v>
      </c>
      <c r="C28" s="273">
        <v>48535</v>
      </c>
      <c r="D28" s="273">
        <v>0</v>
      </c>
      <c r="E28" s="273">
        <v>0</v>
      </c>
    </row>
    <row r="29" spans="1:5" ht="25.5" x14ac:dyDescent="0.2">
      <c r="A29" s="271" t="s">
        <v>394</v>
      </c>
      <c r="B29" s="272" t="s">
        <v>395</v>
      </c>
      <c r="C29" s="273">
        <v>-48515</v>
      </c>
      <c r="D29" s="273">
        <v>0</v>
      </c>
      <c r="E29" s="273">
        <v>28</v>
      </c>
    </row>
    <row r="30" spans="1:5" ht="13.5" thickBot="1" x14ac:dyDescent="0.25">
      <c r="A30" s="271" t="s">
        <v>396</v>
      </c>
      <c r="B30" s="274" t="s">
        <v>397</v>
      </c>
      <c r="C30" s="275">
        <v>-125499302</v>
      </c>
      <c r="D30" s="276">
        <v>0</v>
      </c>
      <c r="E30" s="277">
        <v>13556321</v>
      </c>
    </row>
  </sheetData>
  <mergeCells count="2">
    <mergeCell ref="A4:E4"/>
    <mergeCell ref="A2:C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H137"/>
  <sheetViews>
    <sheetView view="pageBreakPreview" zoomScaleNormal="100" zoomScaleSheetLayoutView="100" workbookViewId="0">
      <selection activeCell="D1" sqref="D1"/>
    </sheetView>
  </sheetViews>
  <sheetFormatPr defaultRowHeight="12.75" x14ac:dyDescent="0.2"/>
  <cols>
    <col min="1" max="1" width="4.140625" bestFit="1" customWidth="1"/>
    <col min="2" max="2" width="42.5703125" bestFit="1" customWidth="1"/>
    <col min="3" max="3" width="16.28515625" bestFit="1" customWidth="1"/>
    <col min="4" max="6" width="16.28515625" customWidth="1"/>
  </cols>
  <sheetData>
    <row r="1" spans="1:8" x14ac:dyDescent="0.2">
      <c r="D1" s="119" t="s">
        <v>552</v>
      </c>
    </row>
    <row r="2" spans="1:8" ht="15.75" x14ac:dyDescent="0.25">
      <c r="B2" s="435" t="s">
        <v>284</v>
      </c>
      <c r="C2" s="353"/>
      <c r="D2" s="353"/>
    </row>
    <row r="3" spans="1:8" ht="18.75" x14ac:dyDescent="0.3">
      <c r="A3" s="120"/>
      <c r="B3" s="352" t="s">
        <v>158</v>
      </c>
      <c r="C3" s="352"/>
      <c r="D3" s="352"/>
      <c r="E3" s="72"/>
      <c r="F3" s="72"/>
      <c r="G3" s="72"/>
      <c r="H3" s="72"/>
    </row>
    <row r="4" spans="1:8" ht="15.75" x14ac:dyDescent="0.25">
      <c r="A4" s="121"/>
      <c r="B4" s="436" t="s">
        <v>199</v>
      </c>
      <c r="C4" s="437"/>
      <c r="D4" s="437"/>
      <c r="E4" s="119"/>
      <c r="F4" s="122"/>
    </row>
    <row r="5" spans="1:8" ht="15" x14ac:dyDescent="0.25">
      <c r="A5" s="123"/>
      <c r="B5" s="123"/>
      <c r="C5" s="140">
        <v>2018</v>
      </c>
      <c r="D5" s="140">
        <v>2019</v>
      </c>
      <c r="E5" s="138"/>
      <c r="F5" s="138"/>
    </row>
    <row r="6" spans="1:8" ht="14.25" x14ac:dyDescent="0.2">
      <c r="A6" s="124"/>
      <c r="B6" s="124" t="s">
        <v>200</v>
      </c>
      <c r="C6" s="94">
        <v>307784000</v>
      </c>
      <c r="D6" s="94">
        <v>307784000</v>
      </c>
      <c r="E6" s="136"/>
      <c r="F6" s="136"/>
    </row>
    <row r="7" spans="1:8" ht="14.25" x14ac:dyDescent="0.2">
      <c r="A7" s="124" t="s">
        <v>128</v>
      </c>
      <c r="B7" s="124" t="s">
        <v>201</v>
      </c>
      <c r="C7" s="125">
        <f>C8+C9</f>
        <v>75687</v>
      </c>
      <c r="D7" s="125">
        <f>D8+D9</f>
        <v>0</v>
      </c>
      <c r="E7" s="139"/>
      <c r="F7" s="139"/>
    </row>
    <row r="8" spans="1:8" ht="15" x14ac:dyDescent="0.25">
      <c r="A8" s="123"/>
      <c r="B8" s="123" t="s">
        <v>202</v>
      </c>
      <c r="C8" s="94"/>
      <c r="D8" s="94"/>
      <c r="E8" s="136"/>
      <c r="F8" s="136"/>
    </row>
    <row r="9" spans="1:8" ht="15" x14ac:dyDescent="0.25">
      <c r="A9" s="123"/>
      <c r="B9" s="123" t="s">
        <v>275</v>
      </c>
      <c r="C9" s="94">
        <v>75687</v>
      </c>
      <c r="D9" s="94">
        <v>0</v>
      </c>
      <c r="E9" s="136"/>
      <c r="F9" s="136"/>
    </row>
    <row r="10" spans="1:8" ht="15" x14ac:dyDescent="0.25">
      <c r="A10" s="123"/>
      <c r="B10" s="123" t="s">
        <v>204</v>
      </c>
      <c r="C10" s="94"/>
      <c r="D10" s="94"/>
      <c r="E10" s="136"/>
      <c r="F10" s="136"/>
    </row>
    <row r="11" spans="1:8" ht="14.25" x14ac:dyDescent="0.2">
      <c r="A11" s="124" t="s">
        <v>129</v>
      </c>
      <c r="B11" s="124" t="s">
        <v>205</v>
      </c>
      <c r="C11" s="126">
        <f>+C12+C16+C20+C28</f>
        <v>172288945</v>
      </c>
      <c r="D11" s="126">
        <f>+D12+D16+D20+D28</f>
        <v>173496089</v>
      </c>
      <c r="E11" s="139"/>
      <c r="F11" s="139"/>
    </row>
    <row r="12" spans="1:8" ht="15" x14ac:dyDescent="0.25">
      <c r="A12" s="123" t="s">
        <v>2</v>
      </c>
      <c r="B12" s="123" t="s">
        <v>206</v>
      </c>
      <c r="C12" s="94">
        <v>160254871</v>
      </c>
      <c r="D12" s="94">
        <v>160403835</v>
      </c>
      <c r="E12" s="136"/>
      <c r="F12" s="136"/>
    </row>
    <row r="13" spans="1:8" ht="15" x14ac:dyDescent="0.25">
      <c r="A13" s="123"/>
      <c r="B13" s="123" t="s">
        <v>207</v>
      </c>
      <c r="C13" s="127"/>
      <c r="D13" s="127"/>
      <c r="E13" s="136"/>
      <c r="F13" s="136"/>
    </row>
    <row r="14" spans="1:8" ht="15" x14ac:dyDescent="0.25">
      <c r="A14" s="123"/>
      <c r="B14" s="123" t="s">
        <v>208</v>
      </c>
      <c r="C14" s="94"/>
      <c r="D14" s="94"/>
      <c r="E14" s="136"/>
      <c r="F14" s="136"/>
    </row>
    <row r="15" spans="1:8" ht="15" x14ac:dyDescent="0.25">
      <c r="A15" s="123"/>
      <c r="B15" s="123" t="s">
        <v>209</v>
      </c>
      <c r="C15" s="128"/>
      <c r="D15" s="128"/>
      <c r="E15" s="136"/>
      <c r="F15" s="136"/>
    </row>
    <row r="16" spans="1:8" ht="15" x14ac:dyDescent="0.25">
      <c r="A16" s="123" t="s">
        <v>7</v>
      </c>
      <c r="B16" s="123" t="s">
        <v>210</v>
      </c>
      <c r="C16" s="125">
        <f>SUM(C17:C19)</f>
        <v>10282154</v>
      </c>
      <c r="D16" s="125">
        <f>SUM(D17:D19)</f>
        <v>11290334</v>
      </c>
      <c r="E16" s="139"/>
      <c r="F16" s="139"/>
    </row>
    <row r="17" spans="1:6" ht="15" x14ac:dyDescent="0.25">
      <c r="A17" s="123"/>
      <c r="B17" s="123" t="s">
        <v>207</v>
      </c>
      <c r="C17" s="127">
        <v>10282154</v>
      </c>
      <c r="D17" s="127">
        <v>11290334</v>
      </c>
      <c r="E17" s="136"/>
      <c r="F17" s="136"/>
    </row>
    <row r="18" spans="1:6" ht="15" x14ac:dyDescent="0.25">
      <c r="A18" s="123"/>
      <c r="B18" s="123" t="s">
        <v>208</v>
      </c>
      <c r="C18" s="94"/>
      <c r="D18" s="94"/>
      <c r="E18" s="136"/>
      <c r="F18" s="136"/>
    </row>
    <row r="19" spans="1:6" ht="15" x14ac:dyDescent="0.25">
      <c r="A19" s="123"/>
      <c r="B19" s="123" t="s">
        <v>209</v>
      </c>
      <c r="C19" s="128"/>
      <c r="D19" s="128"/>
      <c r="E19" s="136"/>
      <c r="F19" s="136"/>
    </row>
    <row r="20" spans="1:6" ht="15" x14ac:dyDescent="0.25">
      <c r="A20" s="123" t="s">
        <v>8</v>
      </c>
      <c r="B20" s="123" t="s">
        <v>211</v>
      </c>
      <c r="C20" s="94">
        <f>SUM(C21:C23)</f>
        <v>0</v>
      </c>
      <c r="D20" s="94">
        <f>SUM(D21:D23)</f>
        <v>0</v>
      </c>
      <c r="E20" s="136"/>
      <c r="F20" s="136"/>
    </row>
    <row r="21" spans="1:6" ht="15" x14ac:dyDescent="0.25">
      <c r="A21" s="123"/>
      <c r="B21" s="123" t="s">
        <v>207</v>
      </c>
      <c r="C21" s="127"/>
      <c r="D21" s="127"/>
      <c r="E21" s="136"/>
      <c r="F21" s="136"/>
    </row>
    <row r="22" spans="1:6" ht="15" x14ac:dyDescent="0.25">
      <c r="A22" s="123"/>
      <c r="B22" s="123" t="s">
        <v>208</v>
      </c>
      <c r="C22" s="94"/>
      <c r="D22" s="94"/>
      <c r="E22" s="136"/>
      <c r="F22" s="136"/>
    </row>
    <row r="23" spans="1:6" ht="15" x14ac:dyDescent="0.25">
      <c r="A23" s="123"/>
      <c r="B23" s="123" t="s">
        <v>209</v>
      </c>
      <c r="C23" s="94"/>
      <c r="D23" s="94"/>
      <c r="E23" s="136"/>
      <c r="F23" s="136"/>
    </row>
    <row r="24" spans="1:6" ht="15" x14ac:dyDescent="0.25">
      <c r="A24" s="123" t="s">
        <v>9</v>
      </c>
      <c r="B24" s="123" t="s">
        <v>212</v>
      </c>
      <c r="C24" s="94"/>
      <c r="D24" s="94"/>
      <c r="E24" s="136"/>
      <c r="F24" s="136"/>
    </row>
    <row r="25" spans="1:6" ht="15" x14ac:dyDescent="0.25">
      <c r="A25" s="123"/>
      <c r="B25" s="123" t="s">
        <v>202</v>
      </c>
      <c r="C25" s="94"/>
      <c r="D25" s="94"/>
      <c r="E25" s="136"/>
      <c r="F25" s="136"/>
    </row>
    <row r="26" spans="1:6" ht="15" x14ac:dyDescent="0.25">
      <c r="A26" s="123"/>
      <c r="B26" s="123" t="s">
        <v>203</v>
      </c>
      <c r="C26" s="94"/>
      <c r="D26" s="94"/>
      <c r="E26" s="136"/>
      <c r="F26" s="136"/>
    </row>
    <row r="27" spans="1:6" ht="15" x14ac:dyDescent="0.25">
      <c r="A27" s="123"/>
      <c r="B27" s="123" t="s">
        <v>204</v>
      </c>
      <c r="C27" s="128"/>
      <c r="D27" s="128"/>
      <c r="E27" s="136"/>
      <c r="F27" s="136"/>
    </row>
    <row r="28" spans="1:6" ht="15" x14ac:dyDescent="0.25">
      <c r="A28" s="123" t="s">
        <v>10</v>
      </c>
      <c r="B28" s="123" t="s">
        <v>213</v>
      </c>
      <c r="C28" s="125">
        <f>SUM(C29:C31)</f>
        <v>1751920</v>
      </c>
      <c r="D28" s="125">
        <f>SUM(D29:D31)</f>
        <v>1801920</v>
      </c>
      <c r="E28" s="139"/>
      <c r="F28" s="139"/>
    </row>
    <row r="29" spans="1:6" ht="15" x14ac:dyDescent="0.25">
      <c r="A29" s="123"/>
      <c r="B29" s="123" t="s">
        <v>202</v>
      </c>
      <c r="C29" s="127"/>
      <c r="D29" s="127"/>
      <c r="E29" s="136"/>
      <c r="F29" s="136"/>
    </row>
    <row r="30" spans="1:6" ht="15" x14ac:dyDescent="0.25">
      <c r="A30" s="123"/>
      <c r="B30" s="123" t="s">
        <v>203</v>
      </c>
      <c r="C30" s="94">
        <v>1751920</v>
      </c>
      <c r="D30" s="94">
        <v>1801920</v>
      </c>
      <c r="E30" s="136"/>
      <c r="F30" s="136"/>
    </row>
    <row r="31" spans="1:6" ht="15" x14ac:dyDescent="0.25">
      <c r="A31" s="123"/>
      <c r="B31" s="123" t="s">
        <v>204</v>
      </c>
      <c r="C31" s="94"/>
      <c r="D31" s="94"/>
      <c r="E31" s="136"/>
      <c r="F31" s="136"/>
    </row>
    <row r="32" spans="1:6" ht="15" x14ac:dyDescent="0.25">
      <c r="A32" s="123" t="s">
        <v>11</v>
      </c>
      <c r="B32" s="123" t="s">
        <v>214</v>
      </c>
      <c r="C32" s="94"/>
      <c r="D32" s="94"/>
      <c r="E32" s="136"/>
      <c r="F32" s="136"/>
    </row>
    <row r="33" spans="1:6" ht="15" x14ac:dyDescent="0.25">
      <c r="A33" s="123"/>
      <c r="B33" s="123" t="s">
        <v>202</v>
      </c>
      <c r="C33" s="94"/>
      <c r="D33" s="94"/>
      <c r="E33" s="136"/>
      <c r="F33" s="136"/>
    </row>
    <row r="34" spans="1:6" ht="15" x14ac:dyDescent="0.25">
      <c r="A34" s="123"/>
      <c r="B34" s="123" t="s">
        <v>203</v>
      </c>
      <c r="C34" s="94"/>
      <c r="D34" s="94"/>
      <c r="E34" s="136"/>
      <c r="F34" s="136"/>
    </row>
    <row r="35" spans="1:6" ht="15" x14ac:dyDescent="0.25">
      <c r="A35" s="123"/>
      <c r="B35" s="123" t="s">
        <v>204</v>
      </c>
      <c r="C35" s="94"/>
      <c r="D35" s="94"/>
      <c r="E35" s="136"/>
      <c r="F35" s="136"/>
    </row>
    <row r="36" spans="1:6" ht="15" x14ac:dyDescent="0.25">
      <c r="A36" s="123" t="s">
        <v>12</v>
      </c>
      <c r="B36" s="123" t="s">
        <v>215</v>
      </c>
      <c r="C36" s="94"/>
      <c r="D36" s="94"/>
      <c r="E36" s="136"/>
      <c r="F36" s="136"/>
    </row>
    <row r="37" spans="1:6" ht="15" x14ac:dyDescent="0.25">
      <c r="A37" s="123"/>
      <c r="B37" s="123" t="s">
        <v>202</v>
      </c>
      <c r="C37" s="94"/>
      <c r="D37" s="94"/>
      <c r="E37" s="136"/>
      <c r="F37" s="136"/>
    </row>
    <row r="38" spans="1:6" ht="15" x14ac:dyDescent="0.25">
      <c r="A38" s="123"/>
      <c r="B38" s="123" t="s">
        <v>203</v>
      </c>
      <c r="C38" s="94"/>
      <c r="D38" s="94"/>
      <c r="E38" s="136"/>
      <c r="F38" s="136"/>
    </row>
    <row r="39" spans="1:6" ht="15" x14ac:dyDescent="0.25">
      <c r="A39" s="123"/>
      <c r="B39" s="123" t="s">
        <v>204</v>
      </c>
      <c r="C39" s="94"/>
      <c r="D39" s="94"/>
      <c r="E39" s="136"/>
      <c r="F39" s="136"/>
    </row>
    <row r="40" spans="1:6" ht="15" x14ac:dyDescent="0.25">
      <c r="A40" s="123" t="s">
        <v>13</v>
      </c>
      <c r="B40" s="123" t="s">
        <v>216</v>
      </c>
      <c r="C40" s="94"/>
      <c r="D40" s="94"/>
      <c r="E40" s="136"/>
      <c r="F40" s="136"/>
    </row>
    <row r="41" spans="1:6" ht="15" x14ac:dyDescent="0.25">
      <c r="A41" s="123"/>
      <c r="B41" s="123" t="s">
        <v>202</v>
      </c>
      <c r="C41" s="94"/>
      <c r="D41" s="94"/>
      <c r="E41" s="136"/>
      <c r="F41" s="136"/>
    </row>
    <row r="42" spans="1:6" ht="15" x14ac:dyDescent="0.25">
      <c r="A42" s="123"/>
      <c r="B42" s="123" t="s">
        <v>203</v>
      </c>
      <c r="C42" s="94"/>
      <c r="D42" s="94"/>
      <c r="E42" s="136"/>
      <c r="F42" s="136"/>
    </row>
    <row r="43" spans="1:6" ht="15" x14ac:dyDescent="0.25">
      <c r="A43" s="123"/>
      <c r="B43" s="123" t="s">
        <v>204</v>
      </c>
      <c r="C43" s="94"/>
      <c r="D43" s="94"/>
      <c r="E43" s="136"/>
      <c r="F43" s="136"/>
    </row>
    <row r="44" spans="1:6" ht="14.25" x14ac:dyDescent="0.2">
      <c r="A44" s="124" t="s">
        <v>130</v>
      </c>
      <c r="B44" s="124" t="s">
        <v>217</v>
      </c>
      <c r="C44" s="125">
        <f>+C45+C54</f>
        <v>111000</v>
      </c>
      <c r="D44" s="125">
        <f>+D45+D54</f>
        <v>111000</v>
      </c>
      <c r="E44" s="139"/>
      <c r="F44" s="139"/>
    </row>
    <row r="45" spans="1:6" ht="15" x14ac:dyDescent="0.25">
      <c r="A45" s="123" t="s">
        <v>2</v>
      </c>
      <c r="B45" s="123" t="s">
        <v>218</v>
      </c>
      <c r="C45" s="94">
        <v>111000</v>
      </c>
      <c r="D45" s="94">
        <v>111000</v>
      </c>
      <c r="E45" s="136"/>
      <c r="F45" s="136"/>
    </row>
    <row r="46" spans="1:6" ht="15" x14ac:dyDescent="0.25">
      <c r="A46" s="123"/>
      <c r="B46" s="123" t="s">
        <v>207</v>
      </c>
      <c r="C46" s="94"/>
      <c r="D46" s="94"/>
      <c r="E46" s="136"/>
      <c r="F46" s="136"/>
    </row>
    <row r="47" spans="1:6" ht="15" x14ac:dyDescent="0.25">
      <c r="A47" s="123"/>
      <c r="B47" s="123" t="s">
        <v>208</v>
      </c>
      <c r="C47" s="94"/>
      <c r="D47" s="94"/>
      <c r="E47" s="136"/>
      <c r="F47" s="136"/>
    </row>
    <row r="48" spans="1:6" ht="15" x14ac:dyDescent="0.25">
      <c r="A48" s="123"/>
      <c r="B48" s="123" t="s">
        <v>209</v>
      </c>
      <c r="C48" s="94">
        <v>111000</v>
      </c>
      <c r="D48" s="94">
        <v>111000</v>
      </c>
      <c r="E48" s="136"/>
      <c r="F48" s="136"/>
    </row>
    <row r="49" spans="1:6" ht="15" x14ac:dyDescent="0.25">
      <c r="A49" s="123"/>
      <c r="B49" s="123"/>
      <c r="C49" s="94"/>
      <c r="D49" s="94"/>
      <c r="E49" s="136"/>
      <c r="F49" s="136"/>
    </row>
    <row r="50" spans="1:6" ht="15" x14ac:dyDescent="0.25">
      <c r="A50" s="123" t="s">
        <v>7</v>
      </c>
      <c r="B50" s="123" t="s">
        <v>219</v>
      </c>
      <c r="C50" s="94"/>
      <c r="D50" s="94"/>
      <c r="E50" s="136"/>
      <c r="F50" s="136"/>
    </row>
    <row r="51" spans="1:6" ht="15" x14ac:dyDescent="0.25">
      <c r="A51" s="129"/>
      <c r="B51" s="129" t="s">
        <v>202</v>
      </c>
      <c r="C51" s="94"/>
      <c r="D51" s="94"/>
      <c r="E51" s="136"/>
      <c r="F51" s="136"/>
    </row>
    <row r="52" spans="1:6" ht="15" x14ac:dyDescent="0.25">
      <c r="A52" s="123"/>
      <c r="B52" s="123" t="s">
        <v>203</v>
      </c>
      <c r="C52" s="94"/>
      <c r="D52" s="94"/>
      <c r="E52" s="136"/>
      <c r="F52" s="136"/>
    </row>
    <row r="53" spans="1:6" ht="15" x14ac:dyDescent="0.25">
      <c r="A53" s="123"/>
      <c r="B53" s="123" t="s">
        <v>204</v>
      </c>
      <c r="C53" s="94"/>
      <c r="D53" s="94"/>
      <c r="E53" s="136"/>
      <c r="F53" s="136"/>
    </row>
    <row r="54" spans="1:6" ht="15" x14ac:dyDescent="0.25">
      <c r="A54" s="123" t="s">
        <v>8</v>
      </c>
      <c r="B54" s="123" t="s">
        <v>220</v>
      </c>
      <c r="C54" s="94">
        <f>+C57</f>
        <v>0</v>
      </c>
      <c r="D54" s="94">
        <f>+D57</f>
        <v>0</v>
      </c>
      <c r="E54" s="136"/>
      <c r="F54" s="136"/>
    </row>
    <row r="55" spans="1:6" ht="15" x14ac:dyDescent="0.25">
      <c r="A55" s="123"/>
      <c r="B55" s="123" t="s">
        <v>202</v>
      </c>
      <c r="C55" s="94"/>
      <c r="D55" s="94"/>
      <c r="E55" s="136"/>
      <c r="F55" s="136"/>
    </row>
    <row r="56" spans="1:6" ht="15" x14ac:dyDescent="0.25">
      <c r="A56" s="123"/>
      <c r="B56" s="123" t="s">
        <v>203</v>
      </c>
      <c r="C56" s="94"/>
      <c r="D56" s="94"/>
      <c r="E56" s="136"/>
      <c r="F56" s="136"/>
    </row>
    <row r="57" spans="1:6" ht="15" x14ac:dyDescent="0.25">
      <c r="A57" s="123"/>
      <c r="B57" s="123" t="s">
        <v>204</v>
      </c>
      <c r="C57" s="94"/>
      <c r="D57" s="94"/>
      <c r="E57" s="136"/>
      <c r="F57" s="136"/>
    </row>
    <row r="58" spans="1:6" ht="15" x14ac:dyDescent="0.25">
      <c r="A58" s="123" t="s">
        <v>9</v>
      </c>
      <c r="B58" s="123" t="s">
        <v>221</v>
      </c>
      <c r="C58" s="94"/>
      <c r="D58" s="94"/>
      <c r="E58" s="136"/>
      <c r="F58" s="136"/>
    </row>
    <row r="59" spans="1:6" ht="15" x14ac:dyDescent="0.25">
      <c r="A59" s="123"/>
      <c r="B59" s="123" t="s">
        <v>202</v>
      </c>
      <c r="C59" s="94"/>
      <c r="D59" s="94"/>
      <c r="E59" s="136"/>
      <c r="F59" s="136"/>
    </row>
    <row r="60" spans="1:6" ht="15" x14ac:dyDescent="0.25">
      <c r="A60" s="123"/>
      <c r="B60" s="123" t="s">
        <v>203</v>
      </c>
      <c r="C60" s="94"/>
      <c r="D60" s="94"/>
      <c r="E60" s="136"/>
      <c r="F60" s="136"/>
    </row>
    <row r="61" spans="1:6" ht="15" x14ac:dyDescent="0.25">
      <c r="A61" s="123"/>
      <c r="B61" s="123" t="s">
        <v>204</v>
      </c>
      <c r="C61" s="94"/>
      <c r="D61" s="94"/>
      <c r="E61" s="136"/>
      <c r="F61" s="136"/>
    </row>
    <row r="62" spans="1:6" ht="15" x14ac:dyDescent="0.25">
      <c r="A62" s="123" t="s">
        <v>10</v>
      </c>
      <c r="B62" s="123" t="s">
        <v>222</v>
      </c>
      <c r="C62" s="94"/>
      <c r="D62" s="94"/>
      <c r="E62" s="136"/>
      <c r="F62" s="136"/>
    </row>
    <row r="63" spans="1:6" ht="15" x14ac:dyDescent="0.25">
      <c r="A63" s="123"/>
      <c r="B63" s="123" t="s">
        <v>202</v>
      </c>
      <c r="C63" s="94"/>
      <c r="D63" s="94"/>
      <c r="E63" s="136"/>
      <c r="F63" s="136"/>
    </row>
    <row r="64" spans="1:6" ht="15" x14ac:dyDescent="0.25">
      <c r="A64" s="123"/>
      <c r="B64" s="123" t="s">
        <v>203</v>
      </c>
      <c r="C64" s="94"/>
      <c r="D64" s="94"/>
      <c r="E64" s="136"/>
      <c r="F64" s="136"/>
    </row>
    <row r="65" spans="1:6" ht="15" x14ac:dyDescent="0.25">
      <c r="A65" s="123"/>
      <c r="B65" s="123" t="s">
        <v>204</v>
      </c>
      <c r="C65" s="94"/>
      <c r="D65" s="94"/>
      <c r="E65" s="136"/>
      <c r="F65" s="136"/>
    </row>
    <row r="66" spans="1:6" ht="15" x14ac:dyDescent="0.25">
      <c r="A66" s="123" t="s">
        <v>11</v>
      </c>
      <c r="B66" s="123" t="s">
        <v>223</v>
      </c>
      <c r="C66" s="94"/>
      <c r="D66" s="94"/>
      <c r="E66" s="136"/>
      <c r="F66" s="136"/>
    </row>
    <row r="67" spans="1:6" ht="15" x14ac:dyDescent="0.25">
      <c r="A67" s="123"/>
      <c r="B67" s="123" t="s">
        <v>202</v>
      </c>
      <c r="C67" s="94"/>
      <c r="D67" s="94"/>
      <c r="E67" s="136"/>
      <c r="F67" s="136"/>
    </row>
    <row r="68" spans="1:6" ht="15" x14ac:dyDescent="0.25">
      <c r="A68" s="123"/>
      <c r="B68" s="123" t="s">
        <v>203</v>
      </c>
      <c r="C68" s="94"/>
      <c r="D68" s="94"/>
      <c r="E68" s="136"/>
      <c r="F68" s="136"/>
    </row>
    <row r="69" spans="1:6" ht="15" x14ac:dyDescent="0.25">
      <c r="A69" s="123"/>
      <c r="B69" s="123" t="s">
        <v>204</v>
      </c>
      <c r="C69" s="94"/>
      <c r="D69" s="94"/>
      <c r="E69" s="136"/>
      <c r="F69" s="136"/>
    </row>
    <row r="70" spans="1:6" ht="42.75" x14ac:dyDescent="0.2">
      <c r="A70" s="124" t="s">
        <v>116</v>
      </c>
      <c r="B70" s="130" t="s">
        <v>224</v>
      </c>
      <c r="C70" s="94">
        <f>SUM(C71:C73)</f>
        <v>0</v>
      </c>
      <c r="D70" s="94">
        <f>SUM(D71:D73)</f>
        <v>0</v>
      </c>
      <c r="E70" s="136"/>
      <c r="F70" s="136"/>
    </row>
    <row r="71" spans="1:6" ht="15" x14ac:dyDescent="0.25">
      <c r="A71" s="123"/>
      <c r="B71" s="123" t="s">
        <v>207</v>
      </c>
      <c r="C71" s="94"/>
      <c r="D71" s="94"/>
      <c r="E71" s="136"/>
      <c r="F71" s="136"/>
    </row>
    <row r="72" spans="1:6" ht="15" x14ac:dyDescent="0.25">
      <c r="A72" s="123"/>
      <c r="B72" s="123" t="s">
        <v>208</v>
      </c>
      <c r="C72" s="94"/>
      <c r="D72" s="94"/>
      <c r="E72" s="136"/>
      <c r="F72" s="136"/>
    </row>
    <row r="73" spans="1:6" ht="15" x14ac:dyDescent="0.25">
      <c r="A73" s="123"/>
      <c r="B73" s="123" t="s">
        <v>209</v>
      </c>
      <c r="C73" s="94"/>
      <c r="D73" s="94"/>
      <c r="E73" s="136"/>
      <c r="F73" s="136"/>
    </row>
    <row r="74" spans="1:6" ht="15" x14ac:dyDescent="0.25">
      <c r="A74" s="123"/>
      <c r="B74" s="124" t="s">
        <v>225</v>
      </c>
      <c r="C74" s="94"/>
      <c r="D74" s="94"/>
      <c r="E74" s="136"/>
      <c r="F74" s="136"/>
    </row>
    <row r="75" spans="1:6" ht="14.25" x14ac:dyDescent="0.2">
      <c r="A75" s="124" t="s">
        <v>128</v>
      </c>
      <c r="B75" s="124" t="s">
        <v>226</v>
      </c>
      <c r="C75" s="94"/>
      <c r="D75" s="94"/>
      <c r="E75" s="136"/>
      <c r="F75" s="136"/>
    </row>
    <row r="76" spans="1:6" ht="15" x14ac:dyDescent="0.25">
      <c r="A76" s="123"/>
      <c r="B76" s="123" t="s">
        <v>202</v>
      </c>
      <c r="C76" s="94"/>
      <c r="D76" s="94"/>
      <c r="E76" s="136"/>
      <c r="F76" s="136"/>
    </row>
    <row r="77" spans="1:6" ht="15" x14ac:dyDescent="0.25">
      <c r="A77" s="123"/>
      <c r="B77" s="123" t="s">
        <v>203</v>
      </c>
      <c r="C77" s="94"/>
      <c r="D77" s="94"/>
      <c r="E77" s="136"/>
      <c r="F77" s="136"/>
    </row>
    <row r="78" spans="1:6" ht="15" x14ac:dyDescent="0.25">
      <c r="A78" s="123"/>
      <c r="B78" s="123" t="s">
        <v>204</v>
      </c>
      <c r="C78" s="94"/>
      <c r="D78" s="94"/>
      <c r="E78" s="136"/>
      <c r="F78" s="136"/>
    </row>
    <row r="79" spans="1:6" ht="14.25" x14ac:dyDescent="0.2">
      <c r="A79" s="124" t="s">
        <v>129</v>
      </c>
      <c r="B79" s="124" t="s">
        <v>227</v>
      </c>
      <c r="C79" s="94">
        <f>+C82</f>
        <v>6340460</v>
      </c>
      <c r="D79" s="94">
        <f>+D82</f>
        <v>8164850</v>
      </c>
      <c r="E79" s="136"/>
      <c r="F79" s="136"/>
    </row>
    <row r="80" spans="1:6" ht="15" x14ac:dyDescent="0.25">
      <c r="A80" s="123"/>
      <c r="B80" s="123" t="s">
        <v>202</v>
      </c>
      <c r="C80" s="94"/>
      <c r="D80" s="94"/>
      <c r="E80" s="136"/>
      <c r="F80" s="136"/>
    </row>
    <row r="81" spans="1:6" ht="15" x14ac:dyDescent="0.25">
      <c r="A81" s="123"/>
      <c r="B81" s="123" t="s">
        <v>203</v>
      </c>
      <c r="C81" s="94"/>
      <c r="D81" s="94"/>
      <c r="E81" s="136"/>
      <c r="F81" s="136"/>
    </row>
    <row r="82" spans="1:6" ht="15" x14ac:dyDescent="0.25">
      <c r="A82" s="123"/>
      <c r="B82" s="123" t="s">
        <v>204</v>
      </c>
      <c r="C82" s="94">
        <v>6340460</v>
      </c>
      <c r="D82" s="94">
        <v>8164850</v>
      </c>
      <c r="E82" s="136"/>
      <c r="F82" s="136"/>
    </row>
    <row r="83" spans="1:6" ht="14.25" x14ac:dyDescent="0.2">
      <c r="A83" s="124" t="s">
        <v>130</v>
      </c>
      <c r="B83" s="124" t="s">
        <v>228</v>
      </c>
      <c r="C83" s="94"/>
      <c r="D83" s="94"/>
      <c r="E83" s="136"/>
      <c r="F83" s="136"/>
    </row>
    <row r="84" spans="1:6" ht="15" x14ac:dyDescent="0.25">
      <c r="A84" s="123"/>
      <c r="B84" s="123" t="s">
        <v>202</v>
      </c>
      <c r="C84" s="94"/>
      <c r="D84" s="94"/>
      <c r="E84" s="136"/>
      <c r="F84" s="136"/>
    </row>
    <row r="85" spans="1:6" ht="15" x14ac:dyDescent="0.25">
      <c r="A85" s="123"/>
      <c r="B85" s="123" t="s">
        <v>203</v>
      </c>
      <c r="C85" s="94"/>
      <c r="D85" s="94"/>
      <c r="E85" s="136"/>
      <c r="F85" s="136"/>
    </row>
    <row r="86" spans="1:6" ht="15" x14ac:dyDescent="0.25">
      <c r="A86" s="123"/>
      <c r="B86" s="123" t="s">
        <v>204</v>
      </c>
      <c r="C86" s="94"/>
      <c r="D86" s="94"/>
      <c r="E86" s="136"/>
      <c r="F86" s="136"/>
    </row>
    <row r="87" spans="1:6" ht="14.25" x14ac:dyDescent="0.2">
      <c r="A87" s="124" t="s">
        <v>116</v>
      </c>
      <c r="B87" s="124" t="s">
        <v>229</v>
      </c>
      <c r="C87" s="94">
        <f>+C90</f>
        <v>31928887</v>
      </c>
      <c r="D87" s="94">
        <f>+D90</f>
        <v>40425725</v>
      </c>
      <c r="E87" s="136"/>
      <c r="F87" s="136"/>
    </row>
    <row r="88" spans="1:6" ht="15" x14ac:dyDescent="0.25">
      <c r="A88" s="123"/>
      <c r="B88" s="123" t="s">
        <v>202</v>
      </c>
      <c r="C88" s="94"/>
      <c r="D88" s="94"/>
      <c r="E88" s="136"/>
      <c r="F88" s="136"/>
    </row>
    <row r="89" spans="1:6" ht="15" x14ac:dyDescent="0.25">
      <c r="A89" s="123"/>
      <c r="B89" s="123" t="s">
        <v>203</v>
      </c>
      <c r="C89" s="94"/>
      <c r="D89" s="94"/>
      <c r="E89" s="136"/>
      <c r="F89" s="136"/>
    </row>
    <row r="90" spans="1:6" ht="15" x14ac:dyDescent="0.25">
      <c r="A90" s="123"/>
      <c r="B90" s="123" t="s">
        <v>204</v>
      </c>
      <c r="C90" s="94">
        <v>31928887</v>
      </c>
      <c r="D90" s="94">
        <v>40425725</v>
      </c>
      <c r="E90" s="136"/>
      <c r="F90" s="136"/>
    </row>
    <row r="91" spans="1:6" ht="14.25" x14ac:dyDescent="0.2">
      <c r="A91" s="124" t="s">
        <v>117</v>
      </c>
      <c r="B91" s="124" t="s">
        <v>230</v>
      </c>
      <c r="C91" s="94"/>
      <c r="D91" s="94"/>
      <c r="E91" s="136"/>
      <c r="F91" s="136"/>
    </row>
    <row r="92" spans="1:6" ht="15" x14ac:dyDescent="0.25">
      <c r="A92" s="123"/>
      <c r="B92" s="123" t="s">
        <v>202</v>
      </c>
      <c r="C92" s="94"/>
      <c r="D92" s="94"/>
      <c r="E92" s="136"/>
      <c r="F92" s="136"/>
    </row>
    <row r="93" spans="1:6" ht="15" x14ac:dyDescent="0.25">
      <c r="A93" s="123"/>
      <c r="B93" s="123" t="s">
        <v>203</v>
      </c>
      <c r="C93" s="94"/>
      <c r="D93" s="94"/>
      <c r="E93" s="136"/>
      <c r="F93" s="136"/>
    </row>
    <row r="94" spans="1:6" ht="15" x14ac:dyDescent="0.25">
      <c r="A94" s="123"/>
      <c r="B94" s="123" t="s">
        <v>204</v>
      </c>
      <c r="C94" s="94"/>
      <c r="D94" s="94"/>
      <c r="E94" s="136"/>
      <c r="F94" s="136"/>
    </row>
    <row r="95" spans="1:6" ht="15" x14ac:dyDescent="0.25">
      <c r="A95" s="123"/>
      <c r="B95" s="123" t="s">
        <v>246</v>
      </c>
      <c r="C95" s="94"/>
      <c r="D95" s="94"/>
      <c r="E95" s="136"/>
      <c r="F95" s="136"/>
    </row>
    <row r="96" spans="1:6" ht="15" x14ac:dyDescent="0.25">
      <c r="A96" s="123"/>
      <c r="B96" s="124" t="s">
        <v>231</v>
      </c>
      <c r="C96" s="125">
        <f>C87+C79+C44+C11+C7</f>
        <v>210744979</v>
      </c>
      <c r="D96" s="125">
        <f>D87+D79+D44+D11+D7</f>
        <v>222197664</v>
      </c>
      <c r="E96" s="139"/>
      <c r="F96" s="139"/>
    </row>
    <row r="97" spans="1:6" ht="15" x14ac:dyDescent="0.25">
      <c r="A97" s="123"/>
      <c r="B97" s="124" t="s">
        <v>232</v>
      </c>
      <c r="C97" s="94"/>
      <c r="D97" s="94"/>
      <c r="E97" s="136"/>
      <c r="F97" s="136"/>
    </row>
    <row r="98" spans="1:6" ht="14.25" x14ac:dyDescent="0.2">
      <c r="A98" s="124" t="s">
        <v>128</v>
      </c>
      <c r="B98" s="124" t="s">
        <v>233</v>
      </c>
      <c r="C98" s="125">
        <f>C101+C102+C103+C104+C105+C106</f>
        <v>204615173</v>
      </c>
      <c r="D98" s="125">
        <f>D101+D102+D103+D104+D105+D106</f>
        <v>218171494</v>
      </c>
      <c r="E98" s="139"/>
      <c r="F98" s="139"/>
    </row>
    <row r="99" spans="1:6" ht="14.25" x14ac:dyDescent="0.2">
      <c r="A99" s="124"/>
      <c r="B99" s="124" t="s">
        <v>242</v>
      </c>
      <c r="C99" s="125"/>
      <c r="D99" s="125"/>
      <c r="E99" s="139"/>
      <c r="F99" s="139"/>
    </row>
    <row r="100" spans="1:6" ht="14.25" x14ac:dyDescent="0.2">
      <c r="A100" s="124"/>
      <c r="B100" s="124" t="s">
        <v>243</v>
      </c>
      <c r="C100" s="125"/>
      <c r="D100" s="125"/>
      <c r="E100" s="139"/>
      <c r="F100" s="139"/>
    </row>
    <row r="101" spans="1:6" ht="15" x14ac:dyDescent="0.25">
      <c r="A101" s="124"/>
      <c r="B101" s="123" t="s">
        <v>234</v>
      </c>
      <c r="C101" s="131">
        <v>554818455</v>
      </c>
      <c r="D101" s="131">
        <v>554818455</v>
      </c>
      <c r="E101" s="139"/>
      <c r="F101" s="139"/>
    </row>
    <row r="102" spans="1:6" ht="14.25" x14ac:dyDescent="0.2">
      <c r="A102" s="124"/>
      <c r="B102" s="51" t="s">
        <v>247</v>
      </c>
      <c r="C102" s="131">
        <v>7857166</v>
      </c>
      <c r="D102" s="131">
        <v>7857166</v>
      </c>
      <c r="E102" s="139"/>
      <c r="F102" s="139"/>
    </row>
    <row r="103" spans="1:6" ht="14.25" x14ac:dyDescent="0.2">
      <c r="A103" s="124"/>
      <c r="B103" s="51" t="s">
        <v>268</v>
      </c>
      <c r="C103" s="131">
        <v>-74638493</v>
      </c>
      <c r="D103" s="131">
        <v>-74638493</v>
      </c>
      <c r="E103" s="139"/>
      <c r="F103" s="139"/>
    </row>
    <row r="104" spans="1:6" ht="15" x14ac:dyDescent="0.25">
      <c r="A104" s="123"/>
      <c r="B104" s="51" t="s">
        <v>248</v>
      </c>
      <c r="C104" s="131">
        <v>-157922653</v>
      </c>
      <c r="D104" s="131">
        <v>-283421955</v>
      </c>
      <c r="E104" s="136"/>
      <c r="F104" s="136"/>
    </row>
    <row r="105" spans="1:6" ht="15" x14ac:dyDescent="0.25">
      <c r="A105" s="123"/>
      <c r="B105" s="51" t="s">
        <v>249</v>
      </c>
      <c r="C105" s="131"/>
      <c r="D105" s="131"/>
      <c r="E105" s="136"/>
      <c r="F105" s="136"/>
    </row>
    <row r="106" spans="1:6" ht="15" x14ac:dyDescent="0.25">
      <c r="A106" s="123"/>
      <c r="B106" s="51" t="s">
        <v>235</v>
      </c>
      <c r="C106" s="131">
        <v>-125499302</v>
      </c>
      <c r="D106" s="131">
        <v>13556321</v>
      </c>
      <c r="E106" s="136"/>
      <c r="F106" s="136"/>
    </row>
    <row r="107" spans="1:6" ht="15" x14ac:dyDescent="0.25">
      <c r="A107" s="123"/>
      <c r="B107" s="124" t="s">
        <v>236</v>
      </c>
      <c r="C107" s="94"/>
      <c r="D107" s="94"/>
      <c r="E107" s="136"/>
      <c r="F107" s="136"/>
    </row>
    <row r="108" spans="1:6" ht="14.25" x14ac:dyDescent="0.2">
      <c r="A108" s="124" t="s">
        <v>128</v>
      </c>
      <c r="B108" s="124" t="s">
        <v>244</v>
      </c>
      <c r="C108" s="94">
        <f>SUM(C109:C111)</f>
        <v>0</v>
      </c>
      <c r="D108" s="94">
        <f>SUM(D109:D111)</f>
        <v>0</v>
      </c>
      <c r="E108" s="136"/>
      <c r="F108" s="136"/>
    </row>
    <row r="109" spans="1:6" ht="15" x14ac:dyDescent="0.25">
      <c r="A109" s="123"/>
      <c r="B109" s="123" t="s">
        <v>202</v>
      </c>
      <c r="C109" s="94"/>
      <c r="D109" s="94"/>
      <c r="E109" s="136"/>
      <c r="F109" s="136"/>
    </row>
    <row r="110" spans="1:6" ht="15" x14ac:dyDescent="0.25">
      <c r="A110" s="123"/>
      <c r="B110" s="123" t="s">
        <v>203</v>
      </c>
      <c r="C110" s="94"/>
      <c r="D110" s="94"/>
      <c r="E110" s="136"/>
      <c r="F110" s="136"/>
    </row>
    <row r="111" spans="1:6" ht="15" x14ac:dyDescent="0.25">
      <c r="A111" s="123"/>
      <c r="B111" s="123" t="s">
        <v>204</v>
      </c>
      <c r="C111" s="94"/>
      <c r="D111" s="94"/>
      <c r="E111" s="136"/>
      <c r="F111" s="136"/>
    </row>
    <row r="112" spans="1:6" ht="14.25" x14ac:dyDescent="0.2">
      <c r="A112" s="124" t="s">
        <v>129</v>
      </c>
      <c r="B112" s="124" t="s">
        <v>245</v>
      </c>
      <c r="C112" s="94"/>
      <c r="D112" s="94"/>
      <c r="E112" s="136"/>
      <c r="F112" s="136"/>
    </row>
    <row r="113" spans="1:6" ht="15" x14ac:dyDescent="0.25">
      <c r="A113" s="123"/>
      <c r="B113" s="123" t="s">
        <v>202</v>
      </c>
      <c r="C113" s="94"/>
      <c r="D113" s="94"/>
      <c r="E113" s="136"/>
      <c r="F113" s="136"/>
    </row>
    <row r="114" spans="1:6" ht="15" x14ac:dyDescent="0.25">
      <c r="A114" s="123"/>
      <c r="B114" s="123" t="s">
        <v>203</v>
      </c>
      <c r="C114" s="94"/>
      <c r="D114" s="94"/>
      <c r="E114" s="136"/>
      <c r="F114" s="136"/>
    </row>
    <row r="115" spans="1:6" ht="15" x14ac:dyDescent="0.25">
      <c r="A115" s="123"/>
      <c r="B115" s="123" t="s">
        <v>204</v>
      </c>
      <c r="C115" s="94"/>
      <c r="D115" s="94"/>
      <c r="E115" s="136"/>
      <c r="F115" s="136"/>
    </row>
    <row r="116" spans="1:6" ht="15" x14ac:dyDescent="0.25">
      <c r="A116" s="123"/>
      <c r="B116" s="124" t="s">
        <v>237</v>
      </c>
      <c r="C116" s="94">
        <f>+C117+C121+C125</f>
        <v>6129806</v>
      </c>
      <c r="D116" s="94">
        <f>+D117+D121+D125</f>
        <v>4026170</v>
      </c>
      <c r="E116" s="136"/>
      <c r="F116" s="136"/>
    </row>
    <row r="117" spans="1:6" ht="14.25" x14ac:dyDescent="0.2">
      <c r="A117" s="124" t="s">
        <v>128</v>
      </c>
      <c r="B117" s="124" t="s">
        <v>238</v>
      </c>
      <c r="C117" s="94"/>
      <c r="D117" s="94"/>
      <c r="E117" s="136"/>
      <c r="F117" s="136"/>
    </row>
    <row r="118" spans="1:6" ht="15" x14ac:dyDescent="0.25">
      <c r="A118" s="123"/>
      <c r="B118" s="123" t="s">
        <v>202</v>
      </c>
      <c r="C118" s="94"/>
      <c r="D118" s="94"/>
      <c r="E118" s="136"/>
      <c r="F118" s="136"/>
    </row>
    <row r="119" spans="1:6" ht="15" x14ac:dyDescent="0.25">
      <c r="A119" s="123"/>
      <c r="B119" s="123" t="s">
        <v>203</v>
      </c>
      <c r="C119" s="94"/>
      <c r="D119" s="94"/>
      <c r="E119" s="136"/>
      <c r="F119" s="136"/>
    </row>
    <row r="120" spans="1:6" ht="15" x14ac:dyDescent="0.25">
      <c r="A120" s="123"/>
      <c r="B120" s="123" t="s">
        <v>204</v>
      </c>
      <c r="C120" s="94"/>
      <c r="D120" s="94"/>
      <c r="E120" s="136"/>
      <c r="F120" s="136"/>
    </row>
    <row r="121" spans="1:6" ht="14.25" x14ac:dyDescent="0.2">
      <c r="A121" s="124" t="s">
        <v>129</v>
      </c>
      <c r="B121" s="124" t="s">
        <v>239</v>
      </c>
      <c r="C121" s="94">
        <f>+C124</f>
        <v>4312795</v>
      </c>
      <c r="D121" s="94">
        <f>+D124</f>
        <v>2693579</v>
      </c>
      <c r="E121" s="136"/>
      <c r="F121" s="136"/>
    </row>
    <row r="122" spans="1:6" ht="15" x14ac:dyDescent="0.25">
      <c r="A122" s="123"/>
      <c r="B122" s="123" t="s">
        <v>202</v>
      </c>
      <c r="C122" s="94"/>
      <c r="D122" s="94"/>
      <c r="E122" s="136"/>
      <c r="F122" s="136"/>
    </row>
    <row r="123" spans="1:6" ht="15" x14ac:dyDescent="0.25">
      <c r="A123" s="123"/>
      <c r="B123" s="123" t="s">
        <v>203</v>
      </c>
      <c r="C123" s="94"/>
      <c r="D123" s="94"/>
      <c r="E123" s="136"/>
      <c r="F123" s="136"/>
    </row>
    <row r="124" spans="1:6" ht="15" x14ac:dyDescent="0.25">
      <c r="A124" s="123"/>
      <c r="B124" s="123" t="s">
        <v>204</v>
      </c>
      <c r="C124" s="94">
        <v>4312795</v>
      </c>
      <c r="D124" s="94">
        <v>2693579</v>
      </c>
      <c r="E124" s="136"/>
      <c r="F124" s="136"/>
    </row>
    <row r="125" spans="1:6" ht="14.25" x14ac:dyDescent="0.2">
      <c r="A125" s="124" t="s">
        <v>130</v>
      </c>
      <c r="B125" s="124" t="s">
        <v>240</v>
      </c>
      <c r="C125" s="94">
        <v>1817011</v>
      </c>
      <c r="D125" s="94">
        <v>1332591</v>
      </c>
      <c r="E125" s="136"/>
      <c r="F125" s="136"/>
    </row>
    <row r="126" spans="1:6" ht="14.25" x14ac:dyDescent="0.2">
      <c r="A126" s="124"/>
      <c r="B126" s="130" t="s">
        <v>241</v>
      </c>
      <c r="C126" s="125">
        <f>+C98+C108+C116</f>
        <v>210744979</v>
      </c>
      <c r="D126" s="125">
        <f>D98+D108+D116</f>
        <v>222197664</v>
      </c>
      <c r="E126" s="139"/>
      <c r="F126" s="139"/>
    </row>
    <row r="127" spans="1:6" ht="14.25" x14ac:dyDescent="0.2">
      <c r="A127" s="132"/>
      <c r="B127" s="133"/>
      <c r="C127" s="128"/>
      <c r="D127" s="128"/>
      <c r="E127" s="136"/>
      <c r="F127" s="136"/>
    </row>
    <row r="128" spans="1:6" ht="15" x14ac:dyDescent="0.25">
      <c r="A128" s="134"/>
      <c r="B128" s="135"/>
      <c r="C128" s="136"/>
      <c r="D128" s="136"/>
      <c r="E128" s="136"/>
      <c r="F128" s="136"/>
    </row>
    <row r="129" spans="1:6" ht="15" x14ac:dyDescent="0.25">
      <c r="A129" s="134"/>
      <c r="B129" s="135"/>
      <c r="C129" s="136"/>
      <c r="D129" s="136"/>
      <c r="E129" s="136"/>
      <c r="F129" s="136"/>
    </row>
    <row r="130" spans="1:6" ht="15" x14ac:dyDescent="0.25">
      <c r="A130" s="134"/>
      <c r="B130" s="135"/>
      <c r="C130" s="136"/>
      <c r="D130" s="136"/>
      <c r="E130" s="136"/>
      <c r="F130" s="136"/>
    </row>
    <row r="131" spans="1:6" ht="15" x14ac:dyDescent="0.25">
      <c r="A131" s="134"/>
      <c r="B131" s="135"/>
      <c r="C131" s="136"/>
      <c r="D131" s="136"/>
      <c r="E131" s="136"/>
      <c r="F131" s="136"/>
    </row>
    <row r="132" spans="1:6" ht="15" x14ac:dyDescent="0.25">
      <c r="A132" s="134"/>
      <c r="B132" s="135"/>
      <c r="C132" s="136"/>
      <c r="D132" s="136"/>
      <c r="E132" s="136"/>
      <c r="F132" s="136"/>
    </row>
    <row r="133" spans="1:6" ht="15" x14ac:dyDescent="0.25">
      <c r="A133" s="134"/>
      <c r="B133" s="135"/>
      <c r="C133" s="136"/>
      <c r="D133" s="136"/>
      <c r="E133" s="136"/>
      <c r="F133" s="136"/>
    </row>
    <row r="134" spans="1:6" ht="15" x14ac:dyDescent="0.25">
      <c r="A134" s="134"/>
      <c r="B134" s="135"/>
      <c r="C134" s="136"/>
      <c r="D134" s="136"/>
      <c r="E134" s="136"/>
      <c r="F134" s="136"/>
    </row>
    <row r="135" spans="1:6" ht="15" x14ac:dyDescent="0.25">
      <c r="A135" s="134"/>
      <c r="B135" s="135"/>
      <c r="C135" s="136"/>
      <c r="D135" s="136"/>
      <c r="E135" s="136"/>
      <c r="F135" s="136"/>
    </row>
    <row r="136" spans="1:6" ht="14.25" x14ac:dyDescent="0.2">
      <c r="A136" s="134"/>
      <c r="B136" s="137"/>
      <c r="C136" s="136"/>
      <c r="D136" s="136"/>
      <c r="E136" s="136"/>
      <c r="F136" s="136"/>
    </row>
    <row r="137" spans="1:6" ht="15" x14ac:dyDescent="0.25">
      <c r="A137" s="134"/>
      <c r="B137" s="135"/>
      <c r="C137" s="136"/>
      <c r="D137" s="136"/>
      <c r="E137" s="136"/>
      <c r="F137" s="136"/>
    </row>
  </sheetData>
  <mergeCells count="3">
    <mergeCell ref="B3:D3"/>
    <mergeCell ref="B2:D2"/>
    <mergeCell ref="B4:D4"/>
  </mergeCells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errors="blank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3:F16"/>
  <sheetViews>
    <sheetView view="pageBreakPreview" zoomScaleNormal="100" zoomScaleSheetLayoutView="100" workbookViewId="0">
      <selection activeCell="D5" sqref="D5"/>
    </sheetView>
  </sheetViews>
  <sheetFormatPr defaultRowHeight="12.75" x14ac:dyDescent="0.2"/>
  <cols>
    <col min="1" max="1" width="5.42578125" customWidth="1"/>
    <col min="2" max="2" width="51" customWidth="1"/>
    <col min="3" max="3" width="10.140625" customWidth="1"/>
    <col min="4" max="4" width="11.5703125" bestFit="1" customWidth="1"/>
  </cols>
  <sheetData>
    <row r="3" spans="1:6" ht="20.25" x14ac:dyDescent="0.3">
      <c r="B3" s="117" t="s">
        <v>285</v>
      </c>
      <c r="C3" s="99"/>
    </row>
    <row r="4" spans="1:6" ht="15.75" x14ac:dyDescent="0.25">
      <c r="B4" s="85" t="s">
        <v>158</v>
      </c>
      <c r="C4" s="100"/>
    </row>
    <row r="5" spans="1:6" x14ac:dyDescent="0.2">
      <c r="B5" s="71"/>
      <c r="D5" t="s">
        <v>553</v>
      </c>
      <c r="F5" t="s">
        <v>283</v>
      </c>
    </row>
    <row r="6" spans="1:6" x14ac:dyDescent="0.2">
      <c r="B6" s="218" t="s">
        <v>196</v>
      </c>
    </row>
    <row r="8" spans="1:6" ht="31.5" customHeight="1" x14ac:dyDescent="0.2">
      <c r="A8" s="51" t="s">
        <v>197</v>
      </c>
      <c r="B8" s="118" t="s">
        <v>122</v>
      </c>
      <c r="C8" s="215" t="s">
        <v>292</v>
      </c>
      <c r="D8" s="215" t="s">
        <v>293</v>
      </c>
      <c r="E8" s="215" t="s">
        <v>294</v>
      </c>
    </row>
    <row r="9" spans="1:6" x14ac:dyDescent="0.2">
      <c r="A9" s="51">
        <v>1</v>
      </c>
      <c r="B9" s="51" t="s">
        <v>265</v>
      </c>
      <c r="C9" s="51">
        <v>10000</v>
      </c>
      <c r="D9" s="51">
        <v>10000</v>
      </c>
      <c r="E9" s="51">
        <v>10000</v>
      </c>
    </row>
    <row r="10" spans="1:6" x14ac:dyDescent="0.2">
      <c r="A10" s="51">
        <v>2</v>
      </c>
      <c r="B10" s="51" t="s">
        <v>266</v>
      </c>
      <c r="C10" s="51">
        <v>100000</v>
      </c>
      <c r="D10" s="51">
        <v>100000</v>
      </c>
      <c r="E10" s="51">
        <v>100000</v>
      </c>
    </row>
    <row r="11" spans="1:6" x14ac:dyDescent="0.2">
      <c r="A11" s="51">
        <v>3</v>
      </c>
      <c r="B11" s="51" t="s">
        <v>267</v>
      </c>
      <c r="C11" s="51">
        <v>1000</v>
      </c>
      <c r="D11" s="51">
        <v>1000</v>
      </c>
      <c r="E11" s="51">
        <v>1000</v>
      </c>
    </row>
    <row r="12" spans="1:6" x14ac:dyDescent="0.2">
      <c r="A12" s="51">
        <v>4</v>
      </c>
      <c r="B12" s="51"/>
      <c r="C12" s="51"/>
      <c r="D12" s="51"/>
      <c r="E12" s="51"/>
    </row>
    <row r="13" spans="1:6" x14ac:dyDescent="0.2">
      <c r="A13" s="51">
        <v>5</v>
      </c>
      <c r="B13" s="51"/>
      <c r="C13" s="51"/>
      <c r="D13" s="51"/>
      <c r="E13" s="51"/>
    </row>
    <row r="14" spans="1:6" x14ac:dyDescent="0.2">
      <c r="A14" s="51">
        <v>6</v>
      </c>
      <c r="B14" s="51"/>
      <c r="C14" s="51"/>
      <c r="D14" s="51"/>
      <c r="E14" s="51"/>
    </row>
    <row r="15" spans="1:6" ht="13.5" thickBot="1" x14ac:dyDescent="0.25">
      <c r="A15" s="216">
        <v>7</v>
      </c>
      <c r="B15" s="216"/>
      <c r="C15" s="216"/>
      <c r="D15" s="216"/>
      <c r="E15" s="216"/>
    </row>
    <row r="16" spans="1:6" ht="13.5" thickBot="1" x14ac:dyDescent="0.25">
      <c r="A16" s="86"/>
      <c r="B16" s="217" t="s">
        <v>198</v>
      </c>
      <c r="C16" s="87">
        <f>SUM(C9:C15)</f>
        <v>111000</v>
      </c>
      <c r="D16" s="87">
        <f>SUM(D9:D15)</f>
        <v>111000</v>
      </c>
      <c r="E16" s="88">
        <f>SUM(E9:E15)</f>
        <v>111000</v>
      </c>
    </row>
  </sheetData>
  <phoneticPr fontId="17" type="noConversion"/>
  <pageMargins left="0.75" right="0.75" top="1" bottom="1" header="0.5" footer="0.5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F24"/>
  <sheetViews>
    <sheetView view="pageBreakPreview" zoomScaleNormal="100" zoomScaleSheetLayoutView="100" workbookViewId="0">
      <selection activeCell="E7" sqref="E7"/>
    </sheetView>
  </sheetViews>
  <sheetFormatPr defaultRowHeight="12.75" x14ac:dyDescent="0.2"/>
  <cols>
    <col min="2" max="2" width="48.140625" customWidth="1"/>
    <col min="3" max="3" width="10.5703125" customWidth="1"/>
    <col min="4" max="4" width="11" customWidth="1"/>
    <col min="5" max="5" width="11.140625" customWidth="1"/>
    <col min="6" max="6" width="10.28515625" customWidth="1"/>
  </cols>
  <sheetData>
    <row r="1" spans="1:6" ht="20.25" x14ac:dyDescent="0.3">
      <c r="B1" s="99" t="s">
        <v>285</v>
      </c>
    </row>
    <row r="2" spans="1:6" ht="15.75" x14ac:dyDescent="0.25">
      <c r="B2" s="85" t="s">
        <v>158</v>
      </c>
    </row>
    <row r="4" spans="1:6" ht="20.25" x14ac:dyDescent="0.3">
      <c r="B4" s="99" t="s">
        <v>192</v>
      </c>
    </row>
    <row r="7" spans="1:6" x14ac:dyDescent="0.2">
      <c r="B7" t="s">
        <v>193</v>
      </c>
      <c r="E7" t="s">
        <v>156</v>
      </c>
      <c r="F7" s="91" t="s">
        <v>274</v>
      </c>
    </row>
    <row r="8" spans="1:6" ht="13.5" thickBot="1" x14ac:dyDescent="0.25"/>
    <row r="9" spans="1:6" x14ac:dyDescent="0.2">
      <c r="A9" s="444" t="s">
        <v>4</v>
      </c>
      <c r="B9" s="446" t="s">
        <v>5</v>
      </c>
      <c r="C9" s="438" t="s">
        <v>6</v>
      </c>
      <c r="D9" s="438" t="s">
        <v>194</v>
      </c>
      <c r="E9" s="438" t="s">
        <v>286</v>
      </c>
      <c r="F9" s="440" t="s">
        <v>195</v>
      </c>
    </row>
    <row r="10" spans="1:6" x14ac:dyDescent="0.2">
      <c r="A10" s="445"/>
      <c r="B10" s="447"/>
      <c r="C10" s="447"/>
      <c r="D10" s="447"/>
      <c r="E10" s="439"/>
      <c r="F10" s="441"/>
    </row>
    <row r="11" spans="1:6" x14ac:dyDescent="0.2">
      <c r="A11" s="23">
        <v>1</v>
      </c>
      <c r="B11" s="101">
        <v>2</v>
      </c>
      <c r="C11" s="101">
        <v>3</v>
      </c>
      <c r="D11" s="101">
        <v>4</v>
      </c>
      <c r="E11" s="101">
        <v>5</v>
      </c>
      <c r="F11" s="102">
        <v>6</v>
      </c>
    </row>
    <row r="12" spans="1:6" ht="15.75" x14ac:dyDescent="0.2">
      <c r="A12" s="23" t="s">
        <v>2</v>
      </c>
      <c r="B12" s="103"/>
      <c r="C12" s="104"/>
      <c r="D12" s="104"/>
      <c r="E12" s="105"/>
      <c r="F12" s="106"/>
    </row>
    <row r="13" spans="1:6" x14ac:dyDescent="0.2">
      <c r="A13" s="23" t="s">
        <v>7</v>
      </c>
      <c r="B13" s="107"/>
      <c r="C13" s="24"/>
      <c r="D13" s="24"/>
      <c r="E13" s="25"/>
      <c r="F13" s="108">
        <f>SUM(E13:E13)</f>
        <v>0</v>
      </c>
    </row>
    <row r="14" spans="1:6" x14ac:dyDescent="0.2">
      <c r="A14" s="23" t="s">
        <v>8</v>
      </c>
      <c r="B14" s="107"/>
      <c r="C14" s="24"/>
      <c r="D14" s="24"/>
      <c r="E14" s="25"/>
      <c r="F14" s="108">
        <f>SUM(E14:E14)</f>
        <v>0</v>
      </c>
    </row>
    <row r="15" spans="1:6" x14ac:dyDescent="0.2">
      <c r="A15" s="23" t="s">
        <v>9</v>
      </c>
      <c r="B15" s="109"/>
      <c r="C15" s="110"/>
      <c r="D15" s="110"/>
      <c r="E15" s="111"/>
      <c r="F15" s="108"/>
    </row>
    <row r="16" spans="1:6" x14ac:dyDescent="0.2">
      <c r="A16" s="23" t="s">
        <v>10</v>
      </c>
      <c r="B16" s="107"/>
      <c r="C16" s="62"/>
      <c r="D16" s="62"/>
      <c r="E16" s="25"/>
      <c r="F16" s="108">
        <f t="shared" ref="F16:F23" si="0">SUM(E16:E16)</f>
        <v>0</v>
      </c>
    </row>
    <row r="17" spans="1:6" x14ac:dyDescent="0.2">
      <c r="A17" s="23" t="s">
        <v>11</v>
      </c>
      <c r="B17" s="107"/>
      <c r="C17" s="24"/>
      <c r="D17" s="24"/>
      <c r="E17" s="25"/>
      <c r="F17" s="108">
        <f t="shared" si="0"/>
        <v>0</v>
      </c>
    </row>
    <row r="18" spans="1:6" x14ac:dyDescent="0.2">
      <c r="A18" s="23" t="s">
        <v>12</v>
      </c>
      <c r="B18" s="109" t="s">
        <v>550</v>
      </c>
      <c r="C18" s="110"/>
      <c r="D18" s="110"/>
      <c r="E18" s="111">
        <f>SUM(E19:E19)</f>
        <v>0</v>
      </c>
      <c r="F18" s="108">
        <f t="shared" si="0"/>
        <v>0</v>
      </c>
    </row>
    <row r="19" spans="1:6" ht="15.75" x14ac:dyDescent="0.2">
      <c r="A19" s="23" t="s">
        <v>13</v>
      </c>
      <c r="B19" s="112"/>
      <c r="C19" s="24"/>
      <c r="D19" s="24"/>
      <c r="E19" s="25"/>
      <c r="F19" s="108">
        <f t="shared" si="0"/>
        <v>0</v>
      </c>
    </row>
    <row r="20" spans="1:6" x14ac:dyDescent="0.2">
      <c r="A20" s="23" t="s">
        <v>14</v>
      </c>
      <c r="B20" s="109"/>
      <c r="C20" s="110"/>
      <c r="D20" s="110"/>
      <c r="E20" s="111">
        <f>SUM(E21:E21)</f>
        <v>0</v>
      </c>
      <c r="F20" s="108">
        <f t="shared" si="0"/>
        <v>0</v>
      </c>
    </row>
    <row r="21" spans="1:6" ht="15.75" x14ac:dyDescent="0.2">
      <c r="A21" s="23" t="s">
        <v>3</v>
      </c>
      <c r="B21" s="112"/>
      <c r="C21" s="24"/>
      <c r="D21" s="24"/>
      <c r="E21" s="25">
        <v>0</v>
      </c>
      <c r="F21" s="108">
        <f t="shared" si="0"/>
        <v>0</v>
      </c>
    </row>
    <row r="22" spans="1:6" x14ac:dyDescent="0.2">
      <c r="A22" s="23" t="s">
        <v>15</v>
      </c>
      <c r="B22" s="113" t="s">
        <v>16</v>
      </c>
      <c r="C22" s="110"/>
      <c r="D22" s="110"/>
      <c r="E22" s="25">
        <f>SUM(E23:E23)</f>
        <v>0</v>
      </c>
      <c r="F22" s="108">
        <f t="shared" si="0"/>
        <v>0</v>
      </c>
    </row>
    <row r="23" spans="1:6" x14ac:dyDescent="0.2">
      <c r="A23" s="23" t="s">
        <v>17</v>
      </c>
      <c r="B23" s="107"/>
      <c r="C23" s="24"/>
      <c r="D23" s="24"/>
      <c r="E23" s="25"/>
      <c r="F23" s="108">
        <f t="shared" si="0"/>
        <v>0</v>
      </c>
    </row>
    <row r="24" spans="1:6" ht="13.5" thickBot="1" x14ac:dyDescent="0.25">
      <c r="A24" s="442" t="s">
        <v>18</v>
      </c>
      <c r="B24" s="443"/>
      <c r="C24" s="114"/>
      <c r="D24" s="114"/>
      <c r="E24" s="115">
        <f>E12+E15+E18+E20+E22</f>
        <v>0</v>
      </c>
      <c r="F24" s="116">
        <f>SUM(F12:F23)</f>
        <v>0</v>
      </c>
    </row>
  </sheetData>
  <mergeCells count="7">
    <mergeCell ref="E9:E10"/>
    <mergeCell ref="F9:F10"/>
    <mergeCell ref="A24:B24"/>
    <mergeCell ref="A9:A10"/>
    <mergeCell ref="B9:B10"/>
    <mergeCell ref="C9:C10"/>
    <mergeCell ref="D9:D10"/>
  </mergeCells>
  <phoneticPr fontId="17" type="noConversion"/>
  <pageMargins left="0.75" right="0.75" top="1" bottom="1" header="0.5" footer="0.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</vt:i4>
      </vt:variant>
    </vt:vector>
  </HeadingPairs>
  <TitlesOfParts>
    <vt:vector size="15" baseType="lpstr">
      <vt:lpstr>címrend</vt:lpstr>
      <vt:lpstr>bevétel_kiadás_főösszesítő</vt:lpstr>
      <vt:lpstr>maradványkimutatás</vt:lpstr>
      <vt:lpstr>felhalmozási_kiadások</vt:lpstr>
      <vt:lpstr>segélyek</vt:lpstr>
      <vt:lpstr>eredménykimutatás</vt:lpstr>
      <vt:lpstr>vagyonkimutatás</vt:lpstr>
      <vt:lpstr>részesedés</vt:lpstr>
      <vt:lpstr>adósság_ügyletek</vt:lpstr>
      <vt:lpstr>adósságállomány</vt:lpstr>
      <vt:lpstr>adott_tám</vt:lpstr>
      <vt:lpstr>mérleg</vt:lpstr>
      <vt:lpstr>immjavteszk</vt:lpstr>
      <vt:lpstr>értékvesztés</vt:lpstr>
      <vt:lpstr>vagyonkimutatás!Nyomtatási_terület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PC</cp:lastModifiedBy>
  <cp:lastPrinted>2020-06-26T12:01:15Z</cp:lastPrinted>
  <dcterms:created xsi:type="dcterms:W3CDTF">1997-01-17T14:02:09Z</dcterms:created>
  <dcterms:modified xsi:type="dcterms:W3CDTF">2020-07-05T08:45:34Z</dcterms:modified>
</cp:coreProperties>
</file>