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7\"/>
    </mc:Choice>
  </mc:AlternateContent>
  <bookViews>
    <workbookView xWindow="0" yWindow="0" windowWidth="28800" windowHeight="12210" xr2:uid="{B967B9CA-8A35-4CF3-8A9B-1E2C7EE63111}"/>
  </bookViews>
  <sheets>
    <sheet name="2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1" i="1" l="1"/>
  <c r="G141" i="1"/>
  <c r="F141" i="1"/>
  <c r="E141" i="1"/>
  <c r="D141" i="1"/>
  <c r="C141" i="1"/>
  <c r="G136" i="1"/>
  <c r="F136" i="1"/>
  <c r="H136" i="1" s="1"/>
  <c r="D136" i="1"/>
  <c r="E136" i="1" s="1"/>
  <c r="C136" i="1"/>
  <c r="H131" i="1"/>
  <c r="G131" i="1"/>
  <c r="F131" i="1"/>
  <c r="E131" i="1"/>
  <c r="D131" i="1"/>
  <c r="C131" i="1"/>
  <c r="H127" i="1"/>
  <c r="H146" i="1" s="1"/>
  <c r="G127" i="1"/>
  <c r="G146" i="1" s="1"/>
  <c r="F127" i="1"/>
  <c r="F146" i="1" s="1"/>
  <c r="E127" i="1"/>
  <c r="D127" i="1"/>
  <c r="D146" i="1" s="1"/>
  <c r="C127" i="1"/>
  <c r="C146" i="1" s="1"/>
  <c r="H125" i="1"/>
  <c r="E125" i="1"/>
  <c r="H124" i="1"/>
  <c r="E124" i="1"/>
  <c r="G123" i="1"/>
  <c r="F123" i="1"/>
  <c r="H123" i="1" s="1"/>
  <c r="D123" i="1"/>
  <c r="E123" i="1" s="1"/>
  <c r="C123" i="1"/>
  <c r="G114" i="1"/>
  <c r="D114" i="1"/>
  <c r="D109" i="1" s="1"/>
  <c r="E109" i="1" s="1"/>
  <c r="H111" i="1"/>
  <c r="E111" i="1"/>
  <c r="H110" i="1"/>
  <c r="F110" i="1"/>
  <c r="E110" i="1"/>
  <c r="G109" i="1"/>
  <c r="H109" i="1" s="1"/>
  <c r="F109" i="1"/>
  <c r="C109" i="1"/>
  <c r="G98" i="1"/>
  <c r="H98" i="1" s="1"/>
  <c r="D98" i="1"/>
  <c r="E98" i="1" s="1"/>
  <c r="H97" i="1"/>
  <c r="E97" i="1"/>
  <c r="G96" i="1"/>
  <c r="G93" i="1" s="1"/>
  <c r="F96" i="1"/>
  <c r="E96" i="1"/>
  <c r="C96" i="1"/>
  <c r="H95" i="1"/>
  <c r="F95" i="1"/>
  <c r="E95" i="1"/>
  <c r="C95" i="1"/>
  <c r="H94" i="1"/>
  <c r="F94" i="1"/>
  <c r="E94" i="1"/>
  <c r="C94" i="1"/>
  <c r="F93" i="1"/>
  <c r="F126" i="1" s="1"/>
  <c r="F147" i="1" s="1"/>
  <c r="D93" i="1"/>
  <c r="D126" i="1" s="1"/>
  <c r="D147" i="1" s="1"/>
  <c r="C93" i="1"/>
  <c r="C126" i="1" s="1"/>
  <c r="D86" i="1"/>
  <c r="H80" i="1"/>
  <c r="G80" i="1"/>
  <c r="F80" i="1"/>
  <c r="E80" i="1"/>
  <c r="D80" i="1"/>
  <c r="C80" i="1"/>
  <c r="H79" i="1"/>
  <c r="E79" i="1"/>
  <c r="H78" i="1"/>
  <c r="E78" i="1"/>
  <c r="H77" i="1"/>
  <c r="E77" i="1"/>
  <c r="G76" i="1"/>
  <c r="F76" i="1"/>
  <c r="H76" i="1" s="1"/>
  <c r="D76" i="1"/>
  <c r="E76" i="1" s="1"/>
  <c r="C76" i="1"/>
  <c r="H75" i="1"/>
  <c r="E75" i="1"/>
  <c r="E74" i="1"/>
  <c r="G73" i="1"/>
  <c r="H73" i="1" s="1"/>
  <c r="F73" i="1"/>
  <c r="F86" i="1" s="1"/>
  <c r="D73" i="1"/>
  <c r="C73" i="1"/>
  <c r="E73" i="1" s="1"/>
  <c r="H68" i="1"/>
  <c r="G68" i="1"/>
  <c r="F68" i="1"/>
  <c r="E68" i="1"/>
  <c r="D68" i="1"/>
  <c r="C68" i="1"/>
  <c r="H67" i="1"/>
  <c r="E67" i="1"/>
  <c r="H66" i="1"/>
  <c r="E66" i="1"/>
  <c r="H65" i="1"/>
  <c r="E65" i="1"/>
  <c r="G64" i="1"/>
  <c r="G86" i="1" s="1"/>
  <c r="F64" i="1"/>
  <c r="E64" i="1"/>
  <c r="E86" i="1" s="1"/>
  <c r="D64" i="1"/>
  <c r="C64" i="1"/>
  <c r="C86" i="1" s="1"/>
  <c r="H58" i="1"/>
  <c r="G58" i="1"/>
  <c r="F58" i="1"/>
  <c r="E58" i="1"/>
  <c r="D58" i="1"/>
  <c r="C58" i="1"/>
  <c r="H57" i="1"/>
  <c r="E57" i="1"/>
  <c r="H55" i="1"/>
  <c r="E55" i="1"/>
  <c r="H54" i="1"/>
  <c r="E54" i="1"/>
  <c r="H53" i="1"/>
  <c r="G53" i="1"/>
  <c r="F53" i="1"/>
  <c r="E53" i="1"/>
  <c r="D53" i="1"/>
  <c r="C53" i="1"/>
  <c r="G47" i="1"/>
  <c r="H47" i="1" s="1"/>
  <c r="F47" i="1"/>
  <c r="D47" i="1"/>
  <c r="C47" i="1"/>
  <c r="E47" i="1" s="1"/>
  <c r="H46" i="1"/>
  <c r="E46" i="1"/>
  <c r="H45" i="1"/>
  <c r="E45" i="1"/>
  <c r="H44" i="1"/>
  <c r="E44" i="1"/>
  <c r="H43" i="1"/>
  <c r="E43" i="1"/>
  <c r="F42" i="1"/>
  <c r="H42" i="1" s="1"/>
  <c r="E42" i="1"/>
  <c r="H41" i="1"/>
  <c r="E41" i="1"/>
  <c r="H40" i="1"/>
  <c r="E40" i="1"/>
  <c r="H39" i="1"/>
  <c r="E39" i="1"/>
  <c r="H38" i="1"/>
  <c r="E38" i="1"/>
  <c r="H37" i="1"/>
  <c r="E37" i="1"/>
  <c r="G36" i="1"/>
  <c r="F36" i="1"/>
  <c r="H36" i="1" s="1"/>
  <c r="D36" i="1"/>
  <c r="E36" i="1" s="1"/>
  <c r="C36" i="1"/>
  <c r="H33" i="1"/>
  <c r="E33" i="1"/>
  <c r="H31" i="1"/>
  <c r="E31" i="1"/>
  <c r="H30" i="1"/>
  <c r="G30" i="1"/>
  <c r="G29" i="1" s="1"/>
  <c r="H29" i="1" s="1"/>
  <c r="F30" i="1"/>
  <c r="D30" i="1"/>
  <c r="D29" i="1" s="1"/>
  <c r="E29" i="1" s="1"/>
  <c r="C30" i="1"/>
  <c r="C29" i="1" s="1"/>
  <c r="C63" i="1" s="1"/>
  <c r="F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G22" i="1"/>
  <c r="F22" i="1"/>
  <c r="D22" i="1"/>
  <c r="E22" i="1" s="1"/>
  <c r="C22" i="1"/>
  <c r="H21" i="1"/>
  <c r="E21" i="1"/>
  <c r="H19" i="1"/>
  <c r="E19" i="1"/>
  <c r="H18" i="1"/>
  <c r="E18" i="1"/>
  <c r="H17" i="1"/>
  <c r="E17" i="1"/>
  <c r="H16" i="1"/>
  <c r="E16" i="1"/>
  <c r="G15" i="1"/>
  <c r="G63" i="1" s="1"/>
  <c r="G87" i="1" s="1"/>
  <c r="D15" i="1"/>
  <c r="E15" i="1" s="1"/>
  <c r="C15" i="1"/>
  <c r="H13" i="1"/>
  <c r="E13" i="1"/>
  <c r="G9" i="1"/>
  <c r="F9" i="1"/>
  <c r="F63" i="1" s="1"/>
  <c r="D9" i="1"/>
  <c r="E9" i="1" s="1"/>
  <c r="C9" i="1"/>
  <c r="E146" i="1" l="1"/>
  <c r="C87" i="1"/>
  <c r="C147" i="1"/>
  <c r="F87" i="1"/>
  <c r="H63" i="1"/>
  <c r="H93" i="1"/>
  <c r="H126" i="1" s="1"/>
  <c r="H147" i="1" s="1"/>
  <c r="G126" i="1"/>
  <c r="G147" i="1" s="1"/>
  <c r="E30" i="1"/>
  <c r="D63" i="1"/>
  <c r="D87" i="1" s="1"/>
  <c r="E93" i="1"/>
  <c r="E126" i="1" s="1"/>
  <c r="E147" i="1" s="1"/>
  <c r="H96" i="1"/>
  <c r="H9" i="1"/>
  <c r="H64" i="1"/>
  <c r="H86" i="1" s="1"/>
  <c r="H87" i="1" l="1"/>
  <c r="E63" i="1"/>
  <c r="E87" i="1" s="1"/>
</calcChain>
</file>

<file path=xl/sharedStrings.xml><?xml version="1.0" encoding="utf-8"?>
<sst xmlns="http://schemas.openxmlformats.org/spreadsheetml/2006/main" count="308" uniqueCount="247">
  <si>
    <t>ezer forint</t>
  </si>
  <si>
    <t>Sor-szám</t>
  </si>
  <si>
    <t>Előirányzat-csoport, kiemelt előirányzat megnevezése</t>
  </si>
  <si>
    <t>2017. évi előirányzat</t>
  </si>
  <si>
    <t>2017. módosított évi előirányzat</t>
  </si>
  <si>
    <t>A</t>
  </si>
  <si>
    <t>B</t>
  </si>
  <si>
    <t>C</t>
  </si>
  <si>
    <t>D</t>
  </si>
  <si>
    <t>E</t>
  </si>
  <si>
    <t>Bevételek</t>
  </si>
  <si>
    <t>Hivatal</t>
  </si>
  <si>
    <t>Óvoda</t>
  </si>
  <si>
    <t>Összesen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</si>
  <si>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</si>
  <si>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</si>
  <si>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</si>
  <si>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</si>
  <si>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</si>
  <si>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</si>
  <si>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</si>
  <si>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</si>
  <si>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</si>
  <si>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</si>
  <si>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</si>
  <si>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költsgégvetési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</si>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</sst>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09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quotePrefix="1" applyFont="1" applyFill="1" applyBorder="1" applyAlignment="1" applyProtection="1">
      <alignment horizontal="right" vertical="center" indent="1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left" vertical="center" wrapText="1" inden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49" fontId="11" fillId="0" borderId="14" xfId="1" applyNumberFormat="1" applyFont="1" applyFill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left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9" fillId="0" borderId="20" xfId="1" applyFont="1" applyFill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left" vertical="center" wrapText="1" indent="1"/>
    </xf>
    <xf numFmtId="49" fontId="11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6" xfId="1" applyFont="1" applyFill="1" applyBorder="1" applyAlignment="1" applyProtection="1">
      <alignment horizontal="left" vertical="center" wrapText="1" indent="1"/>
    </xf>
    <xf numFmtId="164" fontId="16" fillId="0" borderId="27" xfId="1" applyNumberFormat="1" applyFont="1" applyFill="1" applyBorder="1" applyAlignment="1" applyProtection="1">
      <alignment horizontal="right" vertical="center" wrapText="1" indent="1"/>
    </xf>
    <xf numFmtId="0" fontId="15" fillId="0" borderId="20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wrapText="1"/>
    </xf>
    <xf numFmtId="0" fontId="12" fillId="0" borderId="14" xfId="0" applyFont="1" applyBorder="1" applyAlignment="1" applyProtection="1">
      <alignment horizontal="center"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horizont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7" xfId="0" applyFont="1" applyBorder="1" applyAlignment="1" applyProtection="1">
      <alignment wrapText="1"/>
    </xf>
    <xf numFmtId="0" fontId="15" fillId="0" borderId="13" xfId="0" applyFont="1" applyBorder="1" applyAlignment="1" applyProtection="1">
      <alignment horizontal="center" wrapText="1"/>
    </xf>
    <xf numFmtId="0" fontId="15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25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vertical="center" wrapText="1"/>
    </xf>
    <xf numFmtId="164" fontId="9" fillId="0" borderId="28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indent="6"/>
    </xf>
    <xf numFmtId="0" fontId="11" fillId="0" borderId="18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22" xfId="1" applyFont="1" applyFill="1" applyBorder="1" applyAlignment="1" applyProtection="1">
      <alignment horizontal="left" vertical="center" wrapText="1" indent="6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35" xfId="1" applyFont="1" applyFill="1" applyBorder="1" applyAlignment="1" applyProtection="1">
      <alignment horizontal="left" vertical="center" wrapText="1" indent="6"/>
    </xf>
    <xf numFmtId="164" fontId="11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1" applyFont="1" applyFill="1" applyBorder="1" applyAlignment="1" applyProtection="1">
      <alignment vertical="center" wrapText="1"/>
    </xf>
    <xf numFmtId="0" fontId="11" fillId="0" borderId="22" xfId="1" applyFont="1" applyFill="1" applyBorder="1" applyAlignment="1" applyProtection="1">
      <alignment horizontal="left" vertical="center" wrapText="1" indent="1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2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6"/>
    </xf>
    <xf numFmtId="164" fontId="11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7" xfId="1" applyFont="1" applyFill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1"/>
    </xf>
    <xf numFmtId="0" fontId="11" fillId="0" borderId="39" xfId="1" applyFont="1" applyFill="1" applyBorder="1" applyAlignment="1" applyProtection="1">
      <alignment horizontal="left" vertical="center" wrapText="1" indent="1"/>
    </xf>
    <xf numFmtId="164" fontId="15" fillId="0" borderId="8" xfId="0" applyNumberFormat="1" applyFont="1" applyBorder="1" applyAlignment="1" applyProtection="1">
      <alignment horizontal="right" vertical="center" wrapText="1" indent="1"/>
    </xf>
    <xf numFmtId="164" fontId="19" fillId="0" borderId="8" xfId="0" quotePrefix="1" applyNumberFormat="1" applyFont="1" applyBorder="1" applyAlignment="1" applyProtection="1">
      <alignment horizontal="right" vertical="center" wrapText="1" indent="1"/>
    </xf>
    <xf numFmtId="0" fontId="15" fillId="0" borderId="13" xfId="0" applyFont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 xr:uid="{997514C5-7327-4CFD-AF5E-1D6D91EAA0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2E0D9-DEBF-438D-A714-6BA30D582197}">
  <dimension ref="A1:H150"/>
  <sheetViews>
    <sheetView tabSelected="1" view="pageLayout" topLeftCell="A31" zoomScaleNormal="100" workbookViewId="0">
      <selection activeCell="I3" sqref="I3"/>
    </sheetView>
  </sheetViews>
  <sheetFormatPr defaultRowHeight="15" x14ac:dyDescent="0.25"/>
  <cols>
    <col min="1" max="1" width="6" style="97" customWidth="1"/>
    <col min="2" max="2" width="55.7109375" style="98" customWidth="1"/>
    <col min="3" max="3" width="10.7109375" style="99" customWidth="1"/>
    <col min="4" max="4" width="10.42578125" style="99" customWidth="1"/>
    <col min="5" max="5" width="11.7109375" style="99" customWidth="1"/>
    <col min="6" max="6" width="10.7109375" style="99" customWidth="1"/>
    <col min="7" max="7" width="10.42578125" style="99" customWidth="1"/>
    <col min="8" max="8" width="11.7109375" style="99" customWidth="1"/>
    <col min="9" max="256" width="9.140625" style="16"/>
    <col min="257" max="257" width="6" style="16" customWidth="1"/>
    <col min="258" max="258" width="55.7109375" style="16" customWidth="1"/>
    <col min="259" max="259" width="10.7109375" style="16" customWidth="1"/>
    <col min="260" max="260" width="10.42578125" style="16" customWidth="1"/>
    <col min="261" max="261" width="11.7109375" style="16" customWidth="1"/>
    <col min="262" max="262" width="10.7109375" style="16" customWidth="1"/>
    <col min="263" max="263" width="10.42578125" style="16" customWidth="1"/>
    <col min="264" max="264" width="11.7109375" style="16" customWidth="1"/>
    <col min="265" max="512" width="9.140625" style="16"/>
    <col min="513" max="513" width="6" style="16" customWidth="1"/>
    <col min="514" max="514" width="55.7109375" style="16" customWidth="1"/>
    <col min="515" max="515" width="10.7109375" style="16" customWidth="1"/>
    <col min="516" max="516" width="10.42578125" style="16" customWidth="1"/>
    <col min="517" max="517" width="11.7109375" style="16" customWidth="1"/>
    <col min="518" max="518" width="10.7109375" style="16" customWidth="1"/>
    <col min="519" max="519" width="10.42578125" style="16" customWidth="1"/>
    <col min="520" max="520" width="11.7109375" style="16" customWidth="1"/>
    <col min="521" max="768" width="9.140625" style="16"/>
    <col min="769" max="769" width="6" style="16" customWidth="1"/>
    <col min="770" max="770" width="55.7109375" style="16" customWidth="1"/>
    <col min="771" max="771" width="10.7109375" style="16" customWidth="1"/>
    <col min="772" max="772" width="10.42578125" style="16" customWidth="1"/>
    <col min="773" max="773" width="11.7109375" style="16" customWidth="1"/>
    <col min="774" max="774" width="10.7109375" style="16" customWidth="1"/>
    <col min="775" max="775" width="10.42578125" style="16" customWidth="1"/>
    <col min="776" max="776" width="11.7109375" style="16" customWidth="1"/>
    <col min="777" max="1024" width="9.140625" style="16"/>
    <col min="1025" max="1025" width="6" style="16" customWidth="1"/>
    <col min="1026" max="1026" width="55.7109375" style="16" customWidth="1"/>
    <col min="1027" max="1027" width="10.7109375" style="16" customWidth="1"/>
    <col min="1028" max="1028" width="10.42578125" style="16" customWidth="1"/>
    <col min="1029" max="1029" width="11.7109375" style="16" customWidth="1"/>
    <col min="1030" max="1030" width="10.7109375" style="16" customWidth="1"/>
    <col min="1031" max="1031" width="10.42578125" style="16" customWidth="1"/>
    <col min="1032" max="1032" width="11.7109375" style="16" customWidth="1"/>
    <col min="1033" max="1280" width="9.140625" style="16"/>
    <col min="1281" max="1281" width="6" style="16" customWidth="1"/>
    <col min="1282" max="1282" width="55.7109375" style="16" customWidth="1"/>
    <col min="1283" max="1283" width="10.7109375" style="16" customWidth="1"/>
    <col min="1284" max="1284" width="10.42578125" style="16" customWidth="1"/>
    <col min="1285" max="1285" width="11.7109375" style="16" customWidth="1"/>
    <col min="1286" max="1286" width="10.7109375" style="16" customWidth="1"/>
    <col min="1287" max="1287" width="10.42578125" style="16" customWidth="1"/>
    <col min="1288" max="1288" width="11.7109375" style="16" customWidth="1"/>
    <col min="1289" max="1536" width="9.140625" style="16"/>
    <col min="1537" max="1537" width="6" style="16" customWidth="1"/>
    <col min="1538" max="1538" width="55.7109375" style="16" customWidth="1"/>
    <col min="1539" max="1539" width="10.7109375" style="16" customWidth="1"/>
    <col min="1540" max="1540" width="10.42578125" style="16" customWidth="1"/>
    <col min="1541" max="1541" width="11.7109375" style="16" customWidth="1"/>
    <col min="1542" max="1542" width="10.7109375" style="16" customWidth="1"/>
    <col min="1543" max="1543" width="10.42578125" style="16" customWidth="1"/>
    <col min="1544" max="1544" width="11.7109375" style="16" customWidth="1"/>
    <col min="1545" max="1792" width="9.140625" style="16"/>
    <col min="1793" max="1793" width="6" style="16" customWidth="1"/>
    <col min="1794" max="1794" width="55.7109375" style="16" customWidth="1"/>
    <col min="1795" max="1795" width="10.7109375" style="16" customWidth="1"/>
    <col min="1796" max="1796" width="10.42578125" style="16" customWidth="1"/>
    <col min="1797" max="1797" width="11.7109375" style="16" customWidth="1"/>
    <col min="1798" max="1798" width="10.7109375" style="16" customWidth="1"/>
    <col min="1799" max="1799" width="10.42578125" style="16" customWidth="1"/>
    <col min="1800" max="1800" width="11.7109375" style="16" customWidth="1"/>
    <col min="1801" max="2048" width="9.140625" style="16"/>
    <col min="2049" max="2049" width="6" style="16" customWidth="1"/>
    <col min="2050" max="2050" width="55.7109375" style="16" customWidth="1"/>
    <col min="2051" max="2051" width="10.7109375" style="16" customWidth="1"/>
    <col min="2052" max="2052" width="10.42578125" style="16" customWidth="1"/>
    <col min="2053" max="2053" width="11.7109375" style="16" customWidth="1"/>
    <col min="2054" max="2054" width="10.7109375" style="16" customWidth="1"/>
    <col min="2055" max="2055" width="10.42578125" style="16" customWidth="1"/>
    <col min="2056" max="2056" width="11.7109375" style="16" customWidth="1"/>
    <col min="2057" max="2304" width="9.140625" style="16"/>
    <col min="2305" max="2305" width="6" style="16" customWidth="1"/>
    <col min="2306" max="2306" width="55.7109375" style="16" customWidth="1"/>
    <col min="2307" max="2307" width="10.7109375" style="16" customWidth="1"/>
    <col min="2308" max="2308" width="10.42578125" style="16" customWidth="1"/>
    <col min="2309" max="2309" width="11.7109375" style="16" customWidth="1"/>
    <col min="2310" max="2310" width="10.7109375" style="16" customWidth="1"/>
    <col min="2311" max="2311" width="10.42578125" style="16" customWidth="1"/>
    <col min="2312" max="2312" width="11.7109375" style="16" customWidth="1"/>
    <col min="2313" max="2560" width="9.140625" style="16"/>
    <col min="2561" max="2561" width="6" style="16" customWidth="1"/>
    <col min="2562" max="2562" width="55.7109375" style="16" customWidth="1"/>
    <col min="2563" max="2563" width="10.7109375" style="16" customWidth="1"/>
    <col min="2564" max="2564" width="10.42578125" style="16" customWidth="1"/>
    <col min="2565" max="2565" width="11.7109375" style="16" customWidth="1"/>
    <col min="2566" max="2566" width="10.7109375" style="16" customWidth="1"/>
    <col min="2567" max="2567" width="10.42578125" style="16" customWidth="1"/>
    <col min="2568" max="2568" width="11.7109375" style="16" customWidth="1"/>
    <col min="2569" max="2816" width="9.140625" style="16"/>
    <col min="2817" max="2817" width="6" style="16" customWidth="1"/>
    <col min="2818" max="2818" width="55.7109375" style="16" customWidth="1"/>
    <col min="2819" max="2819" width="10.7109375" style="16" customWidth="1"/>
    <col min="2820" max="2820" width="10.42578125" style="16" customWidth="1"/>
    <col min="2821" max="2821" width="11.7109375" style="16" customWidth="1"/>
    <col min="2822" max="2822" width="10.7109375" style="16" customWidth="1"/>
    <col min="2823" max="2823" width="10.42578125" style="16" customWidth="1"/>
    <col min="2824" max="2824" width="11.7109375" style="16" customWidth="1"/>
    <col min="2825" max="3072" width="9.140625" style="16"/>
    <col min="3073" max="3073" width="6" style="16" customWidth="1"/>
    <col min="3074" max="3074" width="55.7109375" style="16" customWidth="1"/>
    <col min="3075" max="3075" width="10.7109375" style="16" customWidth="1"/>
    <col min="3076" max="3076" width="10.42578125" style="16" customWidth="1"/>
    <col min="3077" max="3077" width="11.7109375" style="16" customWidth="1"/>
    <col min="3078" max="3078" width="10.7109375" style="16" customWidth="1"/>
    <col min="3079" max="3079" width="10.42578125" style="16" customWidth="1"/>
    <col min="3080" max="3080" width="11.7109375" style="16" customWidth="1"/>
    <col min="3081" max="3328" width="9.140625" style="16"/>
    <col min="3329" max="3329" width="6" style="16" customWidth="1"/>
    <col min="3330" max="3330" width="55.7109375" style="16" customWidth="1"/>
    <col min="3331" max="3331" width="10.7109375" style="16" customWidth="1"/>
    <col min="3332" max="3332" width="10.42578125" style="16" customWidth="1"/>
    <col min="3333" max="3333" width="11.7109375" style="16" customWidth="1"/>
    <col min="3334" max="3334" width="10.7109375" style="16" customWidth="1"/>
    <col min="3335" max="3335" width="10.42578125" style="16" customWidth="1"/>
    <col min="3336" max="3336" width="11.7109375" style="16" customWidth="1"/>
    <col min="3337" max="3584" width="9.140625" style="16"/>
    <col min="3585" max="3585" width="6" style="16" customWidth="1"/>
    <col min="3586" max="3586" width="55.7109375" style="16" customWidth="1"/>
    <col min="3587" max="3587" width="10.7109375" style="16" customWidth="1"/>
    <col min="3588" max="3588" width="10.42578125" style="16" customWidth="1"/>
    <col min="3589" max="3589" width="11.7109375" style="16" customWidth="1"/>
    <col min="3590" max="3590" width="10.7109375" style="16" customWidth="1"/>
    <col min="3591" max="3591" width="10.42578125" style="16" customWidth="1"/>
    <col min="3592" max="3592" width="11.7109375" style="16" customWidth="1"/>
    <col min="3593" max="3840" width="9.140625" style="16"/>
    <col min="3841" max="3841" width="6" style="16" customWidth="1"/>
    <col min="3842" max="3842" width="55.7109375" style="16" customWidth="1"/>
    <col min="3843" max="3843" width="10.7109375" style="16" customWidth="1"/>
    <col min="3844" max="3844" width="10.42578125" style="16" customWidth="1"/>
    <col min="3845" max="3845" width="11.7109375" style="16" customWidth="1"/>
    <col min="3846" max="3846" width="10.7109375" style="16" customWidth="1"/>
    <col min="3847" max="3847" width="10.42578125" style="16" customWidth="1"/>
    <col min="3848" max="3848" width="11.7109375" style="16" customWidth="1"/>
    <col min="3849" max="4096" width="9.140625" style="16"/>
    <col min="4097" max="4097" width="6" style="16" customWidth="1"/>
    <col min="4098" max="4098" width="55.7109375" style="16" customWidth="1"/>
    <col min="4099" max="4099" width="10.7109375" style="16" customWidth="1"/>
    <col min="4100" max="4100" width="10.42578125" style="16" customWidth="1"/>
    <col min="4101" max="4101" width="11.7109375" style="16" customWidth="1"/>
    <col min="4102" max="4102" width="10.7109375" style="16" customWidth="1"/>
    <col min="4103" max="4103" width="10.42578125" style="16" customWidth="1"/>
    <col min="4104" max="4104" width="11.7109375" style="16" customWidth="1"/>
    <col min="4105" max="4352" width="9.140625" style="16"/>
    <col min="4353" max="4353" width="6" style="16" customWidth="1"/>
    <col min="4354" max="4354" width="55.7109375" style="16" customWidth="1"/>
    <col min="4355" max="4355" width="10.7109375" style="16" customWidth="1"/>
    <col min="4356" max="4356" width="10.42578125" style="16" customWidth="1"/>
    <col min="4357" max="4357" width="11.7109375" style="16" customWidth="1"/>
    <col min="4358" max="4358" width="10.7109375" style="16" customWidth="1"/>
    <col min="4359" max="4359" width="10.42578125" style="16" customWidth="1"/>
    <col min="4360" max="4360" width="11.7109375" style="16" customWidth="1"/>
    <col min="4361" max="4608" width="9.140625" style="16"/>
    <col min="4609" max="4609" width="6" style="16" customWidth="1"/>
    <col min="4610" max="4610" width="55.7109375" style="16" customWidth="1"/>
    <col min="4611" max="4611" width="10.7109375" style="16" customWidth="1"/>
    <col min="4612" max="4612" width="10.42578125" style="16" customWidth="1"/>
    <col min="4613" max="4613" width="11.7109375" style="16" customWidth="1"/>
    <col min="4614" max="4614" width="10.7109375" style="16" customWidth="1"/>
    <col min="4615" max="4615" width="10.42578125" style="16" customWidth="1"/>
    <col min="4616" max="4616" width="11.7109375" style="16" customWidth="1"/>
    <col min="4617" max="4864" width="9.140625" style="16"/>
    <col min="4865" max="4865" width="6" style="16" customWidth="1"/>
    <col min="4866" max="4866" width="55.7109375" style="16" customWidth="1"/>
    <col min="4867" max="4867" width="10.7109375" style="16" customWidth="1"/>
    <col min="4868" max="4868" width="10.42578125" style="16" customWidth="1"/>
    <col min="4869" max="4869" width="11.7109375" style="16" customWidth="1"/>
    <col min="4870" max="4870" width="10.7109375" style="16" customWidth="1"/>
    <col min="4871" max="4871" width="10.42578125" style="16" customWidth="1"/>
    <col min="4872" max="4872" width="11.7109375" style="16" customWidth="1"/>
    <col min="4873" max="5120" width="9.140625" style="16"/>
    <col min="5121" max="5121" width="6" style="16" customWidth="1"/>
    <col min="5122" max="5122" width="55.7109375" style="16" customWidth="1"/>
    <col min="5123" max="5123" width="10.7109375" style="16" customWidth="1"/>
    <col min="5124" max="5124" width="10.42578125" style="16" customWidth="1"/>
    <col min="5125" max="5125" width="11.7109375" style="16" customWidth="1"/>
    <col min="5126" max="5126" width="10.7109375" style="16" customWidth="1"/>
    <col min="5127" max="5127" width="10.42578125" style="16" customWidth="1"/>
    <col min="5128" max="5128" width="11.7109375" style="16" customWidth="1"/>
    <col min="5129" max="5376" width="9.140625" style="16"/>
    <col min="5377" max="5377" width="6" style="16" customWidth="1"/>
    <col min="5378" max="5378" width="55.7109375" style="16" customWidth="1"/>
    <col min="5379" max="5379" width="10.7109375" style="16" customWidth="1"/>
    <col min="5380" max="5380" width="10.42578125" style="16" customWidth="1"/>
    <col min="5381" max="5381" width="11.7109375" style="16" customWidth="1"/>
    <col min="5382" max="5382" width="10.7109375" style="16" customWidth="1"/>
    <col min="5383" max="5383" width="10.42578125" style="16" customWidth="1"/>
    <col min="5384" max="5384" width="11.7109375" style="16" customWidth="1"/>
    <col min="5385" max="5632" width="9.140625" style="16"/>
    <col min="5633" max="5633" width="6" style="16" customWidth="1"/>
    <col min="5634" max="5634" width="55.7109375" style="16" customWidth="1"/>
    <col min="5635" max="5635" width="10.7109375" style="16" customWidth="1"/>
    <col min="5636" max="5636" width="10.42578125" style="16" customWidth="1"/>
    <col min="5637" max="5637" width="11.7109375" style="16" customWidth="1"/>
    <col min="5638" max="5638" width="10.7109375" style="16" customWidth="1"/>
    <col min="5639" max="5639" width="10.42578125" style="16" customWidth="1"/>
    <col min="5640" max="5640" width="11.7109375" style="16" customWidth="1"/>
    <col min="5641" max="5888" width="9.140625" style="16"/>
    <col min="5889" max="5889" width="6" style="16" customWidth="1"/>
    <col min="5890" max="5890" width="55.7109375" style="16" customWidth="1"/>
    <col min="5891" max="5891" width="10.7109375" style="16" customWidth="1"/>
    <col min="5892" max="5892" width="10.42578125" style="16" customWidth="1"/>
    <col min="5893" max="5893" width="11.7109375" style="16" customWidth="1"/>
    <col min="5894" max="5894" width="10.7109375" style="16" customWidth="1"/>
    <col min="5895" max="5895" width="10.42578125" style="16" customWidth="1"/>
    <col min="5896" max="5896" width="11.7109375" style="16" customWidth="1"/>
    <col min="5897" max="6144" width="9.140625" style="16"/>
    <col min="6145" max="6145" width="6" style="16" customWidth="1"/>
    <col min="6146" max="6146" width="55.7109375" style="16" customWidth="1"/>
    <col min="6147" max="6147" width="10.7109375" style="16" customWidth="1"/>
    <col min="6148" max="6148" width="10.42578125" style="16" customWidth="1"/>
    <col min="6149" max="6149" width="11.7109375" style="16" customWidth="1"/>
    <col min="6150" max="6150" width="10.7109375" style="16" customWidth="1"/>
    <col min="6151" max="6151" width="10.42578125" style="16" customWidth="1"/>
    <col min="6152" max="6152" width="11.7109375" style="16" customWidth="1"/>
    <col min="6153" max="6400" width="9.140625" style="16"/>
    <col min="6401" max="6401" width="6" style="16" customWidth="1"/>
    <col min="6402" max="6402" width="55.7109375" style="16" customWidth="1"/>
    <col min="6403" max="6403" width="10.7109375" style="16" customWidth="1"/>
    <col min="6404" max="6404" width="10.42578125" style="16" customWidth="1"/>
    <col min="6405" max="6405" width="11.7109375" style="16" customWidth="1"/>
    <col min="6406" max="6406" width="10.7109375" style="16" customWidth="1"/>
    <col min="6407" max="6407" width="10.42578125" style="16" customWidth="1"/>
    <col min="6408" max="6408" width="11.7109375" style="16" customWidth="1"/>
    <col min="6409" max="6656" width="9.140625" style="16"/>
    <col min="6657" max="6657" width="6" style="16" customWidth="1"/>
    <col min="6658" max="6658" width="55.7109375" style="16" customWidth="1"/>
    <col min="6659" max="6659" width="10.7109375" style="16" customWidth="1"/>
    <col min="6660" max="6660" width="10.42578125" style="16" customWidth="1"/>
    <col min="6661" max="6661" width="11.7109375" style="16" customWidth="1"/>
    <col min="6662" max="6662" width="10.7109375" style="16" customWidth="1"/>
    <col min="6663" max="6663" width="10.42578125" style="16" customWidth="1"/>
    <col min="6664" max="6664" width="11.7109375" style="16" customWidth="1"/>
    <col min="6665" max="6912" width="9.140625" style="16"/>
    <col min="6913" max="6913" width="6" style="16" customWidth="1"/>
    <col min="6914" max="6914" width="55.7109375" style="16" customWidth="1"/>
    <col min="6915" max="6915" width="10.7109375" style="16" customWidth="1"/>
    <col min="6916" max="6916" width="10.42578125" style="16" customWidth="1"/>
    <col min="6917" max="6917" width="11.7109375" style="16" customWidth="1"/>
    <col min="6918" max="6918" width="10.7109375" style="16" customWidth="1"/>
    <col min="6919" max="6919" width="10.42578125" style="16" customWidth="1"/>
    <col min="6920" max="6920" width="11.7109375" style="16" customWidth="1"/>
    <col min="6921" max="7168" width="9.140625" style="16"/>
    <col min="7169" max="7169" width="6" style="16" customWidth="1"/>
    <col min="7170" max="7170" width="55.7109375" style="16" customWidth="1"/>
    <col min="7171" max="7171" width="10.7109375" style="16" customWidth="1"/>
    <col min="7172" max="7172" width="10.42578125" style="16" customWidth="1"/>
    <col min="7173" max="7173" width="11.7109375" style="16" customWidth="1"/>
    <col min="7174" max="7174" width="10.7109375" style="16" customWidth="1"/>
    <col min="7175" max="7175" width="10.42578125" style="16" customWidth="1"/>
    <col min="7176" max="7176" width="11.7109375" style="16" customWidth="1"/>
    <col min="7177" max="7424" width="9.140625" style="16"/>
    <col min="7425" max="7425" width="6" style="16" customWidth="1"/>
    <col min="7426" max="7426" width="55.7109375" style="16" customWidth="1"/>
    <col min="7427" max="7427" width="10.7109375" style="16" customWidth="1"/>
    <col min="7428" max="7428" width="10.42578125" style="16" customWidth="1"/>
    <col min="7429" max="7429" width="11.7109375" style="16" customWidth="1"/>
    <col min="7430" max="7430" width="10.7109375" style="16" customWidth="1"/>
    <col min="7431" max="7431" width="10.42578125" style="16" customWidth="1"/>
    <col min="7432" max="7432" width="11.7109375" style="16" customWidth="1"/>
    <col min="7433" max="7680" width="9.140625" style="16"/>
    <col min="7681" max="7681" width="6" style="16" customWidth="1"/>
    <col min="7682" max="7682" width="55.7109375" style="16" customWidth="1"/>
    <col min="7683" max="7683" width="10.7109375" style="16" customWidth="1"/>
    <col min="7684" max="7684" width="10.42578125" style="16" customWidth="1"/>
    <col min="7685" max="7685" width="11.7109375" style="16" customWidth="1"/>
    <col min="7686" max="7686" width="10.7109375" style="16" customWidth="1"/>
    <col min="7687" max="7687" width="10.42578125" style="16" customWidth="1"/>
    <col min="7688" max="7688" width="11.7109375" style="16" customWidth="1"/>
    <col min="7689" max="7936" width="9.140625" style="16"/>
    <col min="7937" max="7937" width="6" style="16" customWidth="1"/>
    <col min="7938" max="7938" width="55.7109375" style="16" customWidth="1"/>
    <col min="7939" max="7939" width="10.7109375" style="16" customWidth="1"/>
    <col min="7940" max="7940" width="10.42578125" style="16" customWidth="1"/>
    <col min="7941" max="7941" width="11.7109375" style="16" customWidth="1"/>
    <col min="7942" max="7942" width="10.7109375" style="16" customWidth="1"/>
    <col min="7943" max="7943" width="10.42578125" style="16" customWidth="1"/>
    <col min="7944" max="7944" width="11.7109375" style="16" customWidth="1"/>
    <col min="7945" max="8192" width="9.140625" style="16"/>
    <col min="8193" max="8193" width="6" style="16" customWidth="1"/>
    <col min="8194" max="8194" width="55.7109375" style="16" customWidth="1"/>
    <col min="8195" max="8195" width="10.7109375" style="16" customWidth="1"/>
    <col min="8196" max="8196" width="10.42578125" style="16" customWidth="1"/>
    <col min="8197" max="8197" width="11.7109375" style="16" customWidth="1"/>
    <col min="8198" max="8198" width="10.7109375" style="16" customWidth="1"/>
    <col min="8199" max="8199" width="10.42578125" style="16" customWidth="1"/>
    <col min="8200" max="8200" width="11.7109375" style="16" customWidth="1"/>
    <col min="8201" max="8448" width="9.140625" style="16"/>
    <col min="8449" max="8449" width="6" style="16" customWidth="1"/>
    <col min="8450" max="8450" width="55.7109375" style="16" customWidth="1"/>
    <col min="8451" max="8451" width="10.7109375" style="16" customWidth="1"/>
    <col min="8452" max="8452" width="10.42578125" style="16" customWidth="1"/>
    <col min="8453" max="8453" width="11.7109375" style="16" customWidth="1"/>
    <col min="8454" max="8454" width="10.7109375" style="16" customWidth="1"/>
    <col min="8455" max="8455" width="10.42578125" style="16" customWidth="1"/>
    <col min="8456" max="8456" width="11.7109375" style="16" customWidth="1"/>
    <col min="8457" max="8704" width="9.140625" style="16"/>
    <col min="8705" max="8705" width="6" style="16" customWidth="1"/>
    <col min="8706" max="8706" width="55.7109375" style="16" customWidth="1"/>
    <col min="8707" max="8707" width="10.7109375" style="16" customWidth="1"/>
    <col min="8708" max="8708" width="10.42578125" style="16" customWidth="1"/>
    <col min="8709" max="8709" width="11.7109375" style="16" customWidth="1"/>
    <col min="8710" max="8710" width="10.7109375" style="16" customWidth="1"/>
    <col min="8711" max="8711" width="10.42578125" style="16" customWidth="1"/>
    <col min="8712" max="8712" width="11.7109375" style="16" customWidth="1"/>
    <col min="8713" max="8960" width="9.140625" style="16"/>
    <col min="8961" max="8961" width="6" style="16" customWidth="1"/>
    <col min="8962" max="8962" width="55.7109375" style="16" customWidth="1"/>
    <col min="8963" max="8963" width="10.7109375" style="16" customWidth="1"/>
    <col min="8964" max="8964" width="10.42578125" style="16" customWidth="1"/>
    <col min="8965" max="8965" width="11.7109375" style="16" customWidth="1"/>
    <col min="8966" max="8966" width="10.7109375" style="16" customWidth="1"/>
    <col min="8967" max="8967" width="10.42578125" style="16" customWidth="1"/>
    <col min="8968" max="8968" width="11.7109375" style="16" customWidth="1"/>
    <col min="8969" max="9216" width="9.140625" style="16"/>
    <col min="9217" max="9217" width="6" style="16" customWidth="1"/>
    <col min="9218" max="9218" width="55.7109375" style="16" customWidth="1"/>
    <col min="9219" max="9219" width="10.7109375" style="16" customWidth="1"/>
    <col min="9220" max="9220" width="10.42578125" style="16" customWidth="1"/>
    <col min="9221" max="9221" width="11.7109375" style="16" customWidth="1"/>
    <col min="9222" max="9222" width="10.7109375" style="16" customWidth="1"/>
    <col min="9223" max="9223" width="10.42578125" style="16" customWidth="1"/>
    <col min="9224" max="9224" width="11.7109375" style="16" customWidth="1"/>
    <col min="9225" max="9472" width="9.140625" style="16"/>
    <col min="9473" max="9473" width="6" style="16" customWidth="1"/>
    <col min="9474" max="9474" width="55.7109375" style="16" customWidth="1"/>
    <col min="9475" max="9475" width="10.7109375" style="16" customWidth="1"/>
    <col min="9476" max="9476" width="10.42578125" style="16" customWidth="1"/>
    <col min="9477" max="9477" width="11.7109375" style="16" customWidth="1"/>
    <col min="9478" max="9478" width="10.7109375" style="16" customWidth="1"/>
    <col min="9479" max="9479" width="10.42578125" style="16" customWidth="1"/>
    <col min="9480" max="9480" width="11.7109375" style="16" customWidth="1"/>
    <col min="9481" max="9728" width="9.140625" style="16"/>
    <col min="9729" max="9729" width="6" style="16" customWidth="1"/>
    <col min="9730" max="9730" width="55.7109375" style="16" customWidth="1"/>
    <col min="9731" max="9731" width="10.7109375" style="16" customWidth="1"/>
    <col min="9732" max="9732" width="10.42578125" style="16" customWidth="1"/>
    <col min="9733" max="9733" width="11.7109375" style="16" customWidth="1"/>
    <col min="9734" max="9734" width="10.7109375" style="16" customWidth="1"/>
    <col min="9735" max="9735" width="10.42578125" style="16" customWidth="1"/>
    <col min="9736" max="9736" width="11.7109375" style="16" customWidth="1"/>
    <col min="9737" max="9984" width="9.140625" style="16"/>
    <col min="9985" max="9985" width="6" style="16" customWidth="1"/>
    <col min="9986" max="9986" width="55.7109375" style="16" customWidth="1"/>
    <col min="9987" max="9987" width="10.7109375" style="16" customWidth="1"/>
    <col min="9988" max="9988" width="10.42578125" style="16" customWidth="1"/>
    <col min="9989" max="9989" width="11.7109375" style="16" customWidth="1"/>
    <col min="9990" max="9990" width="10.7109375" style="16" customWidth="1"/>
    <col min="9991" max="9991" width="10.42578125" style="16" customWidth="1"/>
    <col min="9992" max="9992" width="11.7109375" style="16" customWidth="1"/>
    <col min="9993" max="10240" width="9.140625" style="16"/>
    <col min="10241" max="10241" width="6" style="16" customWidth="1"/>
    <col min="10242" max="10242" width="55.7109375" style="16" customWidth="1"/>
    <col min="10243" max="10243" width="10.7109375" style="16" customWidth="1"/>
    <col min="10244" max="10244" width="10.42578125" style="16" customWidth="1"/>
    <col min="10245" max="10245" width="11.7109375" style="16" customWidth="1"/>
    <col min="10246" max="10246" width="10.7109375" style="16" customWidth="1"/>
    <col min="10247" max="10247" width="10.42578125" style="16" customWidth="1"/>
    <col min="10248" max="10248" width="11.7109375" style="16" customWidth="1"/>
    <col min="10249" max="10496" width="9.140625" style="16"/>
    <col min="10497" max="10497" width="6" style="16" customWidth="1"/>
    <col min="10498" max="10498" width="55.7109375" style="16" customWidth="1"/>
    <col min="10499" max="10499" width="10.7109375" style="16" customWidth="1"/>
    <col min="10500" max="10500" width="10.42578125" style="16" customWidth="1"/>
    <col min="10501" max="10501" width="11.7109375" style="16" customWidth="1"/>
    <col min="10502" max="10502" width="10.7109375" style="16" customWidth="1"/>
    <col min="10503" max="10503" width="10.42578125" style="16" customWidth="1"/>
    <col min="10504" max="10504" width="11.7109375" style="16" customWidth="1"/>
    <col min="10505" max="10752" width="9.140625" style="16"/>
    <col min="10753" max="10753" width="6" style="16" customWidth="1"/>
    <col min="10754" max="10754" width="55.7109375" style="16" customWidth="1"/>
    <col min="10755" max="10755" width="10.7109375" style="16" customWidth="1"/>
    <col min="10756" max="10756" width="10.42578125" style="16" customWidth="1"/>
    <col min="10757" max="10757" width="11.7109375" style="16" customWidth="1"/>
    <col min="10758" max="10758" width="10.7109375" style="16" customWidth="1"/>
    <col min="10759" max="10759" width="10.42578125" style="16" customWidth="1"/>
    <col min="10760" max="10760" width="11.7109375" style="16" customWidth="1"/>
    <col min="10761" max="11008" width="9.140625" style="16"/>
    <col min="11009" max="11009" width="6" style="16" customWidth="1"/>
    <col min="11010" max="11010" width="55.7109375" style="16" customWidth="1"/>
    <col min="11011" max="11011" width="10.7109375" style="16" customWidth="1"/>
    <col min="11012" max="11012" width="10.42578125" style="16" customWidth="1"/>
    <col min="11013" max="11013" width="11.7109375" style="16" customWidth="1"/>
    <col min="11014" max="11014" width="10.7109375" style="16" customWidth="1"/>
    <col min="11015" max="11015" width="10.42578125" style="16" customWidth="1"/>
    <col min="11016" max="11016" width="11.7109375" style="16" customWidth="1"/>
    <col min="11017" max="11264" width="9.140625" style="16"/>
    <col min="11265" max="11265" width="6" style="16" customWidth="1"/>
    <col min="11266" max="11266" width="55.7109375" style="16" customWidth="1"/>
    <col min="11267" max="11267" width="10.7109375" style="16" customWidth="1"/>
    <col min="11268" max="11268" width="10.42578125" style="16" customWidth="1"/>
    <col min="11269" max="11269" width="11.7109375" style="16" customWidth="1"/>
    <col min="11270" max="11270" width="10.7109375" style="16" customWidth="1"/>
    <col min="11271" max="11271" width="10.42578125" style="16" customWidth="1"/>
    <col min="11272" max="11272" width="11.7109375" style="16" customWidth="1"/>
    <col min="11273" max="11520" width="9.140625" style="16"/>
    <col min="11521" max="11521" width="6" style="16" customWidth="1"/>
    <col min="11522" max="11522" width="55.7109375" style="16" customWidth="1"/>
    <col min="11523" max="11523" width="10.7109375" style="16" customWidth="1"/>
    <col min="11524" max="11524" width="10.42578125" style="16" customWidth="1"/>
    <col min="11525" max="11525" width="11.7109375" style="16" customWidth="1"/>
    <col min="11526" max="11526" width="10.7109375" style="16" customWidth="1"/>
    <col min="11527" max="11527" width="10.42578125" style="16" customWidth="1"/>
    <col min="11528" max="11528" width="11.7109375" style="16" customWidth="1"/>
    <col min="11529" max="11776" width="9.140625" style="16"/>
    <col min="11777" max="11777" width="6" style="16" customWidth="1"/>
    <col min="11778" max="11778" width="55.7109375" style="16" customWidth="1"/>
    <col min="11779" max="11779" width="10.7109375" style="16" customWidth="1"/>
    <col min="11780" max="11780" width="10.42578125" style="16" customWidth="1"/>
    <col min="11781" max="11781" width="11.7109375" style="16" customWidth="1"/>
    <col min="11782" max="11782" width="10.7109375" style="16" customWidth="1"/>
    <col min="11783" max="11783" width="10.42578125" style="16" customWidth="1"/>
    <col min="11784" max="11784" width="11.7109375" style="16" customWidth="1"/>
    <col min="11785" max="12032" width="9.140625" style="16"/>
    <col min="12033" max="12033" width="6" style="16" customWidth="1"/>
    <col min="12034" max="12034" width="55.7109375" style="16" customWidth="1"/>
    <col min="12035" max="12035" width="10.7109375" style="16" customWidth="1"/>
    <col min="12036" max="12036" width="10.42578125" style="16" customWidth="1"/>
    <col min="12037" max="12037" width="11.7109375" style="16" customWidth="1"/>
    <col min="12038" max="12038" width="10.7109375" style="16" customWidth="1"/>
    <col min="12039" max="12039" width="10.42578125" style="16" customWidth="1"/>
    <col min="12040" max="12040" width="11.7109375" style="16" customWidth="1"/>
    <col min="12041" max="12288" width="9.140625" style="16"/>
    <col min="12289" max="12289" width="6" style="16" customWidth="1"/>
    <col min="12290" max="12290" width="55.7109375" style="16" customWidth="1"/>
    <col min="12291" max="12291" width="10.7109375" style="16" customWidth="1"/>
    <col min="12292" max="12292" width="10.42578125" style="16" customWidth="1"/>
    <col min="12293" max="12293" width="11.7109375" style="16" customWidth="1"/>
    <col min="12294" max="12294" width="10.7109375" style="16" customWidth="1"/>
    <col min="12295" max="12295" width="10.42578125" style="16" customWidth="1"/>
    <col min="12296" max="12296" width="11.7109375" style="16" customWidth="1"/>
    <col min="12297" max="12544" width="9.140625" style="16"/>
    <col min="12545" max="12545" width="6" style="16" customWidth="1"/>
    <col min="12546" max="12546" width="55.7109375" style="16" customWidth="1"/>
    <col min="12547" max="12547" width="10.7109375" style="16" customWidth="1"/>
    <col min="12548" max="12548" width="10.42578125" style="16" customWidth="1"/>
    <col min="12549" max="12549" width="11.7109375" style="16" customWidth="1"/>
    <col min="12550" max="12550" width="10.7109375" style="16" customWidth="1"/>
    <col min="12551" max="12551" width="10.42578125" style="16" customWidth="1"/>
    <col min="12552" max="12552" width="11.7109375" style="16" customWidth="1"/>
    <col min="12553" max="12800" width="9.140625" style="16"/>
    <col min="12801" max="12801" width="6" style="16" customWidth="1"/>
    <col min="12802" max="12802" width="55.7109375" style="16" customWidth="1"/>
    <col min="12803" max="12803" width="10.7109375" style="16" customWidth="1"/>
    <col min="12804" max="12804" width="10.42578125" style="16" customWidth="1"/>
    <col min="12805" max="12805" width="11.7109375" style="16" customWidth="1"/>
    <col min="12806" max="12806" width="10.7109375" style="16" customWidth="1"/>
    <col min="12807" max="12807" width="10.42578125" style="16" customWidth="1"/>
    <col min="12808" max="12808" width="11.7109375" style="16" customWidth="1"/>
    <col min="12809" max="13056" width="9.140625" style="16"/>
    <col min="13057" max="13057" width="6" style="16" customWidth="1"/>
    <col min="13058" max="13058" width="55.7109375" style="16" customWidth="1"/>
    <col min="13059" max="13059" width="10.7109375" style="16" customWidth="1"/>
    <col min="13060" max="13060" width="10.42578125" style="16" customWidth="1"/>
    <col min="13061" max="13061" width="11.7109375" style="16" customWidth="1"/>
    <col min="13062" max="13062" width="10.7109375" style="16" customWidth="1"/>
    <col min="13063" max="13063" width="10.42578125" style="16" customWidth="1"/>
    <col min="13064" max="13064" width="11.7109375" style="16" customWidth="1"/>
    <col min="13065" max="13312" width="9.140625" style="16"/>
    <col min="13313" max="13313" width="6" style="16" customWidth="1"/>
    <col min="13314" max="13314" width="55.7109375" style="16" customWidth="1"/>
    <col min="13315" max="13315" width="10.7109375" style="16" customWidth="1"/>
    <col min="13316" max="13316" width="10.42578125" style="16" customWidth="1"/>
    <col min="13317" max="13317" width="11.7109375" style="16" customWidth="1"/>
    <col min="13318" max="13318" width="10.7109375" style="16" customWidth="1"/>
    <col min="13319" max="13319" width="10.42578125" style="16" customWidth="1"/>
    <col min="13320" max="13320" width="11.7109375" style="16" customWidth="1"/>
    <col min="13321" max="13568" width="9.140625" style="16"/>
    <col min="13569" max="13569" width="6" style="16" customWidth="1"/>
    <col min="13570" max="13570" width="55.7109375" style="16" customWidth="1"/>
    <col min="13571" max="13571" width="10.7109375" style="16" customWidth="1"/>
    <col min="13572" max="13572" width="10.42578125" style="16" customWidth="1"/>
    <col min="13573" max="13573" width="11.7109375" style="16" customWidth="1"/>
    <col min="13574" max="13574" width="10.7109375" style="16" customWidth="1"/>
    <col min="13575" max="13575" width="10.42578125" style="16" customWidth="1"/>
    <col min="13576" max="13576" width="11.7109375" style="16" customWidth="1"/>
    <col min="13577" max="13824" width="9.140625" style="16"/>
    <col min="13825" max="13825" width="6" style="16" customWidth="1"/>
    <col min="13826" max="13826" width="55.7109375" style="16" customWidth="1"/>
    <col min="13827" max="13827" width="10.7109375" style="16" customWidth="1"/>
    <col min="13828" max="13828" width="10.42578125" style="16" customWidth="1"/>
    <col min="13829" max="13829" width="11.7109375" style="16" customWidth="1"/>
    <col min="13830" max="13830" width="10.7109375" style="16" customWidth="1"/>
    <col min="13831" max="13831" width="10.42578125" style="16" customWidth="1"/>
    <col min="13832" max="13832" width="11.7109375" style="16" customWidth="1"/>
    <col min="13833" max="14080" width="9.140625" style="16"/>
    <col min="14081" max="14081" width="6" style="16" customWidth="1"/>
    <col min="14082" max="14082" width="55.7109375" style="16" customWidth="1"/>
    <col min="14083" max="14083" width="10.7109375" style="16" customWidth="1"/>
    <col min="14084" max="14084" width="10.42578125" style="16" customWidth="1"/>
    <col min="14085" max="14085" width="11.7109375" style="16" customWidth="1"/>
    <col min="14086" max="14086" width="10.7109375" style="16" customWidth="1"/>
    <col min="14087" max="14087" width="10.42578125" style="16" customWidth="1"/>
    <col min="14088" max="14088" width="11.7109375" style="16" customWidth="1"/>
    <col min="14089" max="14336" width="9.140625" style="16"/>
    <col min="14337" max="14337" width="6" style="16" customWidth="1"/>
    <col min="14338" max="14338" width="55.7109375" style="16" customWidth="1"/>
    <col min="14339" max="14339" width="10.7109375" style="16" customWidth="1"/>
    <col min="14340" max="14340" width="10.42578125" style="16" customWidth="1"/>
    <col min="14341" max="14341" width="11.7109375" style="16" customWidth="1"/>
    <col min="14342" max="14342" width="10.7109375" style="16" customWidth="1"/>
    <col min="14343" max="14343" width="10.42578125" style="16" customWidth="1"/>
    <col min="14344" max="14344" width="11.7109375" style="16" customWidth="1"/>
    <col min="14345" max="14592" width="9.140625" style="16"/>
    <col min="14593" max="14593" width="6" style="16" customWidth="1"/>
    <col min="14594" max="14594" width="55.7109375" style="16" customWidth="1"/>
    <col min="14595" max="14595" width="10.7109375" style="16" customWidth="1"/>
    <col min="14596" max="14596" width="10.42578125" style="16" customWidth="1"/>
    <col min="14597" max="14597" width="11.7109375" style="16" customWidth="1"/>
    <col min="14598" max="14598" width="10.7109375" style="16" customWidth="1"/>
    <col min="14599" max="14599" width="10.42578125" style="16" customWidth="1"/>
    <col min="14600" max="14600" width="11.7109375" style="16" customWidth="1"/>
    <col min="14601" max="14848" width="9.140625" style="16"/>
    <col min="14849" max="14849" width="6" style="16" customWidth="1"/>
    <col min="14850" max="14850" width="55.7109375" style="16" customWidth="1"/>
    <col min="14851" max="14851" width="10.7109375" style="16" customWidth="1"/>
    <col min="14852" max="14852" width="10.42578125" style="16" customWidth="1"/>
    <col min="14853" max="14853" width="11.7109375" style="16" customWidth="1"/>
    <col min="14854" max="14854" width="10.7109375" style="16" customWidth="1"/>
    <col min="14855" max="14855" width="10.42578125" style="16" customWidth="1"/>
    <col min="14856" max="14856" width="11.7109375" style="16" customWidth="1"/>
    <col min="14857" max="15104" width="9.140625" style="16"/>
    <col min="15105" max="15105" width="6" style="16" customWidth="1"/>
    <col min="15106" max="15106" width="55.7109375" style="16" customWidth="1"/>
    <col min="15107" max="15107" width="10.7109375" style="16" customWidth="1"/>
    <col min="15108" max="15108" width="10.42578125" style="16" customWidth="1"/>
    <col min="15109" max="15109" width="11.7109375" style="16" customWidth="1"/>
    <col min="15110" max="15110" width="10.7109375" style="16" customWidth="1"/>
    <col min="15111" max="15111" width="10.42578125" style="16" customWidth="1"/>
    <col min="15112" max="15112" width="11.7109375" style="16" customWidth="1"/>
    <col min="15113" max="15360" width="9.140625" style="16"/>
    <col min="15361" max="15361" width="6" style="16" customWidth="1"/>
    <col min="15362" max="15362" width="55.7109375" style="16" customWidth="1"/>
    <col min="15363" max="15363" width="10.7109375" style="16" customWidth="1"/>
    <col min="15364" max="15364" width="10.42578125" style="16" customWidth="1"/>
    <col min="15365" max="15365" width="11.7109375" style="16" customWidth="1"/>
    <col min="15366" max="15366" width="10.7109375" style="16" customWidth="1"/>
    <col min="15367" max="15367" width="10.42578125" style="16" customWidth="1"/>
    <col min="15368" max="15368" width="11.7109375" style="16" customWidth="1"/>
    <col min="15369" max="15616" width="9.140625" style="16"/>
    <col min="15617" max="15617" width="6" style="16" customWidth="1"/>
    <col min="15618" max="15618" width="55.7109375" style="16" customWidth="1"/>
    <col min="15619" max="15619" width="10.7109375" style="16" customWidth="1"/>
    <col min="15620" max="15620" width="10.42578125" style="16" customWidth="1"/>
    <col min="15621" max="15621" width="11.7109375" style="16" customWidth="1"/>
    <col min="15622" max="15622" width="10.7109375" style="16" customWidth="1"/>
    <col min="15623" max="15623" width="10.42578125" style="16" customWidth="1"/>
    <col min="15624" max="15624" width="11.7109375" style="16" customWidth="1"/>
    <col min="15625" max="15872" width="9.140625" style="16"/>
    <col min="15873" max="15873" width="6" style="16" customWidth="1"/>
    <col min="15874" max="15874" width="55.7109375" style="16" customWidth="1"/>
    <col min="15875" max="15875" width="10.7109375" style="16" customWidth="1"/>
    <col min="15876" max="15876" width="10.42578125" style="16" customWidth="1"/>
    <col min="15877" max="15877" width="11.7109375" style="16" customWidth="1"/>
    <col min="15878" max="15878" width="10.7109375" style="16" customWidth="1"/>
    <col min="15879" max="15879" width="10.42578125" style="16" customWidth="1"/>
    <col min="15880" max="15880" width="11.7109375" style="16" customWidth="1"/>
    <col min="15881" max="16128" width="9.140625" style="16"/>
    <col min="16129" max="16129" width="6" style="16" customWidth="1"/>
    <col min="16130" max="16130" width="55.7109375" style="16" customWidth="1"/>
    <col min="16131" max="16131" width="10.7109375" style="16" customWidth="1"/>
    <col min="16132" max="16132" width="10.42578125" style="16" customWidth="1"/>
    <col min="16133" max="16133" width="11.7109375" style="16" customWidth="1"/>
    <col min="16134" max="16134" width="10.7109375" style="16" customWidth="1"/>
    <col min="16135" max="16135" width="10.42578125" style="16" customWidth="1"/>
    <col min="16136" max="16136" width="11.7109375" style="16" customWidth="1"/>
    <col min="16137" max="16384" width="9.140625" style="16"/>
  </cols>
  <sheetData>
    <row r="1" spans="1:8" s="4" customFormat="1" ht="16.5" customHeight="1" x14ac:dyDescent="0.25">
      <c r="A1" s="1"/>
      <c r="B1" s="2"/>
      <c r="C1" s="3"/>
      <c r="D1" s="3"/>
      <c r="E1" s="3"/>
      <c r="F1" s="3"/>
      <c r="G1" s="3"/>
      <c r="H1" s="3"/>
    </row>
    <row r="2" spans="1:8" s="8" customFormat="1" ht="21" customHeight="1" x14ac:dyDescent="0.25">
      <c r="A2" s="5"/>
      <c r="B2" s="6"/>
      <c r="C2" s="7"/>
      <c r="D2" s="7"/>
      <c r="E2" s="7"/>
      <c r="F2" s="7"/>
      <c r="G2" s="7"/>
      <c r="H2" s="7"/>
    </row>
    <row r="3" spans="1:8" s="8" customFormat="1" ht="15.75" x14ac:dyDescent="0.25">
      <c r="A3" s="9"/>
      <c r="B3" s="6"/>
      <c r="C3" s="10"/>
      <c r="D3" s="10"/>
      <c r="E3" s="10"/>
      <c r="F3" s="10"/>
      <c r="G3" s="10"/>
      <c r="H3" s="10"/>
    </row>
    <row r="4" spans="1:8" s="13" customFormat="1" ht="15.95" customHeight="1" thickBot="1" x14ac:dyDescent="0.3">
      <c r="A4" s="11"/>
      <c r="B4" s="11"/>
      <c r="C4" s="12"/>
      <c r="D4" s="12"/>
      <c r="E4" s="12" t="s">
        <v>0</v>
      </c>
      <c r="F4" s="12"/>
      <c r="G4" s="12"/>
      <c r="H4" s="12" t="s">
        <v>0</v>
      </c>
    </row>
    <row r="5" spans="1:8" ht="24.75" thickBot="1" x14ac:dyDescent="0.3">
      <c r="A5" s="14" t="s">
        <v>1</v>
      </c>
      <c r="B5" s="15" t="s">
        <v>2</v>
      </c>
      <c r="C5" s="100" t="s">
        <v>3</v>
      </c>
      <c r="D5" s="101"/>
      <c r="E5" s="102"/>
      <c r="F5" s="100" t="s">
        <v>4</v>
      </c>
      <c r="G5" s="101"/>
      <c r="H5" s="102"/>
    </row>
    <row r="6" spans="1:8" s="20" customFormat="1" ht="12.95" customHeight="1" thickBot="1" x14ac:dyDescent="0.3">
      <c r="A6" s="17" t="s">
        <v>5</v>
      </c>
      <c r="B6" s="18" t="s">
        <v>6</v>
      </c>
      <c r="C6" s="19" t="s">
        <v>7</v>
      </c>
      <c r="D6" s="19" t="s">
        <v>8</v>
      </c>
      <c r="E6" s="19" t="s">
        <v>9</v>
      </c>
      <c r="F6" s="19" t="s">
        <v>7</v>
      </c>
      <c r="G6" s="19" t="s">
        <v>8</v>
      </c>
      <c r="H6" s="19" t="s">
        <v>9</v>
      </c>
    </row>
    <row r="7" spans="1:8" s="20" customFormat="1" ht="12.95" customHeight="1" x14ac:dyDescent="0.25">
      <c r="A7" s="103"/>
      <c r="B7" s="105" t="s">
        <v>10</v>
      </c>
      <c r="C7" s="107" t="s">
        <v>11</v>
      </c>
      <c r="D7" s="103" t="s">
        <v>12</v>
      </c>
      <c r="E7" s="103" t="s">
        <v>13</v>
      </c>
      <c r="F7" s="107" t="s">
        <v>11</v>
      </c>
      <c r="G7" s="103" t="s">
        <v>12</v>
      </c>
      <c r="H7" s="103" t="s">
        <v>13</v>
      </c>
    </row>
    <row r="8" spans="1:8" s="20" customFormat="1" ht="15.95" customHeight="1" thickBot="1" x14ac:dyDescent="0.3">
      <c r="A8" s="104"/>
      <c r="B8" s="106"/>
      <c r="C8" s="108"/>
      <c r="D8" s="104"/>
      <c r="E8" s="104"/>
      <c r="F8" s="108"/>
      <c r="G8" s="104"/>
      <c r="H8" s="104"/>
    </row>
    <row r="9" spans="1:8" s="20" customFormat="1" ht="12" customHeight="1" thickBot="1" x14ac:dyDescent="0.3">
      <c r="A9" s="21" t="s">
        <v>14</v>
      </c>
      <c r="B9" s="22" t="s">
        <v>15</v>
      </c>
      <c r="C9" s="23">
        <f>+C10+C11+C12+C13+C14</f>
        <v>45455</v>
      </c>
      <c r="D9" s="23">
        <f>+D10+D11+D12+D13+D14</f>
        <v>0</v>
      </c>
      <c r="E9" s="23">
        <f>C9+D9</f>
        <v>45455</v>
      </c>
      <c r="F9" s="23">
        <f>+F10+F11+F12+F13+F14</f>
        <v>56723</v>
      </c>
      <c r="G9" s="23">
        <f>+G10+G11+G12+G13+G14</f>
        <v>0</v>
      </c>
      <c r="H9" s="23">
        <f>F9+G9</f>
        <v>56723</v>
      </c>
    </row>
    <row r="10" spans="1:8" s="27" customFormat="1" ht="12" customHeight="1" x14ac:dyDescent="0.2">
      <c r="A10" s="24" t="s">
        <v>16</v>
      </c>
      <c r="B10" s="25" t="s">
        <v>17</v>
      </c>
      <c r="C10" s="26">
        <v>15145</v>
      </c>
      <c r="D10" s="26"/>
      <c r="E10" s="26">
        <v>15145</v>
      </c>
      <c r="F10" s="26">
        <v>16162</v>
      </c>
      <c r="G10" s="26"/>
      <c r="H10" s="26">
        <v>16162</v>
      </c>
    </row>
    <row r="11" spans="1:8" s="31" customFormat="1" ht="12" customHeight="1" x14ac:dyDescent="0.2">
      <c r="A11" s="28" t="s">
        <v>18</v>
      </c>
      <c r="B11" s="29" t="s">
        <v>19</v>
      </c>
      <c r="C11" s="30">
        <v>13803</v>
      </c>
      <c r="D11" s="30"/>
      <c r="E11" s="26">
        <v>13803</v>
      </c>
      <c r="F11" s="30">
        <v>14010</v>
      </c>
      <c r="G11" s="30"/>
      <c r="H11" s="26">
        <v>14010</v>
      </c>
    </row>
    <row r="12" spans="1:8" s="31" customFormat="1" ht="12" customHeight="1" x14ac:dyDescent="0.2">
      <c r="A12" s="28" t="s">
        <v>20</v>
      </c>
      <c r="B12" s="29" t="s">
        <v>21</v>
      </c>
      <c r="C12" s="30">
        <v>14956</v>
      </c>
      <c r="D12" s="30"/>
      <c r="E12" s="26">
        <v>14956</v>
      </c>
      <c r="F12" s="30">
        <v>17851</v>
      </c>
      <c r="G12" s="30"/>
      <c r="H12" s="26">
        <v>17851</v>
      </c>
    </row>
    <row r="13" spans="1:8" s="31" customFormat="1" ht="12" customHeight="1" x14ac:dyDescent="0.2">
      <c r="A13" s="28" t="s">
        <v>22</v>
      </c>
      <c r="B13" s="29" t="s">
        <v>23</v>
      </c>
      <c r="C13" s="30">
        <v>1200</v>
      </c>
      <c r="D13" s="30"/>
      <c r="E13" s="26">
        <f>D13+C13</f>
        <v>1200</v>
      </c>
      <c r="F13" s="30">
        <v>1200</v>
      </c>
      <c r="G13" s="30"/>
      <c r="H13" s="26">
        <f>G13+F13</f>
        <v>1200</v>
      </c>
    </row>
    <row r="14" spans="1:8" s="31" customFormat="1" ht="12" customHeight="1" thickBot="1" x14ac:dyDescent="0.25">
      <c r="A14" s="28" t="s">
        <v>24</v>
      </c>
      <c r="B14" s="29" t="s">
        <v>25</v>
      </c>
      <c r="C14" s="30">
        <v>351</v>
      </c>
      <c r="D14" s="30"/>
      <c r="E14" s="26">
        <v>351</v>
      </c>
      <c r="F14" s="30">
        <v>7500</v>
      </c>
      <c r="G14" s="30"/>
      <c r="H14" s="26">
        <v>7500</v>
      </c>
    </row>
    <row r="15" spans="1:8" s="27" customFormat="1" ht="12" customHeight="1" thickBot="1" x14ac:dyDescent="0.3">
      <c r="A15" s="32" t="s">
        <v>26</v>
      </c>
      <c r="B15" s="33" t="s">
        <v>27</v>
      </c>
      <c r="C15" s="23">
        <f>+C16+C17+C18+C19+C20</f>
        <v>11635</v>
      </c>
      <c r="D15" s="23">
        <f>+D16+D17+D18+D19+D20</f>
        <v>0</v>
      </c>
      <c r="E15" s="23">
        <f t="shared" ref="E15:E21" si="0">C15+D15</f>
        <v>11635</v>
      </c>
      <c r="F15" s="23">
        <v>63217</v>
      </c>
      <c r="G15" s="23">
        <f>+G16+G17+G18+G19+G20</f>
        <v>0</v>
      </c>
      <c r="H15" s="23">
        <v>63217</v>
      </c>
    </row>
    <row r="16" spans="1:8" s="27" customFormat="1" ht="12" customHeight="1" x14ac:dyDescent="0.2">
      <c r="A16" s="24" t="s">
        <v>28</v>
      </c>
      <c r="B16" s="25" t="s">
        <v>29</v>
      </c>
      <c r="C16" s="26"/>
      <c r="D16" s="26"/>
      <c r="E16" s="26">
        <f t="shared" si="0"/>
        <v>0</v>
      </c>
      <c r="F16" s="26"/>
      <c r="G16" s="26"/>
      <c r="H16" s="26">
        <f>F16+G16</f>
        <v>0</v>
      </c>
    </row>
    <row r="17" spans="1:8" s="27" customFormat="1" ht="12" customHeight="1" x14ac:dyDescent="0.2">
      <c r="A17" s="28" t="s">
        <v>30</v>
      </c>
      <c r="B17" s="29" t="s">
        <v>31</v>
      </c>
      <c r="C17" s="30"/>
      <c r="D17" s="30"/>
      <c r="E17" s="26">
        <f t="shared" si="0"/>
        <v>0</v>
      </c>
      <c r="F17" s="30"/>
      <c r="G17" s="30"/>
      <c r="H17" s="26">
        <f>F17+G17</f>
        <v>0</v>
      </c>
    </row>
    <row r="18" spans="1:8" s="27" customFormat="1" ht="12" customHeight="1" x14ac:dyDescent="0.2">
      <c r="A18" s="28" t="s">
        <v>32</v>
      </c>
      <c r="B18" s="29" t="s">
        <v>33</v>
      </c>
      <c r="C18" s="30"/>
      <c r="D18" s="30"/>
      <c r="E18" s="26">
        <f t="shared" si="0"/>
        <v>0</v>
      </c>
      <c r="F18" s="30"/>
      <c r="G18" s="30"/>
      <c r="H18" s="26">
        <f>F18+G18</f>
        <v>0</v>
      </c>
    </row>
    <row r="19" spans="1:8" s="27" customFormat="1" ht="12" customHeight="1" x14ac:dyDescent="0.2">
      <c r="A19" s="28" t="s">
        <v>34</v>
      </c>
      <c r="B19" s="29" t="s">
        <v>35</v>
      </c>
      <c r="C19" s="30"/>
      <c r="D19" s="30"/>
      <c r="E19" s="26">
        <f t="shared" si="0"/>
        <v>0</v>
      </c>
      <c r="F19" s="30"/>
      <c r="G19" s="30"/>
      <c r="H19" s="26">
        <f>F19+G19</f>
        <v>0</v>
      </c>
    </row>
    <row r="20" spans="1:8" s="27" customFormat="1" ht="12" customHeight="1" x14ac:dyDescent="0.2">
      <c r="A20" s="28" t="s">
        <v>36</v>
      </c>
      <c r="B20" s="29" t="s">
        <v>37</v>
      </c>
      <c r="C20" s="30">
        <v>11635</v>
      </c>
      <c r="D20" s="30"/>
      <c r="E20" s="26">
        <v>11635</v>
      </c>
      <c r="F20" s="30">
        <v>63217</v>
      </c>
      <c r="G20" s="30"/>
      <c r="H20" s="26">
        <v>63217</v>
      </c>
    </row>
    <row r="21" spans="1:8" s="31" customFormat="1" ht="12" customHeight="1" thickBot="1" x14ac:dyDescent="0.25">
      <c r="A21" s="34" t="s">
        <v>38</v>
      </c>
      <c r="B21" s="35" t="s">
        <v>39</v>
      </c>
      <c r="C21" s="36">
        <v>0</v>
      </c>
      <c r="D21" s="36"/>
      <c r="E21" s="26">
        <f t="shared" si="0"/>
        <v>0</v>
      </c>
      <c r="F21" s="36">
        <v>0</v>
      </c>
      <c r="G21" s="36"/>
      <c r="H21" s="26">
        <f>F21+G21</f>
        <v>0</v>
      </c>
    </row>
    <row r="22" spans="1:8" s="31" customFormat="1" ht="12" customHeight="1" thickBot="1" x14ac:dyDescent="0.3">
      <c r="A22" s="32" t="s">
        <v>40</v>
      </c>
      <c r="B22" s="22" t="s">
        <v>41</v>
      </c>
      <c r="C22" s="23">
        <f>+C23+C24+C25+C26+C27</f>
        <v>0</v>
      </c>
      <c r="D22" s="23">
        <f>+D23+D24+D25+D26+D27</f>
        <v>0</v>
      </c>
      <c r="E22" s="23">
        <f t="shared" ref="E22:E47" si="1">D22+C22</f>
        <v>0</v>
      </c>
      <c r="F22" s="23">
        <f>+F23+F24+F25+F26+F27</f>
        <v>27300</v>
      </c>
      <c r="G22" s="23">
        <f>+G23+G24+G25+G26+G27</f>
        <v>0</v>
      </c>
      <c r="H22" s="23">
        <f t="shared" ref="H22:H31" si="2">G22+F22</f>
        <v>27300</v>
      </c>
    </row>
    <row r="23" spans="1:8" s="31" customFormat="1" ht="12" customHeight="1" x14ac:dyDescent="0.2">
      <c r="A23" s="24" t="s">
        <v>42</v>
      </c>
      <c r="B23" s="25" t="s">
        <v>43</v>
      </c>
      <c r="C23" s="26"/>
      <c r="D23" s="26"/>
      <c r="E23" s="26">
        <f t="shared" si="1"/>
        <v>0</v>
      </c>
      <c r="F23" s="26"/>
      <c r="G23" s="26"/>
      <c r="H23" s="26">
        <f t="shared" si="2"/>
        <v>0</v>
      </c>
    </row>
    <row r="24" spans="1:8" s="27" customFormat="1" ht="12" customHeight="1" x14ac:dyDescent="0.2">
      <c r="A24" s="28" t="s">
        <v>44</v>
      </c>
      <c r="B24" s="29" t="s">
        <v>45</v>
      </c>
      <c r="C24" s="30"/>
      <c r="D24" s="30"/>
      <c r="E24" s="26">
        <f t="shared" si="1"/>
        <v>0</v>
      </c>
      <c r="F24" s="30"/>
      <c r="G24" s="30"/>
      <c r="H24" s="26">
        <f t="shared" si="2"/>
        <v>0</v>
      </c>
    </row>
    <row r="25" spans="1:8" s="31" customFormat="1" ht="12" customHeight="1" x14ac:dyDescent="0.2">
      <c r="A25" s="28" t="s">
        <v>46</v>
      </c>
      <c r="B25" s="29" t="s">
        <v>47</v>
      </c>
      <c r="C25" s="30"/>
      <c r="D25" s="30"/>
      <c r="E25" s="26">
        <f t="shared" si="1"/>
        <v>0</v>
      </c>
      <c r="F25" s="30"/>
      <c r="G25" s="30"/>
      <c r="H25" s="26">
        <f t="shared" si="2"/>
        <v>0</v>
      </c>
    </row>
    <row r="26" spans="1:8" s="31" customFormat="1" ht="12" customHeight="1" x14ac:dyDescent="0.2">
      <c r="A26" s="28" t="s">
        <v>48</v>
      </c>
      <c r="B26" s="29" t="s">
        <v>49</v>
      </c>
      <c r="C26" s="30"/>
      <c r="D26" s="30"/>
      <c r="E26" s="26">
        <f t="shared" si="1"/>
        <v>0</v>
      </c>
      <c r="F26" s="30"/>
      <c r="G26" s="30"/>
      <c r="H26" s="26">
        <f t="shared" si="2"/>
        <v>0</v>
      </c>
    </row>
    <row r="27" spans="1:8" s="31" customFormat="1" ht="12" customHeight="1" x14ac:dyDescent="0.2">
      <c r="A27" s="28" t="s">
        <v>50</v>
      </c>
      <c r="B27" s="29" t="s">
        <v>51</v>
      </c>
      <c r="C27" s="30">
        <v>0</v>
      </c>
      <c r="D27" s="30"/>
      <c r="E27" s="26">
        <f t="shared" si="1"/>
        <v>0</v>
      </c>
      <c r="F27" s="30">
        <v>27300</v>
      </c>
      <c r="G27" s="30"/>
      <c r="H27" s="26">
        <f t="shared" si="2"/>
        <v>27300</v>
      </c>
    </row>
    <row r="28" spans="1:8" s="31" customFormat="1" ht="12" customHeight="1" thickBot="1" x14ac:dyDescent="0.25">
      <c r="A28" s="34" t="s">
        <v>52</v>
      </c>
      <c r="B28" s="35" t="s">
        <v>53</v>
      </c>
      <c r="C28" s="36">
        <v>0</v>
      </c>
      <c r="D28" s="36"/>
      <c r="E28" s="26">
        <f t="shared" si="1"/>
        <v>0</v>
      </c>
      <c r="F28" s="36">
        <v>0</v>
      </c>
      <c r="G28" s="36"/>
      <c r="H28" s="26">
        <f t="shared" si="2"/>
        <v>0</v>
      </c>
    </row>
    <row r="29" spans="1:8" s="31" customFormat="1" ht="12" customHeight="1" thickBot="1" x14ac:dyDescent="0.3">
      <c r="A29" s="32" t="s">
        <v>54</v>
      </c>
      <c r="B29" s="22" t="s">
        <v>55</v>
      </c>
      <c r="C29" s="37">
        <f>+C30+C33+C34+C35</f>
        <v>9700</v>
      </c>
      <c r="D29" s="37">
        <f>+D30+D33+D34+D35</f>
        <v>0</v>
      </c>
      <c r="E29" s="37">
        <f t="shared" si="1"/>
        <v>9700</v>
      </c>
      <c r="F29" s="37">
        <f>+F30+F33+F34+F35</f>
        <v>9700</v>
      </c>
      <c r="G29" s="37">
        <f>+G30+G33+G34+G35</f>
        <v>0</v>
      </c>
      <c r="H29" s="37">
        <f t="shared" si="2"/>
        <v>9700</v>
      </c>
    </row>
    <row r="30" spans="1:8" s="31" customFormat="1" ht="12" customHeight="1" x14ac:dyDescent="0.2">
      <c r="A30" s="24" t="s">
        <v>56</v>
      </c>
      <c r="B30" s="25" t="s">
        <v>57</v>
      </c>
      <c r="C30" s="38">
        <f>+C31+C32</f>
        <v>8000</v>
      </c>
      <c r="D30" s="38">
        <f>+D31+D32</f>
        <v>0</v>
      </c>
      <c r="E30" s="38">
        <f t="shared" si="1"/>
        <v>8000</v>
      </c>
      <c r="F30" s="38">
        <f>+F31+F32</f>
        <v>8000</v>
      </c>
      <c r="G30" s="38">
        <f>+G31+G32</f>
        <v>0</v>
      </c>
      <c r="H30" s="38">
        <f t="shared" si="2"/>
        <v>8000</v>
      </c>
    </row>
    <row r="31" spans="1:8" s="31" customFormat="1" ht="12" customHeight="1" x14ac:dyDescent="0.2">
      <c r="A31" s="28" t="s">
        <v>58</v>
      </c>
      <c r="B31" s="29" t="s">
        <v>59</v>
      </c>
      <c r="C31" s="30">
        <v>2000</v>
      </c>
      <c r="D31" s="30"/>
      <c r="E31" s="38">
        <f t="shared" si="1"/>
        <v>2000</v>
      </c>
      <c r="F31" s="30">
        <v>2000</v>
      </c>
      <c r="G31" s="30"/>
      <c r="H31" s="38">
        <f t="shared" si="2"/>
        <v>2000</v>
      </c>
    </row>
    <row r="32" spans="1:8" s="31" customFormat="1" ht="12" customHeight="1" x14ac:dyDescent="0.2">
      <c r="A32" s="28" t="s">
        <v>60</v>
      </c>
      <c r="B32" s="29" t="s">
        <v>61</v>
      </c>
      <c r="C32" s="30">
        <v>6000</v>
      </c>
      <c r="D32" s="30"/>
      <c r="E32" s="38">
        <v>6000</v>
      </c>
      <c r="F32" s="30">
        <v>6000</v>
      </c>
      <c r="G32" s="30"/>
      <c r="H32" s="38">
        <v>6000</v>
      </c>
    </row>
    <row r="33" spans="1:8" s="31" customFormat="1" ht="12" customHeight="1" x14ac:dyDescent="0.2">
      <c r="A33" s="28" t="s">
        <v>62</v>
      </c>
      <c r="B33" s="29" t="s">
        <v>63</v>
      </c>
      <c r="C33" s="30">
        <v>1000</v>
      </c>
      <c r="D33" s="30"/>
      <c r="E33" s="38">
        <f t="shared" si="1"/>
        <v>1000</v>
      </c>
      <c r="F33" s="30">
        <v>1000</v>
      </c>
      <c r="G33" s="30"/>
      <c r="H33" s="38">
        <f>G33+F33</f>
        <v>1000</v>
      </c>
    </row>
    <row r="34" spans="1:8" s="31" customFormat="1" ht="12" customHeight="1" x14ac:dyDescent="0.2">
      <c r="A34" s="28" t="s">
        <v>64</v>
      </c>
      <c r="B34" s="29" t="s">
        <v>65</v>
      </c>
      <c r="C34" s="30">
        <v>300</v>
      </c>
      <c r="D34" s="30"/>
      <c r="E34" s="38">
        <v>300</v>
      </c>
      <c r="F34" s="30">
        <v>300</v>
      </c>
      <c r="G34" s="30"/>
      <c r="H34" s="38">
        <v>300</v>
      </c>
    </row>
    <row r="35" spans="1:8" s="31" customFormat="1" ht="12" customHeight="1" thickBot="1" x14ac:dyDescent="0.25">
      <c r="A35" s="34" t="s">
        <v>66</v>
      </c>
      <c r="B35" s="35" t="s">
        <v>67</v>
      </c>
      <c r="C35" s="36">
        <v>400</v>
      </c>
      <c r="D35" s="36"/>
      <c r="E35" s="38">
        <v>400</v>
      </c>
      <c r="F35" s="36">
        <v>400</v>
      </c>
      <c r="G35" s="36"/>
      <c r="H35" s="38">
        <v>400</v>
      </c>
    </row>
    <row r="36" spans="1:8" s="31" customFormat="1" ht="12" customHeight="1" thickBot="1" x14ac:dyDescent="0.3">
      <c r="A36" s="32" t="s">
        <v>68</v>
      </c>
      <c r="B36" s="22" t="s">
        <v>69</v>
      </c>
      <c r="C36" s="23">
        <f>SUM(C37:C46)</f>
        <v>3283</v>
      </c>
      <c r="D36" s="23">
        <f>SUM(D37:D46)</f>
        <v>7114</v>
      </c>
      <c r="E36" s="23">
        <f t="shared" si="1"/>
        <v>10397</v>
      </c>
      <c r="F36" s="23">
        <f>SUM(F37:F46)</f>
        <v>12593</v>
      </c>
      <c r="G36" s="23">
        <f>SUM(G37:G46)</f>
        <v>7114</v>
      </c>
      <c r="H36" s="23">
        <f t="shared" ref="H36:H47" si="3">G36+F36</f>
        <v>19707</v>
      </c>
    </row>
    <row r="37" spans="1:8" s="31" customFormat="1" ht="12" customHeight="1" x14ac:dyDescent="0.2">
      <c r="A37" s="24" t="s">
        <v>70</v>
      </c>
      <c r="B37" s="25" t="s">
        <v>71</v>
      </c>
      <c r="C37" s="26"/>
      <c r="D37" s="26"/>
      <c r="E37" s="26">
        <f t="shared" si="1"/>
        <v>0</v>
      </c>
      <c r="F37" s="26">
        <v>8500</v>
      </c>
      <c r="G37" s="26"/>
      <c r="H37" s="26">
        <f t="shared" si="3"/>
        <v>8500</v>
      </c>
    </row>
    <row r="38" spans="1:8" s="31" customFormat="1" ht="12" customHeight="1" x14ac:dyDescent="0.2">
      <c r="A38" s="28" t="s">
        <v>72</v>
      </c>
      <c r="B38" s="29" t="s">
        <v>73</v>
      </c>
      <c r="C38" s="30">
        <v>650</v>
      </c>
      <c r="D38" s="30">
        <v>4606</v>
      </c>
      <c r="E38" s="26">
        <f t="shared" si="1"/>
        <v>5256</v>
      </c>
      <c r="F38" s="30">
        <v>650</v>
      </c>
      <c r="G38" s="30">
        <v>4606</v>
      </c>
      <c r="H38" s="26">
        <f t="shared" si="3"/>
        <v>5256</v>
      </c>
    </row>
    <row r="39" spans="1:8" s="31" customFormat="1" ht="12" customHeight="1" x14ac:dyDescent="0.2">
      <c r="A39" s="28" t="s">
        <v>74</v>
      </c>
      <c r="B39" s="29" t="s">
        <v>75</v>
      </c>
      <c r="C39" s="30">
        <v>2000</v>
      </c>
      <c r="D39" s="30"/>
      <c r="E39" s="26">
        <f t="shared" si="1"/>
        <v>2000</v>
      </c>
      <c r="F39" s="30">
        <v>2000</v>
      </c>
      <c r="G39" s="30"/>
      <c r="H39" s="26">
        <f t="shared" si="3"/>
        <v>2000</v>
      </c>
    </row>
    <row r="40" spans="1:8" s="31" customFormat="1" ht="12" customHeight="1" x14ac:dyDescent="0.2">
      <c r="A40" s="28" t="s">
        <v>76</v>
      </c>
      <c r="B40" s="29" t="s">
        <v>77</v>
      </c>
      <c r="C40" s="30">
        <v>43</v>
      </c>
      <c r="D40" s="30"/>
      <c r="E40" s="26">
        <f t="shared" si="1"/>
        <v>43</v>
      </c>
      <c r="F40" s="30">
        <v>43</v>
      </c>
      <c r="G40" s="30"/>
      <c r="H40" s="26">
        <f t="shared" si="3"/>
        <v>43</v>
      </c>
    </row>
    <row r="41" spans="1:8" s="31" customFormat="1" ht="12" customHeight="1" x14ac:dyDescent="0.2">
      <c r="A41" s="28" t="s">
        <v>78</v>
      </c>
      <c r="B41" s="29" t="s">
        <v>79</v>
      </c>
      <c r="C41" s="30">
        <v>0</v>
      </c>
      <c r="D41" s="30">
        <v>987</v>
      </c>
      <c r="E41" s="26">
        <f t="shared" si="1"/>
        <v>987</v>
      </c>
      <c r="F41" s="30">
        <v>0</v>
      </c>
      <c r="G41" s="30">
        <v>987</v>
      </c>
      <c r="H41" s="26">
        <f t="shared" si="3"/>
        <v>987</v>
      </c>
    </row>
    <row r="42" spans="1:8" s="31" customFormat="1" ht="12" customHeight="1" x14ac:dyDescent="0.2">
      <c r="A42" s="28" t="s">
        <v>80</v>
      </c>
      <c r="B42" s="29" t="s">
        <v>81</v>
      </c>
      <c r="C42" s="30">
        <v>540</v>
      </c>
      <c r="D42" s="30">
        <v>1511</v>
      </c>
      <c r="E42" s="26">
        <f t="shared" si="1"/>
        <v>2051</v>
      </c>
      <c r="F42" s="30">
        <f>2861-1511</f>
        <v>1350</v>
      </c>
      <c r="G42" s="30">
        <v>1511</v>
      </c>
      <c r="H42" s="26">
        <f t="shared" si="3"/>
        <v>2861</v>
      </c>
    </row>
    <row r="43" spans="1:8" s="31" customFormat="1" ht="12" customHeight="1" x14ac:dyDescent="0.2">
      <c r="A43" s="28" t="s">
        <v>82</v>
      </c>
      <c r="B43" s="29" t="s">
        <v>83</v>
      </c>
      <c r="C43" s="30"/>
      <c r="D43" s="30"/>
      <c r="E43" s="26">
        <f t="shared" si="1"/>
        <v>0</v>
      </c>
      <c r="F43" s="30"/>
      <c r="G43" s="30"/>
      <c r="H43" s="26">
        <f t="shared" si="3"/>
        <v>0</v>
      </c>
    </row>
    <row r="44" spans="1:8" s="31" customFormat="1" ht="12" customHeight="1" x14ac:dyDescent="0.2">
      <c r="A44" s="28" t="s">
        <v>84</v>
      </c>
      <c r="B44" s="29" t="s">
        <v>85</v>
      </c>
      <c r="C44" s="30">
        <v>50</v>
      </c>
      <c r="D44" s="30">
        <v>10</v>
      </c>
      <c r="E44" s="26">
        <f t="shared" si="1"/>
        <v>60</v>
      </c>
      <c r="F44" s="30">
        <v>50</v>
      </c>
      <c r="G44" s="30">
        <v>10</v>
      </c>
      <c r="H44" s="26">
        <f t="shared" si="3"/>
        <v>60</v>
      </c>
    </row>
    <row r="45" spans="1:8" s="31" customFormat="1" ht="12" customHeight="1" x14ac:dyDescent="0.2">
      <c r="A45" s="28" t="s">
        <v>86</v>
      </c>
      <c r="B45" s="29" t="s">
        <v>87</v>
      </c>
      <c r="C45" s="39"/>
      <c r="D45" s="39"/>
      <c r="E45" s="26">
        <f t="shared" si="1"/>
        <v>0</v>
      </c>
      <c r="F45" s="39"/>
      <c r="G45" s="39"/>
      <c r="H45" s="26">
        <f t="shared" si="3"/>
        <v>0</v>
      </c>
    </row>
    <row r="46" spans="1:8" s="31" customFormat="1" ht="12" customHeight="1" thickBot="1" x14ac:dyDescent="0.25">
      <c r="A46" s="34" t="s">
        <v>88</v>
      </c>
      <c r="B46" s="35" t="s">
        <v>89</v>
      </c>
      <c r="C46" s="40">
        <v>0</v>
      </c>
      <c r="D46" s="40"/>
      <c r="E46" s="41">
        <f t="shared" si="1"/>
        <v>0</v>
      </c>
      <c r="F46" s="40">
        <v>0</v>
      </c>
      <c r="G46" s="40"/>
      <c r="H46" s="41">
        <f t="shared" si="3"/>
        <v>0</v>
      </c>
    </row>
    <row r="47" spans="1:8" s="31" customFormat="1" ht="12" customHeight="1" thickBot="1" x14ac:dyDescent="0.3">
      <c r="A47" s="32" t="s">
        <v>90</v>
      </c>
      <c r="B47" s="22" t="s">
        <v>91</v>
      </c>
      <c r="C47" s="23">
        <f>SUM(C48:C52)</f>
        <v>0</v>
      </c>
      <c r="D47" s="23">
        <f>SUM(D48:D52)</f>
        <v>0</v>
      </c>
      <c r="E47" s="42">
        <f t="shared" si="1"/>
        <v>0</v>
      </c>
      <c r="F47" s="23">
        <f>SUM(F48:F52)</f>
        <v>0</v>
      </c>
      <c r="G47" s="23">
        <f>SUM(G48:G52)</f>
        <v>0</v>
      </c>
      <c r="H47" s="42">
        <f t="shared" si="3"/>
        <v>0</v>
      </c>
    </row>
    <row r="48" spans="1:8" s="31" customFormat="1" ht="12" customHeight="1" x14ac:dyDescent="0.2">
      <c r="A48" s="24" t="s">
        <v>92</v>
      </c>
      <c r="B48" s="25" t="s">
        <v>93</v>
      </c>
      <c r="C48" s="43"/>
      <c r="D48" s="43"/>
      <c r="E48" s="43"/>
      <c r="F48" s="43"/>
      <c r="G48" s="43"/>
      <c r="H48" s="43"/>
    </row>
    <row r="49" spans="1:8" s="31" customFormat="1" ht="12" customHeight="1" x14ac:dyDescent="0.2">
      <c r="A49" s="28" t="s">
        <v>94</v>
      </c>
      <c r="B49" s="29" t="s">
        <v>95</v>
      </c>
      <c r="C49" s="39"/>
      <c r="D49" s="39"/>
      <c r="E49" s="39"/>
      <c r="F49" s="39"/>
      <c r="G49" s="39"/>
      <c r="H49" s="39"/>
    </row>
    <row r="50" spans="1:8" s="31" customFormat="1" ht="12" customHeight="1" x14ac:dyDescent="0.2">
      <c r="A50" s="28" t="s">
        <v>96</v>
      </c>
      <c r="B50" s="29" t="s">
        <v>97</v>
      </c>
      <c r="C50" s="39"/>
      <c r="D50" s="39"/>
      <c r="E50" s="39"/>
      <c r="F50" s="39"/>
      <c r="G50" s="39"/>
      <c r="H50" s="39"/>
    </row>
    <row r="51" spans="1:8" s="31" customFormat="1" ht="12" customHeight="1" x14ac:dyDescent="0.2">
      <c r="A51" s="28" t="s">
        <v>98</v>
      </c>
      <c r="B51" s="29" t="s">
        <v>99</v>
      </c>
      <c r="C51" s="39"/>
      <c r="D51" s="39"/>
      <c r="E51" s="39"/>
      <c r="F51" s="39"/>
      <c r="G51" s="39"/>
      <c r="H51" s="39"/>
    </row>
    <row r="52" spans="1:8" s="31" customFormat="1" ht="12" customHeight="1" thickBot="1" x14ac:dyDescent="0.25">
      <c r="A52" s="34" t="s">
        <v>100</v>
      </c>
      <c r="B52" s="35" t="s">
        <v>101</v>
      </c>
      <c r="C52" s="40"/>
      <c r="D52" s="40"/>
      <c r="E52" s="40"/>
      <c r="F52" s="40"/>
      <c r="G52" s="40"/>
      <c r="H52" s="40"/>
    </row>
    <row r="53" spans="1:8" s="31" customFormat="1" ht="12" customHeight="1" thickBot="1" x14ac:dyDescent="0.3">
      <c r="A53" s="32" t="s">
        <v>102</v>
      </c>
      <c r="B53" s="22" t="s">
        <v>103</v>
      </c>
      <c r="C53" s="23">
        <f>SUM(C54:C56)</f>
        <v>0</v>
      </c>
      <c r="D53" s="23">
        <f>SUM(D54:D56)</f>
        <v>0</v>
      </c>
      <c r="E53" s="23">
        <f>D53+C53</f>
        <v>0</v>
      </c>
      <c r="F53" s="23">
        <f>SUM(F54:F56)</f>
        <v>0</v>
      </c>
      <c r="G53" s="23">
        <f>SUM(G54:G56)</f>
        <v>0</v>
      </c>
      <c r="H53" s="23">
        <f>G53+F53</f>
        <v>0</v>
      </c>
    </row>
    <row r="54" spans="1:8" s="31" customFormat="1" ht="12" customHeight="1" x14ac:dyDescent="0.2">
      <c r="A54" s="24" t="s">
        <v>104</v>
      </c>
      <c r="B54" s="25" t="s">
        <v>105</v>
      </c>
      <c r="C54" s="26"/>
      <c r="D54" s="26"/>
      <c r="E54" s="26">
        <f>C54+D54</f>
        <v>0</v>
      </c>
      <c r="F54" s="26"/>
      <c r="G54" s="26"/>
      <c r="H54" s="26">
        <f>F54+G54</f>
        <v>0</v>
      </c>
    </row>
    <row r="55" spans="1:8" s="31" customFormat="1" ht="12" customHeight="1" x14ac:dyDescent="0.2">
      <c r="A55" s="28" t="s">
        <v>106</v>
      </c>
      <c r="B55" s="29" t="s">
        <v>107</v>
      </c>
      <c r="C55" s="30"/>
      <c r="D55" s="30"/>
      <c r="E55" s="26">
        <f>C55+D55</f>
        <v>0</v>
      </c>
      <c r="F55" s="30"/>
      <c r="G55" s="30"/>
      <c r="H55" s="26">
        <f>F55+G55</f>
        <v>0</v>
      </c>
    </row>
    <row r="56" spans="1:8" s="31" customFormat="1" ht="12" customHeight="1" x14ac:dyDescent="0.2">
      <c r="A56" s="28" t="s">
        <v>108</v>
      </c>
      <c r="B56" s="29" t="s">
        <v>109</v>
      </c>
      <c r="C56" s="30">
        <v>0</v>
      </c>
      <c r="D56" s="30"/>
      <c r="E56" s="26">
        <v>0</v>
      </c>
      <c r="F56" s="30">
        <v>0</v>
      </c>
      <c r="G56" s="30"/>
      <c r="H56" s="26">
        <v>0</v>
      </c>
    </row>
    <row r="57" spans="1:8" s="31" customFormat="1" ht="12" customHeight="1" thickBot="1" x14ac:dyDescent="0.25">
      <c r="A57" s="34" t="s">
        <v>110</v>
      </c>
      <c r="B57" s="35" t="s">
        <v>111</v>
      </c>
      <c r="C57" s="36"/>
      <c r="D57" s="36"/>
      <c r="E57" s="26">
        <f>C57+D57</f>
        <v>0</v>
      </c>
      <c r="F57" s="36"/>
      <c r="G57" s="36"/>
      <c r="H57" s="26">
        <f>F57+G57</f>
        <v>0</v>
      </c>
    </row>
    <row r="58" spans="1:8" s="31" customFormat="1" ht="12" customHeight="1" thickBot="1" x14ac:dyDescent="0.3">
      <c r="A58" s="32" t="s">
        <v>112</v>
      </c>
      <c r="B58" s="33" t="s">
        <v>113</v>
      </c>
      <c r="C58" s="23">
        <f t="shared" ref="C58:H58" si="4">SUM(C59:C61)</f>
        <v>0</v>
      </c>
      <c r="D58" s="23">
        <f t="shared" si="4"/>
        <v>0</v>
      </c>
      <c r="E58" s="23">
        <f t="shared" si="4"/>
        <v>0</v>
      </c>
      <c r="F58" s="23">
        <f t="shared" si="4"/>
        <v>0</v>
      </c>
      <c r="G58" s="23">
        <f t="shared" si="4"/>
        <v>0</v>
      </c>
      <c r="H58" s="23">
        <f t="shared" si="4"/>
        <v>0</v>
      </c>
    </row>
    <row r="59" spans="1:8" s="31" customFormat="1" ht="12" customHeight="1" x14ac:dyDescent="0.2">
      <c r="A59" s="24" t="s">
        <v>114</v>
      </c>
      <c r="B59" s="25" t="s">
        <v>115</v>
      </c>
      <c r="C59" s="39"/>
      <c r="D59" s="39"/>
      <c r="E59" s="39"/>
      <c r="F59" s="39"/>
      <c r="G59" s="39"/>
      <c r="H59" s="39"/>
    </row>
    <row r="60" spans="1:8" s="31" customFormat="1" ht="12" customHeight="1" x14ac:dyDescent="0.2">
      <c r="A60" s="28" t="s">
        <v>116</v>
      </c>
      <c r="B60" s="29" t="s">
        <v>117</v>
      </c>
      <c r="C60" s="39"/>
      <c r="D60" s="39"/>
      <c r="E60" s="39"/>
      <c r="F60" s="39"/>
      <c r="G60" s="39"/>
      <c r="H60" s="39"/>
    </row>
    <row r="61" spans="1:8" s="31" customFormat="1" ht="12" customHeight="1" x14ac:dyDescent="0.2">
      <c r="A61" s="28" t="s">
        <v>118</v>
      </c>
      <c r="B61" s="29" t="s">
        <v>119</v>
      </c>
      <c r="C61" s="39"/>
      <c r="D61" s="39"/>
      <c r="E61" s="39"/>
      <c r="F61" s="39"/>
      <c r="G61" s="39"/>
      <c r="H61" s="39"/>
    </row>
    <row r="62" spans="1:8" s="31" customFormat="1" ht="12" customHeight="1" x14ac:dyDescent="0.2">
      <c r="A62" s="28" t="s">
        <v>120</v>
      </c>
      <c r="B62" s="29" t="s">
        <v>121</v>
      </c>
      <c r="C62" s="39"/>
      <c r="D62" s="39"/>
      <c r="E62" s="39"/>
      <c r="F62" s="39"/>
      <c r="G62" s="39"/>
      <c r="H62" s="39"/>
    </row>
    <row r="63" spans="1:8" s="31" customFormat="1" ht="12" customHeight="1" thickBot="1" x14ac:dyDescent="0.3">
      <c r="A63" s="21" t="s">
        <v>122</v>
      </c>
      <c r="B63" s="44" t="s">
        <v>123</v>
      </c>
      <c r="C63" s="45">
        <f>+C9+C15+C22+C29+C36+C47+C53+C58</f>
        <v>70073</v>
      </c>
      <c r="D63" s="45">
        <f>+D9+D15+D22+D29+D36+D47+D53+D58</f>
        <v>7114</v>
      </c>
      <c r="E63" s="45">
        <f>C63+D63</f>
        <v>77187</v>
      </c>
      <c r="F63" s="45">
        <f>+F9+F15+F22+F29+F36+F47+F53+F58</f>
        <v>169533</v>
      </c>
      <c r="G63" s="45">
        <f>+G9+G15+G22+G29+G36+G47+G53+G58</f>
        <v>7114</v>
      </c>
      <c r="H63" s="45">
        <f>F63+G63</f>
        <v>176647</v>
      </c>
    </row>
    <row r="64" spans="1:8" s="31" customFormat="1" ht="12" customHeight="1" thickBot="1" x14ac:dyDescent="0.2">
      <c r="A64" s="46" t="s">
        <v>124</v>
      </c>
      <c r="B64" s="33" t="s">
        <v>125</v>
      </c>
      <c r="C64" s="23">
        <f>SUM(C65:C67)</f>
        <v>0</v>
      </c>
      <c r="D64" s="23">
        <f>SUM(D65:D67)</f>
        <v>0</v>
      </c>
      <c r="E64" s="23">
        <f>D64+C64</f>
        <v>0</v>
      </c>
      <c r="F64" s="23">
        <f>SUM(F65:F67)</f>
        <v>0</v>
      </c>
      <c r="G64" s="23">
        <f>SUM(G65:G67)</f>
        <v>0</v>
      </c>
      <c r="H64" s="23">
        <f>G64+F64</f>
        <v>0</v>
      </c>
    </row>
    <row r="65" spans="1:8" s="31" customFormat="1" ht="12" customHeight="1" x14ac:dyDescent="0.2">
      <c r="A65" s="24" t="s">
        <v>126</v>
      </c>
      <c r="B65" s="25" t="s">
        <v>127</v>
      </c>
      <c r="C65" s="39"/>
      <c r="D65" s="39"/>
      <c r="E65" s="39">
        <f>D65+C65</f>
        <v>0</v>
      </c>
      <c r="F65" s="39"/>
      <c r="G65" s="39"/>
      <c r="H65" s="39">
        <f>G65+F65</f>
        <v>0</v>
      </c>
    </row>
    <row r="66" spans="1:8" s="31" customFormat="1" ht="12" customHeight="1" x14ac:dyDescent="0.2">
      <c r="A66" s="28" t="s">
        <v>128</v>
      </c>
      <c r="B66" s="29" t="s">
        <v>129</v>
      </c>
      <c r="C66" s="39">
        <v>0</v>
      </c>
      <c r="D66" s="39"/>
      <c r="E66" s="39">
        <f>D66+C66</f>
        <v>0</v>
      </c>
      <c r="F66" s="39">
        <v>0</v>
      </c>
      <c r="G66" s="39"/>
      <c r="H66" s="39">
        <f>G66+F66</f>
        <v>0</v>
      </c>
    </row>
    <row r="67" spans="1:8" s="31" customFormat="1" ht="12" customHeight="1" thickBot="1" x14ac:dyDescent="0.25">
      <c r="A67" s="34" t="s">
        <v>130</v>
      </c>
      <c r="B67" s="47" t="s">
        <v>131</v>
      </c>
      <c r="C67" s="39">
        <v>0</v>
      </c>
      <c r="D67" s="39"/>
      <c r="E67" s="39">
        <f>D67+C67</f>
        <v>0</v>
      </c>
      <c r="F67" s="39">
        <v>0</v>
      </c>
      <c r="G67" s="39"/>
      <c r="H67" s="39">
        <f>G67+F67</f>
        <v>0</v>
      </c>
    </row>
    <row r="68" spans="1:8" s="31" customFormat="1" ht="12" customHeight="1" thickBot="1" x14ac:dyDescent="0.2">
      <c r="A68" s="46" t="s">
        <v>132</v>
      </c>
      <c r="B68" s="33" t="s">
        <v>133</v>
      </c>
      <c r="C68" s="23">
        <f t="shared" ref="C68:H68" si="5">SUM(C69:C72)</f>
        <v>0</v>
      </c>
      <c r="D68" s="23">
        <f t="shared" si="5"/>
        <v>0</v>
      </c>
      <c r="E68" s="23">
        <f t="shared" si="5"/>
        <v>0</v>
      </c>
      <c r="F68" s="23">
        <f t="shared" si="5"/>
        <v>0</v>
      </c>
      <c r="G68" s="23">
        <f t="shared" si="5"/>
        <v>0</v>
      </c>
      <c r="H68" s="23">
        <f t="shared" si="5"/>
        <v>0</v>
      </c>
    </row>
    <row r="69" spans="1:8" s="31" customFormat="1" ht="12" customHeight="1" x14ac:dyDescent="0.2">
      <c r="A69" s="24" t="s">
        <v>134</v>
      </c>
      <c r="B69" s="25" t="s">
        <v>135</v>
      </c>
      <c r="C69" s="39"/>
      <c r="D69" s="39"/>
      <c r="E69" s="39"/>
      <c r="F69" s="39"/>
      <c r="G69" s="39"/>
      <c r="H69" s="39"/>
    </row>
    <row r="70" spans="1:8" s="31" customFormat="1" ht="12" customHeight="1" x14ac:dyDescent="0.2">
      <c r="A70" s="28" t="s">
        <v>136</v>
      </c>
      <c r="B70" s="29" t="s">
        <v>137</v>
      </c>
      <c r="C70" s="39"/>
      <c r="D70" s="39"/>
      <c r="E70" s="39"/>
      <c r="F70" s="39"/>
      <c r="G70" s="39"/>
      <c r="H70" s="39"/>
    </row>
    <row r="71" spans="1:8" s="31" customFormat="1" ht="12" customHeight="1" x14ac:dyDescent="0.2">
      <c r="A71" s="28" t="s">
        <v>138</v>
      </c>
      <c r="B71" s="29" t="s">
        <v>139</v>
      </c>
      <c r="C71" s="39"/>
      <c r="D71" s="39"/>
      <c r="E71" s="39"/>
      <c r="F71" s="39"/>
      <c r="G71" s="39"/>
      <c r="H71" s="39"/>
    </row>
    <row r="72" spans="1:8" s="31" customFormat="1" ht="12" customHeight="1" thickBot="1" x14ac:dyDescent="0.25">
      <c r="A72" s="34" t="s">
        <v>140</v>
      </c>
      <c r="B72" s="35" t="s">
        <v>141</v>
      </c>
      <c r="C72" s="39"/>
      <c r="D72" s="39"/>
      <c r="E72" s="39"/>
      <c r="F72" s="39"/>
      <c r="G72" s="39"/>
      <c r="H72" s="39"/>
    </row>
    <row r="73" spans="1:8" s="31" customFormat="1" ht="12" customHeight="1" thickBot="1" x14ac:dyDescent="0.2">
      <c r="A73" s="46" t="s">
        <v>142</v>
      </c>
      <c r="B73" s="33" t="s">
        <v>143</v>
      </c>
      <c r="C73" s="23">
        <f>SUM(C74:C75)</f>
        <v>24327</v>
      </c>
      <c r="D73" s="23">
        <f>SUM(D74:D75)</f>
        <v>0</v>
      </c>
      <c r="E73" s="23">
        <f t="shared" ref="E73:E79" si="6">D73+C73</f>
        <v>24327</v>
      </c>
      <c r="F73" s="23">
        <f>SUM(F74:F75)</f>
        <v>34661</v>
      </c>
      <c r="G73" s="23">
        <f>SUM(G74:G75)</f>
        <v>21</v>
      </c>
      <c r="H73" s="23">
        <f t="shared" ref="H73:H79" si="7">G73+F73</f>
        <v>34682</v>
      </c>
    </row>
    <row r="74" spans="1:8" s="31" customFormat="1" ht="12" customHeight="1" x14ac:dyDescent="0.2">
      <c r="A74" s="24" t="s">
        <v>144</v>
      </c>
      <c r="B74" s="25" t="s">
        <v>145</v>
      </c>
      <c r="C74" s="39">
        <v>24327</v>
      </c>
      <c r="D74" s="39"/>
      <c r="E74" s="39">
        <f t="shared" si="6"/>
        <v>24327</v>
      </c>
      <c r="F74" s="39">
        <v>34661</v>
      </c>
      <c r="G74" s="39">
        <v>21</v>
      </c>
      <c r="H74" s="39">
        <v>34682</v>
      </c>
    </row>
    <row r="75" spans="1:8" s="31" customFormat="1" ht="12" customHeight="1" thickBot="1" x14ac:dyDescent="0.25">
      <c r="A75" s="34" t="s">
        <v>146</v>
      </c>
      <c r="B75" s="35" t="s">
        <v>147</v>
      </c>
      <c r="C75" s="39"/>
      <c r="D75" s="39"/>
      <c r="E75" s="39">
        <f t="shared" si="6"/>
        <v>0</v>
      </c>
      <c r="F75" s="39"/>
      <c r="G75" s="39"/>
      <c r="H75" s="39">
        <f t="shared" si="7"/>
        <v>0</v>
      </c>
    </row>
    <row r="76" spans="1:8" s="27" customFormat="1" ht="12" customHeight="1" thickBot="1" x14ac:dyDescent="0.2">
      <c r="A76" s="46" t="s">
        <v>148</v>
      </c>
      <c r="B76" s="33" t="s">
        <v>149</v>
      </c>
      <c r="C76" s="23">
        <f>SUM(C77:C79)</f>
        <v>0</v>
      </c>
      <c r="D76" s="23">
        <f>SUM(D77:D79)</f>
        <v>23381</v>
      </c>
      <c r="E76" s="23">
        <f t="shared" si="6"/>
        <v>23381</v>
      </c>
      <c r="F76" s="23">
        <f>SUM(F77:F79)</f>
        <v>0</v>
      </c>
      <c r="G76" s="23">
        <f>SUM(G77:G79)</f>
        <v>23381</v>
      </c>
      <c r="H76" s="23">
        <f t="shared" si="7"/>
        <v>23381</v>
      </c>
    </row>
    <row r="77" spans="1:8" s="31" customFormat="1" ht="12" customHeight="1" x14ac:dyDescent="0.2">
      <c r="A77" s="24" t="s">
        <v>150</v>
      </c>
      <c r="B77" s="25" t="s">
        <v>151</v>
      </c>
      <c r="C77" s="39"/>
      <c r="D77" s="39">
        <v>23381</v>
      </c>
      <c r="E77" s="39">
        <f t="shared" si="6"/>
        <v>23381</v>
      </c>
      <c r="F77" s="39"/>
      <c r="G77" s="39">
        <v>23381</v>
      </c>
      <c r="H77" s="39">
        <f t="shared" si="7"/>
        <v>23381</v>
      </c>
    </row>
    <row r="78" spans="1:8" s="31" customFormat="1" ht="12" customHeight="1" x14ac:dyDescent="0.2">
      <c r="A78" s="28" t="s">
        <v>152</v>
      </c>
      <c r="B78" s="29" t="s">
        <v>153</v>
      </c>
      <c r="C78" s="39"/>
      <c r="D78" s="39"/>
      <c r="E78" s="39">
        <f t="shared" si="6"/>
        <v>0</v>
      </c>
      <c r="F78" s="39"/>
      <c r="G78" s="39"/>
      <c r="H78" s="39">
        <f t="shared" si="7"/>
        <v>0</v>
      </c>
    </row>
    <row r="79" spans="1:8" s="31" customFormat="1" ht="12" customHeight="1" thickBot="1" x14ac:dyDescent="0.25">
      <c r="A79" s="34" t="s">
        <v>154</v>
      </c>
      <c r="B79" s="35" t="s">
        <v>155</v>
      </c>
      <c r="C79" s="39"/>
      <c r="D79" s="39"/>
      <c r="E79" s="39">
        <f t="shared" si="6"/>
        <v>0</v>
      </c>
      <c r="F79" s="39"/>
      <c r="G79" s="39"/>
      <c r="H79" s="39">
        <f t="shared" si="7"/>
        <v>0</v>
      </c>
    </row>
    <row r="80" spans="1:8" s="31" customFormat="1" ht="12" customHeight="1" thickBot="1" x14ac:dyDescent="0.2">
      <c r="A80" s="46" t="s">
        <v>156</v>
      </c>
      <c r="B80" s="33" t="s">
        <v>157</v>
      </c>
      <c r="C80" s="23">
        <f t="shared" ref="C80:H80" si="8">SUM(C81:C84)</f>
        <v>0</v>
      </c>
      <c r="D80" s="23">
        <f t="shared" si="8"/>
        <v>0</v>
      </c>
      <c r="E80" s="23">
        <f t="shared" si="8"/>
        <v>0</v>
      </c>
      <c r="F80" s="23">
        <f t="shared" si="8"/>
        <v>0</v>
      </c>
      <c r="G80" s="23">
        <f t="shared" si="8"/>
        <v>0</v>
      </c>
      <c r="H80" s="23">
        <f t="shared" si="8"/>
        <v>0</v>
      </c>
    </row>
    <row r="81" spans="1:8" s="31" customFormat="1" ht="12" customHeight="1" x14ac:dyDescent="0.2">
      <c r="A81" s="48" t="s">
        <v>158</v>
      </c>
      <c r="B81" s="25" t="s">
        <v>159</v>
      </c>
      <c r="C81" s="39"/>
      <c r="D81" s="39"/>
      <c r="E81" s="39"/>
      <c r="F81" s="39"/>
      <c r="G81" s="39"/>
      <c r="H81" s="39"/>
    </row>
    <row r="82" spans="1:8" s="31" customFormat="1" ht="12" customHeight="1" x14ac:dyDescent="0.2">
      <c r="A82" s="49" t="s">
        <v>160</v>
      </c>
      <c r="B82" s="29" t="s">
        <v>161</v>
      </c>
      <c r="C82" s="39"/>
      <c r="D82" s="39"/>
      <c r="E82" s="39"/>
      <c r="F82" s="39"/>
      <c r="G82" s="39"/>
      <c r="H82" s="39"/>
    </row>
    <row r="83" spans="1:8" s="31" customFormat="1" ht="12" customHeight="1" x14ac:dyDescent="0.2">
      <c r="A83" s="49" t="s">
        <v>162</v>
      </c>
      <c r="B83" s="29" t="s">
        <v>163</v>
      </c>
      <c r="C83" s="39"/>
      <c r="D83" s="39"/>
      <c r="E83" s="39"/>
      <c r="F83" s="39"/>
      <c r="G83" s="39"/>
      <c r="H83" s="39"/>
    </row>
    <row r="84" spans="1:8" s="27" customFormat="1" ht="12" customHeight="1" thickBot="1" x14ac:dyDescent="0.25">
      <c r="A84" s="50" t="s">
        <v>164</v>
      </c>
      <c r="B84" s="35" t="s">
        <v>165</v>
      </c>
      <c r="C84" s="39"/>
      <c r="D84" s="39"/>
      <c r="E84" s="39"/>
      <c r="F84" s="39"/>
      <c r="G84" s="39"/>
      <c r="H84" s="39"/>
    </row>
    <row r="85" spans="1:8" s="27" customFormat="1" ht="12" customHeight="1" thickBot="1" x14ac:dyDescent="0.2">
      <c r="A85" s="46" t="s">
        <v>166</v>
      </c>
      <c r="B85" s="33" t="s">
        <v>167</v>
      </c>
      <c r="C85" s="51"/>
      <c r="D85" s="51"/>
      <c r="E85" s="51"/>
      <c r="F85" s="51"/>
      <c r="G85" s="51"/>
      <c r="H85" s="51"/>
    </row>
    <row r="86" spans="1:8" s="27" customFormat="1" ht="12" customHeight="1" thickBot="1" x14ac:dyDescent="0.2">
      <c r="A86" s="46" t="s">
        <v>168</v>
      </c>
      <c r="B86" s="52" t="s">
        <v>169</v>
      </c>
      <c r="C86" s="37">
        <f t="shared" ref="C86:H86" si="9">+C64+C68+C73+C76+C80+C85</f>
        <v>24327</v>
      </c>
      <c r="D86" s="37">
        <f t="shared" si="9"/>
        <v>23381</v>
      </c>
      <c r="E86" s="37">
        <f t="shared" si="9"/>
        <v>47708</v>
      </c>
      <c r="F86" s="37">
        <f t="shared" si="9"/>
        <v>34661</v>
      </c>
      <c r="G86" s="37">
        <f t="shared" si="9"/>
        <v>23402</v>
      </c>
      <c r="H86" s="37">
        <f t="shared" si="9"/>
        <v>58063</v>
      </c>
    </row>
    <row r="87" spans="1:8" s="27" customFormat="1" ht="12" customHeight="1" thickBot="1" x14ac:dyDescent="0.2">
      <c r="A87" s="53" t="s">
        <v>170</v>
      </c>
      <c r="B87" s="54" t="s">
        <v>171</v>
      </c>
      <c r="C87" s="37">
        <f t="shared" ref="C87:H87" si="10">+C63+C86</f>
        <v>94400</v>
      </c>
      <c r="D87" s="37">
        <f t="shared" si="10"/>
        <v>30495</v>
      </c>
      <c r="E87" s="37">
        <f t="shared" si="10"/>
        <v>124895</v>
      </c>
      <c r="F87" s="37">
        <f t="shared" si="10"/>
        <v>204194</v>
      </c>
      <c r="G87" s="37">
        <f t="shared" si="10"/>
        <v>30516</v>
      </c>
      <c r="H87" s="37">
        <f t="shared" si="10"/>
        <v>234710</v>
      </c>
    </row>
    <row r="88" spans="1:8" s="31" customFormat="1" ht="15" customHeight="1" x14ac:dyDescent="0.25">
      <c r="A88" s="55"/>
      <c r="B88" s="56"/>
      <c r="C88" s="57"/>
      <c r="D88" s="57"/>
      <c r="E88" s="57"/>
      <c r="F88" s="57"/>
      <c r="G88" s="57"/>
      <c r="H88" s="57"/>
    </row>
    <row r="89" spans="1:8" s="31" customFormat="1" ht="15" customHeight="1" thickBot="1" x14ac:dyDescent="0.3">
      <c r="A89" s="55"/>
      <c r="B89" s="56"/>
      <c r="C89" s="57"/>
      <c r="D89" s="57"/>
      <c r="E89" s="57"/>
      <c r="F89" s="57"/>
      <c r="G89" s="57"/>
      <c r="H89" s="57"/>
    </row>
    <row r="90" spans="1:8" ht="24.75" thickBot="1" x14ac:dyDescent="0.3">
      <c r="A90" s="14" t="s">
        <v>1</v>
      </c>
      <c r="B90" s="15" t="s">
        <v>2</v>
      </c>
      <c r="C90" s="100" t="s">
        <v>3</v>
      </c>
      <c r="D90" s="101"/>
      <c r="E90" s="102"/>
      <c r="F90" s="100" t="s">
        <v>3</v>
      </c>
      <c r="G90" s="101"/>
      <c r="H90" s="102"/>
    </row>
    <row r="91" spans="1:8" s="20" customFormat="1" ht="12.95" customHeight="1" thickBot="1" x14ac:dyDescent="0.3">
      <c r="A91" s="17" t="s">
        <v>5</v>
      </c>
      <c r="B91" s="18" t="s">
        <v>6</v>
      </c>
      <c r="C91" s="19" t="s">
        <v>7</v>
      </c>
      <c r="D91" s="19" t="s">
        <v>8</v>
      </c>
      <c r="E91" s="19" t="s">
        <v>9</v>
      </c>
      <c r="F91" s="19" t="s">
        <v>7</v>
      </c>
      <c r="G91" s="19" t="s">
        <v>8</v>
      </c>
      <c r="H91" s="19" t="s">
        <v>9</v>
      </c>
    </row>
    <row r="92" spans="1:8" s="20" customFormat="1" ht="16.5" customHeight="1" thickBot="1" x14ac:dyDescent="0.3">
      <c r="A92" s="58"/>
      <c r="B92" s="59" t="s">
        <v>172</v>
      </c>
      <c r="C92" s="60" t="s">
        <v>11</v>
      </c>
      <c r="D92" s="60" t="s">
        <v>12</v>
      </c>
      <c r="E92" s="61" t="s">
        <v>13</v>
      </c>
      <c r="F92" s="60" t="s">
        <v>11</v>
      </c>
      <c r="G92" s="60" t="s">
        <v>12</v>
      </c>
      <c r="H92" s="61" t="s">
        <v>13</v>
      </c>
    </row>
    <row r="93" spans="1:8" s="65" customFormat="1" ht="12" customHeight="1" thickBot="1" x14ac:dyDescent="0.3">
      <c r="A93" s="62" t="s">
        <v>14</v>
      </c>
      <c r="B93" s="63" t="s">
        <v>173</v>
      </c>
      <c r="C93" s="64">
        <f>SUM(C94:C98)</f>
        <v>54019</v>
      </c>
      <c r="D93" s="64">
        <f>SUM(D94:D98)</f>
        <v>30457</v>
      </c>
      <c r="E93" s="64">
        <f t="shared" ref="E93:E98" si="11">D93+C93</f>
        <v>84476</v>
      </c>
      <c r="F93" s="64">
        <f>SUM(F94:F98)</f>
        <v>131196</v>
      </c>
      <c r="G93" s="64">
        <f>SUM(G94:G98)</f>
        <v>30478</v>
      </c>
      <c r="H93" s="64">
        <f t="shared" ref="H93:H98" si="12">G93+F93</f>
        <v>161674</v>
      </c>
    </row>
    <row r="94" spans="1:8" ht="12" customHeight="1" thickBot="1" x14ac:dyDescent="0.3">
      <c r="A94" s="66" t="s">
        <v>16</v>
      </c>
      <c r="B94" s="67" t="s">
        <v>174</v>
      </c>
      <c r="C94" s="68">
        <f>36850-14859</f>
        <v>21991</v>
      </c>
      <c r="D94" s="68">
        <v>14859</v>
      </c>
      <c r="E94" s="68">
        <f t="shared" si="11"/>
        <v>36850</v>
      </c>
      <c r="F94" s="68">
        <f>63486-14859+1</f>
        <v>48628</v>
      </c>
      <c r="G94" s="68">
        <v>14859</v>
      </c>
      <c r="H94" s="68">
        <f t="shared" si="12"/>
        <v>63487</v>
      </c>
    </row>
    <row r="95" spans="1:8" ht="12" customHeight="1" thickBot="1" x14ac:dyDescent="0.3">
      <c r="A95" s="28" t="s">
        <v>18</v>
      </c>
      <c r="B95" s="69" t="s">
        <v>175</v>
      </c>
      <c r="C95" s="30">
        <f>7531-3323</f>
        <v>4208</v>
      </c>
      <c r="D95" s="30">
        <v>3323</v>
      </c>
      <c r="E95" s="68">
        <f t="shared" si="11"/>
        <v>7531</v>
      </c>
      <c r="F95" s="30">
        <f>10994-3323</f>
        <v>7671</v>
      </c>
      <c r="G95" s="30">
        <v>3323</v>
      </c>
      <c r="H95" s="68">
        <f t="shared" si="12"/>
        <v>10994</v>
      </c>
    </row>
    <row r="96" spans="1:8" ht="12" customHeight="1" thickBot="1" x14ac:dyDescent="0.3">
      <c r="A96" s="28" t="s">
        <v>20</v>
      </c>
      <c r="B96" s="69" t="s">
        <v>176</v>
      </c>
      <c r="C96" s="36">
        <f>31861-12275</f>
        <v>19586</v>
      </c>
      <c r="D96" s="36">
        <v>12275</v>
      </c>
      <c r="E96" s="68">
        <f t="shared" si="11"/>
        <v>31861</v>
      </c>
      <c r="F96" s="36">
        <f>63050-12296+15909-4674</f>
        <v>61989</v>
      </c>
      <c r="G96" s="36">
        <f>12275+21</f>
        <v>12296</v>
      </c>
      <c r="H96" s="68">
        <f t="shared" si="12"/>
        <v>74285</v>
      </c>
    </row>
    <row r="97" spans="1:8" ht="12" customHeight="1" thickBot="1" x14ac:dyDescent="0.3">
      <c r="A97" s="28" t="s">
        <v>22</v>
      </c>
      <c r="B97" s="70" t="s">
        <v>177</v>
      </c>
      <c r="C97" s="36">
        <v>1615</v>
      </c>
      <c r="D97" s="36"/>
      <c r="E97" s="68">
        <f t="shared" si="11"/>
        <v>1615</v>
      </c>
      <c r="F97" s="36">
        <v>1615</v>
      </c>
      <c r="G97" s="36"/>
      <c r="H97" s="68">
        <f t="shared" si="12"/>
        <v>1615</v>
      </c>
    </row>
    <row r="98" spans="1:8" ht="12" customHeight="1" x14ac:dyDescent="0.25">
      <c r="A98" s="28" t="s">
        <v>178</v>
      </c>
      <c r="B98" s="71" t="s">
        <v>179</v>
      </c>
      <c r="C98" s="36">
        <v>6619</v>
      </c>
      <c r="D98" s="36">
        <f>D99+D100+D101+D102+D103+D104+D105+D106+D107+D108</f>
        <v>0</v>
      </c>
      <c r="E98" s="68">
        <f t="shared" si="11"/>
        <v>6619</v>
      </c>
      <c r="F98" s="36">
        <v>11293</v>
      </c>
      <c r="G98" s="36">
        <f>G99+G100+G101+G102+G103+G104+G105+G106+G107+G108</f>
        <v>0</v>
      </c>
      <c r="H98" s="68">
        <f t="shared" si="12"/>
        <v>11293</v>
      </c>
    </row>
    <row r="99" spans="1:8" ht="12" customHeight="1" x14ac:dyDescent="0.25">
      <c r="A99" s="28" t="s">
        <v>180</v>
      </c>
      <c r="B99" s="69" t="s">
        <v>181</v>
      </c>
      <c r="C99" s="36">
        <v>500</v>
      </c>
      <c r="D99" s="36"/>
      <c r="E99" s="36"/>
      <c r="F99" s="36">
        <v>500</v>
      </c>
      <c r="G99" s="36"/>
      <c r="H99" s="36"/>
    </row>
    <row r="100" spans="1:8" ht="12" customHeight="1" x14ac:dyDescent="0.2">
      <c r="A100" s="28" t="s">
        <v>182</v>
      </c>
      <c r="B100" s="72" t="s">
        <v>183</v>
      </c>
      <c r="C100" s="36"/>
      <c r="D100" s="36"/>
      <c r="E100" s="36"/>
      <c r="F100" s="36"/>
      <c r="G100" s="36"/>
      <c r="H100" s="36"/>
    </row>
    <row r="101" spans="1:8" ht="12" customHeight="1" x14ac:dyDescent="0.25">
      <c r="A101" s="28" t="s">
        <v>184</v>
      </c>
      <c r="B101" s="73" t="s">
        <v>185</v>
      </c>
      <c r="C101" s="36"/>
      <c r="D101" s="36"/>
      <c r="E101" s="36"/>
      <c r="F101" s="36"/>
      <c r="G101" s="36"/>
      <c r="H101" s="36"/>
    </row>
    <row r="102" spans="1:8" ht="12" customHeight="1" x14ac:dyDescent="0.25">
      <c r="A102" s="28" t="s">
        <v>186</v>
      </c>
      <c r="B102" s="73" t="s">
        <v>187</v>
      </c>
      <c r="C102" s="36"/>
      <c r="D102" s="36"/>
      <c r="E102" s="36"/>
      <c r="F102" s="36"/>
      <c r="G102" s="36"/>
      <c r="H102" s="36"/>
    </row>
    <row r="103" spans="1:8" ht="12" customHeight="1" x14ac:dyDescent="0.2">
      <c r="A103" s="28" t="s">
        <v>188</v>
      </c>
      <c r="B103" s="72" t="s">
        <v>189</v>
      </c>
      <c r="C103" s="36">
        <v>5999</v>
      </c>
      <c r="D103" s="36"/>
      <c r="E103" s="36"/>
      <c r="F103" s="36">
        <v>5999</v>
      </c>
      <c r="G103" s="36"/>
      <c r="H103" s="36"/>
    </row>
    <row r="104" spans="1:8" ht="12" customHeight="1" x14ac:dyDescent="0.2">
      <c r="A104" s="28" t="s">
        <v>190</v>
      </c>
      <c r="B104" s="72" t="s">
        <v>191</v>
      </c>
      <c r="C104" s="36"/>
      <c r="D104" s="36"/>
      <c r="E104" s="36"/>
      <c r="F104" s="36"/>
      <c r="G104" s="36"/>
      <c r="H104" s="36"/>
    </row>
    <row r="105" spans="1:8" ht="12" customHeight="1" x14ac:dyDescent="0.25">
      <c r="A105" s="28" t="s">
        <v>192</v>
      </c>
      <c r="B105" s="73" t="s">
        <v>193</v>
      </c>
      <c r="C105" s="36"/>
      <c r="D105" s="36"/>
      <c r="E105" s="36"/>
      <c r="F105" s="36"/>
      <c r="G105" s="36"/>
      <c r="H105" s="36"/>
    </row>
    <row r="106" spans="1:8" ht="12" customHeight="1" x14ac:dyDescent="0.25">
      <c r="A106" s="74" t="s">
        <v>194</v>
      </c>
      <c r="B106" s="75" t="s">
        <v>195</v>
      </c>
      <c r="C106" s="36"/>
      <c r="D106" s="36"/>
      <c r="E106" s="36"/>
      <c r="F106" s="36"/>
      <c r="G106" s="36"/>
      <c r="H106" s="36"/>
    </row>
    <row r="107" spans="1:8" ht="12" customHeight="1" x14ac:dyDescent="0.25">
      <c r="A107" s="28" t="s">
        <v>196</v>
      </c>
      <c r="B107" s="75" t="s">
        <v>197</v>
      </c>
      <c r="C107" s="36"/>
      <c r="D107" s="36"/>
      <c r="E107" s="36"/>
      <c r="F107" s="36"/>
      <c r="G107" s="36"/>
      <c r="H107" s="36"/>
    </row>
    <row r="108" spans="1:8" ht="12" customHeight="1" thickBot="1" x14ac:dyDescent="0.3">
      <c r="A108" s="76" t="s">
        <v>198</v>
      </c>
      <c r="B108" s="77" t="s">
        <v>199</v>
      </c>
      <c r="C108" s="78">
        <v>120</v>
      </c>
      <c r="D108" s="78"/>
      <c r="E108" s="78"/>
      <c r="F108" s="78">
        <v>4794</v>
      </c>
      <c r="G108" s="78"/>
      <c r="H108" s="78"/>
    </row>
    <row r="109" spans="1:8" ht="12" customHeight="1" thickBot="1" x14ac:dyDescent="0.3">
      <c r="A109" s="32" t="s">
        <v>26</v>
      </c>
      <c r="B109" s="79" t="s">
        <v>200</v>
      </c>
      <c r="C109" s="23">
        <f>+C110+C112+C114</f>
        <v>15000</v>
      </c>
      <c r="D109" s="23">
        <f>+D110+D112+D114</f>
        <v>38</v>
      </c>
      <c r="E109" s="23">
        <f>D109+C109</f>
        <v>15038</v>
      </c>
      <c r="F109" s="23">
        <f>+F110+F112+F114</f>
        <v>47617</v>
      </c>
      <c r="G109" s="23">
        <f>+G110+G112+G114</f>
        <v>38</v>
      </c>
      <c r="H109" s="23">
        <f>G109+F109</f>
        <v>47655</v>
      </c>
    </row>
    <row r="110" spans="1:8" ht="12" customHeight="1" x14ac:dyDescent="0.25">
      <c r="A110" s="24" t="s">
        <v>28</v>
      </c>
      <c r="B110" s="69" t="s">
        <v>201</v>
      </c>
      <c r="C110" s="26">
        <v>15000</v>
      </c>
      <c r="D110" s="26">
        <v>38</v>
      </c>
      <c r="E110" s="26">
        <f>D110+C110</f>
        <v>15038</v>
      </c>
      <c r="F110" s="26">
        <f>19505-38+7000</f>
        <v>26467</v>
      </c>
      <c r="G110" s="26">
        <v>38</v>
      </c>
      <c r="H110" s="26">
        <f>G110+F110</f>
        <v>26505</v>
      </c>
    </row>
    <row r="111" spans="1:8" ht="12" customHeight="1" x14ac:dyDescent="0.25">
      <c r="A111" s="24" t="s">
        <v>30</v>
      </c>
      <c r="B111" s="80" t="s">
        <v>202</v>
      </c>
      <c r="C111" s="26">
        <v>0</v>
      </c>
      <c r="D111" s="26"/>
      <c r="E111" s="26">
        <f>D111+C111</f>
        <v>0</v>
      </c>
      <c r="F111" s="26">
        <v>0</v>
      </c>
      <c r="G111" s="26"/>
      <c r="H111" s="26">
        <f>G111+F111</f>
        <v>0</v>
      </c>
    </row>
    <row r="112" spans="1:8" ht="12" customHeight="1" x14ac:dyDescent="0.25">
      <c r="A112" s="24" t="s">
        <v>32</v>
      </c>
      <c r="B112" s="80" t="s">
        <v>203</v>
      </c>
      <c r="C112" s="30">
        <v>0</v>
      </c>
      <c r="D112" s="30"/>
      <c r="E112" s="26">
        <v>0</v>
      </c>
      <c r="F112" s="30">
        <v>21150</v>
      </c>
      <c r="G112" s="30"/>
      <c r="H112" s="26">
        <v>21150</v>
      </c>
    </row>
    <row r="113" spans="1:8" ht="12" customHeight="1" x14ac:dyDescent="0.25">
      <c r="A113" s="24" t="s">
        <v>34</v>
      </c>
      <c r="B113" s="80" t="s">
        <v>204</v>
      </c>
      <c r="C113" s="81"/>
      <c r="D113" s="81"/>
      <c r="E113" s="26"/>
      <c r="F113" s="81"/>
      <c r="G113" s="81"/>
      <c r="H113" s="26"/>
    </row>
    <row r="114" spans="1:8" ht="12" customHeight="1" x14ac:dyDescent="0.25">
      <c r="A114" s="24" t="s">
        <v>36</v>
      </c>
      <c r="B114" s="82" t="s">
        <v>205</v>
      </c>
      <c r="C114" s="81">
        <v>0</v>
      </c>
      <c r="D114" s="81">
        <f>D115+D116+D117+D118+D119+D120+D121+D122</f>
        <v>0</v>
      </c>
      <c r="E114" s="81">
        <v>0</v>
      </c>
      <c r="F114" s="81">
        <v>0</v>
      </c>
      <c r="G114" s="81">
        <f>G115+G116+G117+G118+G119+G120+G121+G122</f>
        <v>0</v>
      </c>
      <c r="H114" s="81">
        <v>0</v>
      </c>
    </row>
    <row r="115" spans="1:8" ht="12" customHeight="1" x14ac:dyDescent="0.25">
      <c r="A115" s="24" t="s">
        <v>38</v>
      </c>
      <c r="B115" s="83" t="s">
        <v>206</v>
      </c>
      <c r="C115" s="81"/>
      <c r="D115" s="81"/>
      <c r="E115" s="81"/>
      <c r="F115" s="81"/>
      <c r="G115" s="81"/>
      <c r="H115" s="81"/>
    </row>
    <row r="116" spans="1:8" ht="12" customHeight="1" x14ac:dyDescent="0.25">
      <c r="A116" s="24" t="s">
        <v>207</v>
      </c>
      <c r="B116" s="84" t="s">
        <v>208</v>
      </c>
      <c r="C116" s="81"/>
      <c r="D116" s="81"/>
      <c r="E116" s="81"/>
      <c r="F116" s="81"/>
      <c r="G116" s="81"/>
      <c r="H116" s="81"/>
    </row>
    <row r="117" spans="1:8" ht="12" customHeight="1" x14ac:dyDescent="0.25">
      <c r="A117" s="24" t="s">
        <v>209</v>
      </c>
      <c r="B117" s="73" t="s">
        <v>187</v>
      </c>
      <c r="C117" s="81"/>
      <c r="D117" s="81"/>
      <c r="E117" s="81"/>
      <c r="F117" s="81"/>
      <c r="G117" s="81"/>
      <c r="H117" s="81"/>
    </row>
    <row r="118" spans="1:8" ht="12" customHeight="1" x14ac:dyDescent="0.25">
      <c r="A118" s="24" t="s">
        <v>210</v>
      </c>
      <c r="B118" s="73" t="s">
        <v>211</v>
      </c>
      <c r="C118" s="81">
        <v>0</v>
      </c>
      <c r="D118" s="81"/>
      <c r="E118" s="81">
        <v>0</v>
      </c>
      <c r="F118" s="81">
        <v>0</v>
      </c>
      <c r="G118" s="81"/>
      <c r="H118" s="81">
        <v>0</v>
      </c>
    </row>
    <row r="119" spans="1:8" ht="12" customHeight="1" x14ac:dyDescent="0.25">
      <c r="A119" s="24" t="s">
        <v>212</v>
      </c>
      <c r="B119" s="73" t="s">
        <v>213</v>
      </c>
      <c r="C119" s="81"/>
      <c r="D119" s="81"/>
      <c r="E119" s="81"/>
      <c r="F119" s="81"/>
      <c r="G119" s="81"/>
      <c r="H119" s="81"/>
    </row>
    <row r="120" spans="1:8" ht="12" customHeight="1" x14ac:dyDescent="0.25">
      <c r="A120" s="24" t="s">
        <v>214</v>
      </c>
      <c r="B120" s="73" t="s">
        <v>193</v>
      </c>
      <c r="C120" s="81"/>
      <c r="D120" s="81"/>
      <c r="E120" s="81"/>
      <c r="F120" s="81"/>
      <c r="G120" s="81"/>
      <c r="H120" s="81"/>
    </row>
    <row r="121" spans="1:8" ht="12" customHeight="1" x14ac:dyDescent="0.25">
      <c r="A121" s="24" t="s">
        <v>215</v>
      </c>
      <c r="B121" s="73" t="s">
        <v>216</v>
      </c>
      <c r="C121" s="81"/>
      <c r="D121" s="81"/>
      <c r="E121" s="81"/>
      <c r="F121" s="81"/>
      <c r="G121" s="81"/>
      <c r="H121" s="81"/>
    </row>
    <row r="122" spans="1:8" ht="12" customHeight="1" thickBot="1" x14ac:dyDescent="0.3">
      <c r="A122" s="74" t="s">
        <v>217</v>
      </c>
      <c r="B122" s="73" t="s">
        <v>218</v>
      </c>
      <c r="C122" s="85"/>
      <c r="D122" s="85"/>
      <c r="E122" s="85"/>
      <c r="F122" s="85"/>
      <c r="G122" s="85"/>
      <c r="H122" s="85"/>
    </row>
    <row r="123" spans="1:8" ht="12" customHeight="1" thickBot="1" x14ac:dyDescent="0.3">
      <c r="A123" s="32" t="s">
        <v>40</v>
      </c>
      <c r="B123" s="86" t="s">
        <v>219</v>
      </c>
      <c r="C123" s="23">
        <f>+C124+C125</f>
        <v>2000</v>
      </c>
      <c r="D123" s="23">
        <f>+D124+D125</f>
        <v>0</v>
      </c>
      <c r="E123" s="23">
        <f>D123+C123</f>
        <v>2000</v>
      </c>
      <c r="F123" s="23">
        <f>+F124+F125</f>
        <v>2000</v>
      </c>
      <c r="G123" s="23">
        <f>+G124+G125</f>
        <v>0</v>
      </c>
      <c r="H123" s="23">
        <f>G123+F123</f>
        <v>2000</v>
      </c>
    </row>
    <row r="124" spans="1:8" ht="12" customHeight="1" x14ac:dyDescent="0.25">
      <c r="A124" s="24" t="s">
        <v>42</v>
      </c>
      <c r="B124" s="87" t="s">
        <v>220</v>
      </c>
      <c r="C124" s="26">
        <v>2000</v>
      </c>
      <c r="D124" s="26"/>
      <c r="E124" s="26">
        <f>D124+C124</f>
        <v>2000</v>
      </c>
      <c r="F124" s="26">
        <v>2000</v>
      </c>
      <c r="G124" s="26"/>
      <c r="H124" s="26">
        <f>G124+F124</f>
        <v>2000</v>
      </c>
    </row>
    <row r="125" spans="1:8" ht="12" customHeight="1" thickBot="1" x14ac:dyDescent="0.3">
      <c r="A125" s="34" t="s">
        <v>44</v>
      </c>
      <c r="B125" s="80" t="s">
        <v>221</v>
      </c>
      <c r="C125" s="36"/>
      <c r="D125" s="36"/>
      <c r="E125" s="26">
        <f>D125+C125</f>
        <v>0</v>
      </c>
      <c r="F125" s="36"/>
      <c r="G125" s="36"/>
      <c r="H125" s="26">
        <f>G125+F125</f>
        <v>0</v>
      </c>
    </row>
    <row r="126" spans="1:8" ht="12" customHeight="1" thickBot="1" x14ac:dyDescent="0.3">
      <c r="A126" s="32" t="s">
        <v>222</v>
      </c>
      <c r="B126" s="86" t="s">
        <v>223</v>
      </c>
      <c r="C126" s="23">
        <f t="shared" ref="C126:H126" si="13">+C93+C109+C123</f>
        <v>71019</v>
      </c>
      <c r="D126" s="23">
        <f t="shared" si="13"/>
        <v>30495</v>
      </c>
      <c r="E126" s="23">
        <f t="shared" si="13"/>
        <v>101514</v>
      </c>
      <c r="F126" s="23">
        <f t="shared" si="13"/>
        <v>180813</v>
      </c>
      <c r="G126" s="23">
        <f t="shared" si="13"/>
        <v>30516</v>
      </c>
      <c r="H126" s="23">
        <f t="shared" si="13"/>
        <v>211329</v>
      </c>
    </row>
    <row r="127" spans="1:8" ht="12" customHeight="1" thickBot="1" x14ac:dyDescent="0.3">
      <c r="A127" s="32" t="s">
        <v>68</v>
      </c>
      <c r="B127" s="86" t="s">
        <v>224</v>
      </c>
      <c r="C127" s="23">
        <f t="shared" ref="C127:H127" si="14">+C128+C129+C130</f>
        <v>0</v>
      </c>
      <c r="D127" s="23">
        <f t="shared" si="14"/>
        <v>0</v>
      </c>
      <c r="E127" s="23">
        <f t="shared" si="14"/>
        <v>0</v>
      </c>
      <c r="F127" s="23">
        <f t="shared" si="14"/>
        <v>0</v>
      </c>
      <c r="G127" s="23">
        <f t="shared" si="14"/>
        <v>0</v>
      </c>
      <c r="H127" s="23">
        <f t="shared" si="14"/>
        <v>0</v>
      </c>
    </row>
    <row r="128" spans="1:8" s="65" customFormat="1" ht="12" customHeight="1" x14ac:dyDescent="0.25">
      <c r="A128" s="24" t="s">
        <v>70</v>
      </c>
      <c r="B128" s="87" t="s">
        <v>225</v>
      </c>
      <c r="C128" s="81"/>
      <c r="D128" s="81"/>
      <c r="E128" s="81"/>
      <c r="F128" s="81"/>
      <c r="G128" s="81"/>
      <c r="H128" s="81"/>
    </row>
    <row r="129" spans="1:8" ht="12" customHeight="1" x14ac:dyDescent="0.25">
      <c r="A129" s="24" t="s">
        <v>72</v>
      </c>
      <c r="B129" s="87" t="s">
        <v>226</v>
      </c>
      <c r="C129" s="81"/>
      <c r="D129" s="81"/>
      <c r="E129" s="81"/>
      <c r="F129" s="81"/>
      <c r="G129" s="81"/>
      <c r="H129" s="81"/>
    </row>
    <row r="130" spans="1:8" ht="12" customHeight="1" thickBot="1" x14ac:dyDescent="0.3">
      <c r="A130" s="74" t="s">
        <v>74</v>
      </c>
      <c r="B130" s="88" t="s">
        <v>227</v>
      </c>
      <c r="C130" s="81"/>
      <c r="D130" s="81"/>
      <c r="E130" s="81"/>
      <c r="F130" s="81"/>
      <c r="G130" s="81"/>
      <c r="H130" s="81"/>
    </row>
    <row r="131" spans="1:8" ht="12" customHeight="1" thickBot="1" x14ac:dyDescent="0.3">
      <c r="A131" s="32" t="s">
        <v>90</v>
      </c>
      <c r="B131" s="86" t="s">
        <v>228</v>
      </c>
      <c r="C131" s="23">
        <f t="shared" ref="C131:H131" si="15">+C132+C133+C134+C135</f>
        <v>0</v>
      </c>
      <c r="D131" s="23">
        <f t="shared" si="15"/>
        <v>0</v>
      </c>
      <c r="E131" s="23">
        <f t="shared" si="15"/>
        <v>0</v>
      </c>
      <c r="F131" s="23">
        <f t="shared" si="15"/>
        <v>0</v>
      </c>
      <c r="G131" s="23">
        <f t="shared" si="15"/>
        <v>0</v>
      </c>
      <c r="H131" s="23">
        <f t="shared" si="15"/>
        <v>0</v>
      </c>
    </row>
    <row r="132" spans="1:8" ht="12" customHeight="1" x14ac:dyDescent="0.25">
      <c r="A132" s="24" t="s">
        <v>92</v>
      </c>
      <c r="B132" s="87" t="s">
        <v>229</v>
      </c>
      <c r="C132" s="81"/>
      <c r="D132" s="81"/>
      <c r="E132" s="81"/>
      <c r="F132" s="81"/>
      <c r="G132" s="81"/>
      <c r="H132" s="81"/>
    </row>
    <row r="133" spans="1:8" ht="12" customHeight="1" x14ac:dyDescent="0.25">
      <c r="A133" s="24" t="s">
        <v>94</v>
      </c>
      <c r="B133" s="87" t="s">
        <v>230</v>
      </c>
      <c r="C133" s="81"/>
      <c r="D133" s="81"/>
      <c r="E133" s="81"/>
      <c r="F133" s="81"/>
      <c r="G133" s="81"/>
      <c r="H133" s="81"/>
    </row>
    <row r="134" spans="1:8" ht="12" customHeight="1" x14ac:dyDescent="0.25">
      <c r="A134" s="24" t="s">
        <v>96</v>
      </c>
      <c r="B134" s="87" t="s">
        <v>231</v>
      </c>
      <c r="C134" s="81"/>
      <c r="D134" s="81"/>
      <c r="E134" s="81"/>
      <c r="F134" s="81"/>
      <c r="G134" s="81"/>
      <c r="H134" s="81"/>
    </row>
    <row r="135" spans="1:8" s="65" customFormat="1" ht="12" customHeight="1" thickBot="1" x14ac:dyDescent="0.3">
      <c r="A135" s="74" t="s">
        <v>98</v>
      </c>
      <c r="B135" s="88" t="s">
        <v>232</v>
      </c>
      <c r="C135" s="81"/>
      <c r="D135" s="81"/>
      <c r="E135" s="81"/>
      <c r="F135" s="81"/>
      <c r="G135" s="81"/>
      <c r="H135" s="81"/>
    </row>
    <row r="136" spans="1:8" ht="12" customHeight="1" thickBot="1" x14ac:dyDescent="0.3">
      <c r="A136" s="32" t="s">
        <v>233</v>
      </c>
      <c r="B136" s="86" t="s">
        <v>234</v>
      </c>
      <c r="C136" s="37">
        <f>+C137+C138+C139+C140</f>
        <v>23381</v>
      </c>
      <c r="D136" s="37">
        <f>+D137+D138+D139+D140</f>
        <v>0</v>
      </c>
      <c r="E136" s="37">
        <f>D136+C136</f>
        <v>23381</v>
      </c>
      <c r="F136" s="37">
        <f>+F137+F138+F139+F140</f>
        <v>23381</v>
      </c>
      <c r="G136" s="37">
        <f>+G137+G138+G139+G140</f>
        <v>0</v>
      </c>
      <c r="H136" s="37">
        <f>G136+F136</f>
        <v>23381</v>
      </c>
    </row>
    <row r="137" spans="1:8" x14ac:dyDescent="0.25">
      <c r="A137" s="24" t="s">
        <v>104</v>
      </c>
      <c r="B137" s="87" t="s">
        <v>235</v>
      </c>
      <c r="C137" s="81">
        <v>23381</v>
      </c>
      <c r="D137" s="81"/>
      <c r="E137" s="81">
        <v>23381</v>
      </c>
      <c r="F137" s="81">
        <v>23381</v>
      </c>
      <c r="G137" s="81"/>
      <c r="H137" s="81">
        <v>23381</v>
      </c>
    </row>
    <row r="138" spans="1:8" ht="12" customHeight="1" x14ac:dyDescent="0.25">
      <c r="A138" s="24" t="s">
        <v>106</v>
      </c>
      <c r="B138" s="87" t="s">
        <v>236</v>
      </c>
      <c r="C138" s="81"/>
      <c r="D138" s="81"/>
      <c r="E138" s="81"/>
      <c r="F138" s="81"/>
      <c r="G138" s="81"/>
      <c r="H138" s="81"/>
    </row>
    <row r="139" spans="1:8" s="65" customFormat="1" ht="12" customHeight="1" x14ac:dyDescent="0.25">
      <c r="A139" s="24" t="s">
        <v>108</v>
      </c>
      <c r="B139" s="87" t="s">
        <v>237</v>
      </c>
      <c r="C139" s="81"/>
      <c r="D139" s="81"/>
      <c r="E139" s="81"/>
      <c r="F139" s="81"/>
      <c r="G139" s="81"/>
      <c r="H139" s="81"/>
    </row>
    <row r="140" spans="1:8" s="65" customFormat="1" ht="12" customHeight="1" thickBot="1" x14ac:dyDescent="0.3">
      <c r="A140" s="74" t="s">
        <v>110</v>
      </c>
      <c r="B140" s="88" t="s">
        <v>238</v>
      </c>
      <c r="C140" s="81"/>
      <c r="D140" s="81"/>
      <c r="E140" s="81"/>
      <c r="F140" s="81"/>
      <c r="G140" s="81"/>
      <c r="H140" s="81"/>
    </row>
    <row r="141" spans="1:8" s="65" customFormat="1" ht="12" customHeight="1" thickBot="1" x14ac:dyDescent="0.3">
      <c r="A141" s="32" t="s">
        <v>112</v>
      </c>
      <c r="B141" s="86" t="s">
        <v>239</v>
      </c>
      <c r="C141" s="89">
        <f t="shared" ref="C141:H141" si="16">+C142+C143+C144+C145</f>
        <v>0</v>
      </c>
      <c r="D141" s="89">
        <f t="shared" si="16"/>
        <v>0</v>
      </c>
      <c r="E141" s="89">
        <f t="shared" si="16"/>
        <v>0</v>
      </c>
      <c r="F141" s="89">
        <f t="shared" si="16"/>
        <v>0</v>
      </c>
      <c r="G141" s="89">
        <f t="shared" si="16"/>
        <v>0</v>
      </c>
      <c r="H141" s="89">
        <f t="shared" si="16"/>
        <v>0</v>
      </c>
    </row>
    <row r="142" spans="1:8" s="65" customFormat="1" ht="12" customHeight="1" x14ac:dyDescent="0.25">
      <c r="A142" s="24" t="s">
        <v>114</v>
      </c>
      <c r="B142" s="87" t="s">
        <v>240</v>
      </c>
      <c r="C142" s="81"/>
      <c r="D142" s="81"/>
      <c r="E142" s="81"/>
      <c r="F142" s="81"/>
      <c r="G142" s="81"/>
      <c r="H142" s="81"/>
    </row>
    <row r="143" spans="1:8" s="65" customFormat="1" ht="12" customHeight="1" x14ac:dyDescent="0.25">
      <c r="A143" s="24" t="s">
        <v>116</v>
      </c>
      <c r="B143" s="87" t="s">
        <v>241</v>
      </c>
      <c r="C143" s="81"/>
      <c r="D143" s="81"/>
      <c r="E143" s="81"/>
      <c r="F143" s="81"/>
      <c r="G143" s="81"/>
      <c r="H143" s="81"/>
    </row>
    <row r="144" spans="1:8" s="65" customFormat="1" ht="12" customHeight="1" x14ac:dyDescent="0.25">
      <c r="A144" s="24" t="s">
        <v>118</v>
      </c>
      <c r="B144" s="87" t="s">
        <v>242</v>
      </c>
      <c r="C144" s="81"/>
      <c r="D144" s="81"/>
      <c r="E144" s="81"/>
      <c r="F144" s="81"/>
      <c r="G144" s="81"/>
      <c r="H144" s="81"/>
    </row>
    <row r="145" spans="1:8" ht="12.75" customHeight="1" thickBot="1" x14ac:dyDescent="0.3">
      <c r="A145" s="24" t="s">
        <v>120</v>
      </c>
      <c r="B145" s="87" t="s">
        <v>243</v>
      </c>
      <c r="C145" s="81"/>
      <c r="D145" s="81"/>
      <c r="E145" s="81"/>
      <c r="F145" s="81"/>
      <c r="G145" s="81"/>
      <c r="H145" s="81"/>
    </row>
    <row r="146" spans="1:8" ht="12" customHeight="1" thickBot="1" x14ac:dyDescent="0.3">
      <c r="A146" s="32" t="s">
        <v>122</v>
      </c>
      <c r="B146" s="86" t="s">
        <v>244</v>
      </c>
      <c r="C146" s="90">
        <f t="shared" ref="C146:H146" si="17">+C127+C131+C136+C141</f>
        <v>23381</v>
      </c>
      <c r="D146" s="90">
        <f t="shared" si="17"/>
        <v>0</v>
      </c>
      <c r="E146" s="90">
        <f t="shared" si="17"/>
        <v>23381</v>
      </c>
      <c r="F146" s="90">
        <f t="shared" si="17"/>
        <v>23381</v>
      </c>
      <c r="G146" s="90">
        <f t="shared" si="17"/>
        <v>0</v>
      </c>
      <c r="H146" s="90">
        <f t="shared" si="17"/>
        <v>23381</v>
      </c>
    </row>
    <row r="147" spans="1:8" ht="15" customHeight="1" thickBot="1" x14ac:dyDescent="0.3">
      <c r="A147" s="91" t="s">
        <v>245</v>
      </c>
      <c r="B147" s="92" t="s">
        <v>246</v>
      </c>
      <c r="C147" s="90">
        <f t="shared" ref="C147:H147" si="18">+C126+C146</f>
        <v>94400</v>
      </c>
      <c r="D147" s="90">
        <f t="shared" si="18"/>
        <v>30495</v>
      </c>
      <c r="E147" s="90">
        <f t="shared" si="18"/>
        <v>124895</v>
      </c>
      <c r="F147" s="90">
        <f t="shared" si="18"/>
        <v>204194</v>
      </c>
      <c r="G147" s="90">
        <f t="shared" si="18"/>
        <v>30516</v>
      </c>
      <c r="H147" s="90">
        <f t="shared" si="18"/>
        <v>234710</v>
      </c>
    </row>
    <row r="149" spans="1:8" ht="15" customHeight="1" x14ac:dyDescent="0.25">
      <c r="A149" s="93"/>
      <c r="B149" s="94"/>
      <c r="C149" s="95"/>
      <c r="D149" s="96"/>
      <c r="E149" s="96"/>
      <c r="F149" s="95"/>
      <c r="G149" s="96"/>
      <c r="H149" s="96"/>
    </row>
    <row r="150" spans="1:8" ht="14.25" customHeight="1" x14ac:dyDescent="0.25">
      <c r="A150" s="93"/>
      <c r="B150" s="94"/>
      <c r="C150" s="96"/>
      <c r="D150" s="96"/>
      <c r="E150" s="96"/>
      <c r="F150" s="96"/>
      <c r="G150" s="96"/>
      <c r="H150" s="96"/>
    </row>
  </sheetData>
  <mergeCells count="12">
    <mergeCell ref="C90:E90"/>
    <mergeCell ref="F90:H90"/>
    <mergeCell ref="C5:E5"/>
    <mergeCell ref="F5:H5"/>
    <mergeCell ref="A7:A8"/>
    <mergeCell ref="B7:B8"/>
    <mergeCell ref="C7:C8"/>
    <mergeCell ref="D7:D8"/>
    <mergeCell ref="E7:E8"/>
    <mergeCell ref="F7:F8"/>
    <mergeCell ref="G7:G8"/>
    <mergeCell ref="H7:H8"/>
  </mergeCells>
  <pageMargins left="0.39370078740157483" right="0.39370078740157483" top="1.1417322834645669" bottom="0.55118110236220474" header="0.31496062992125984" footer="0.31496062992125984"/>
  <pageSetup paperSize="9" orientation="landscape" r:id="rId1"/>
  <headerFooter>
    <oddHeader>&amp;C&amp;"-,Félkövér"&amp;9 
Tiszagyulaháza község 2017.évi költségvetési bevételei és kiadásai, előirányzat csoportonként és kiemelt előirányzatonként&amp;R&amp;"-,Dőlt"&amp;8 2.melléklet a 17/2017.(XII. 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2017-12-18T10:08:53Z</dcterms:created>
  <dcterms:modified xsi:type="dcterms:W3CDTF">2017-12-27T12:22:20Z</dcterms:modified>
</cp:coreProperties>
</file>