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'1.sz.mell.'!$A$1:$I$91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F89" i="1" s="1"/>
  <c r="F88" i="1"/>
  <c r="I87" i="1"/>
  <c r="H87" i="1"/>
  <c r="G87" i="1"/>
  <c r="F87" i="1" s="1"/>
  <c r="I86" i="1"/>
  <c r="I90" i="1" s="1"/>
  <c r="H86" i="1"/>
  <c r="H90" i="1" s="1"/>
  <c r="G86" i="1"/>
  <c r="G90" i="1" s="1"/>
  <c r="I83" i="1"/>
  <c r="I84" i="1" s="1"/>
  <c r="H83" i="1"/>
  <c r="G82" i="1"/>
  <c r="F82" i="1" s="1"/>
  <c r="G81" i="1"/>
  <c r="F81" i="1" s="1"/>
  <c r="G80" i="1"/>
  <c r="F80" i="1" s="1"/>
  <c r="G79" i="1"/>
  <c r="F79" i="1" s="1"/>
  <c r="G78" i="1"/>
  <c r="F78" i="1" s="1"/>
  <c r="I76" i="1"/>
  <c r="G75" i="1"/>
  <c r="F75" i="1" s="1"/>
  <c r="G74" i="1"/>
  <c r="F74" i="1" s="1"/>
  <c r="G73" i="1"/>
  <c r="F73" i="1" s="1"/>
  <c r="H72" i="1"/>
  <c r="F72" i="1" s="1"/>
  <c r="G71" i="1"/>
  <c r="F71" i="1" s="1"/>
  <c r="F70" i="1"/>
  <c r="I69" i="1"/>
  <c r="H69" i="1"/>
  <c r="G68" i="1"/>
  <c r="F68" i="1"/>
  <c r="I67" i="1"/>
  <c r="H67" i="1"/>
  <c r="G67" i="1"/>
  <c r="F67" i="1"/>
  <c r="I66" i="1"/>
  <c r="H66" i="1"/>
  <c r="G66" i="1"/>
  <c r="F66" i="1"/>
  <c r="I65" i="1"/>
  <c r="H65" i="1"/>
  <c r="H76" i="1" s="1"/>
  <c r="G65" i="1"/>
  <c r="F65" i="1"/>
  <c r="F58" i="1"/>
  <c r="I57" i="1"/>
  <c r="I54" i="1" s="1"/>
  <c r="I53" i="1" s="1"/>
  <c r="H57" i="1"/>
  <c r="G57" i="1"/>
  <c r="F57" i="1" s="1"/>
  <c r="F56" i="1"/>
  <c r="G55" i="1"/>
  <c r="F55" i="1"/>
  <c r="H54" i="1"/>
  <c r="H53" i="1"/>
  <c r="I44" i="1"/>
  <c r="H44" i="1"/>
  <c r="G44" i="1"/>
  <c r="F44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 s="1"/>
  <c r="G36" i="1"/>
  <c r="F36" i="1" s="1"/>
  <c r="G35" i="1"/>
  <c r="F35" i="1" s="1"/>
  <c r="G34" i="1"/>
  <c r="F34" i="1" s="1"/>
  <c r="H33" i="1"/>
  <c r="G33" i="1"/>
  <c r="F33" i="1"/>
  <c r="G32" i="1"/>
  <c r="F32" i="1"/>
  <c r="G31" i="1"/>
  <c r="F31" i="1"/>
  <c r="G30" i="1"/>
  <c r="F30" i="1"/>
  <c r="I29" i="1"/>
  <c r="H29" i="1"/>
  <c r="H27" i="1" s="1"/>
  <c r="G29" i="1"/>
  <c r="F29" i="1"/>
  <c r="H28" i="1"/>
  <c r="G28" i="1"/>
  <c r="F28" i="1" s="1"/>
  <c r="I27" i="1"/>
  <c r="G27" i="1"/>
  <c r="F27" i="1" s="1"/>
  <c r="I26" i="1"/>
  <c r="I19" i="1" s="1"/>
  <c r="H26" i="1"/>
  <c r="G26" i="1"/>
  <c r="F26" i="1" s="1"/>
  <c r="F19" i="1" s="1"/>
  <c r="F25" i="1"/>
  <c r="G24" i="1"/>
  <c r="F24" i="1"/>
  <c r="G23" i="1"/>
  <c r="F23" i="1"/>
  <c r="I22" i="1"/>
  <c r="H22" i="1"/>
  <c r="G22" i="1"/>
  <c r="F22" i="1"/>
  <c r="G21" i="1"/>
  <c r="F21" i="1"/>
  <c r="H19" i="1"/>
  <c r="I18" i="1"/>
  <c r="H18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I9" i="1"/>
  <c r="H9" i="1"/>
  <c r="G9" i="1"/>
  <c r="F9" i="1"/>
  <c r="I8" i="1"/>
  <c r="I51" i="1" s="1"/>
  <c r="H8" i="1"/>
  <c r="G8" i="1"/>
  <c r="F8" i="1"/>
  <c r="F51" i="1" l="1"/>
  <c r="H51" i="1"/>
  <c r="I60" i="1"/>
  <c r="I59" i="1"/>
  <c r="H84" i="1"/>
  <c r="F90" i="1"/>
  <c r="I91" i="1"/>
  <c r="G51" i="1"/>
  <c r="H60" i="1"/>
  <c r="H91" i="1"/>
  <c r="F39" i="1"/>
  <c r="H39" i="1"/>
  <c r="H59" i="1"/>
  <c r="G83" i="1"/>
  <c r="G19" i="1"/>
  <c r="G39" i="1"/>
  <c r="I39" i="1"/>
  <c r="G54" i="1"/>
  <c r="G69" i="1"/>
  <c r="F86" i="1"/>
  <c r="G53" i="1" l="1"/>
  <c r="F54" i="1"/>
  <c r="F83" i="1"/>
  <c r="G76" i="1"/>
  <c r="F76" i="1" s="1"/>
  <c r="F69" i="1"/>
  <c r="G60" i="1" l="1"/>
  <c r="F60" i="1" s="1"/>
  <c r="G59" i="1"/>
  <c r="F59" i="1" s="1"/>
  <c r="F53" i="1"/>
  <c r="G84" i="1"/>
  <c r="F84" i="1" l="1"/>
  <c r="G91" i="1"/>
  <c r="F91" i="1" s="1"/>
</calcChain>
</file>

<file path=xl/sharedStrings.xml><?xml version="1.0" encoding="utf-8"?>
<sst xmlns="http://schemas.openxmlformats.org/spreadsheetml/2006/main" count="268" uniqueCount="215">
  <si>
    <t>1. melléklet a 3/2019. (II.28.) önkormányzati rendelethez</t>
  </si>
  <si>
    <t>TÉGLÁS VÁROS ÖNKORMÁNYZAT
2019. ÉVI KÖLTSÉGVETÉSÉNEK ÖSSZEVONT MÉRLEGE</t>
  </si>
  <si>
    <t xml:space="preserve">Forintban 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</si>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</sst>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4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5" fillId="0" borderId="0" xfId="0" applyNumberFormat="1" applyFont="1" applyFill="1" applyAlignment="1" applyProtection="1">
      <alignment horizontal="righ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1" fillId="0" borderId="2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/>
      <sheetData sheetId="1"/>
      <sheetData sheetId="2"/>
      <sheetData sheetId="3">
        <row r="10">
          <cell r="G10">
            <v>115851620</v>
          </cell>
        </row>
        <row r="11">
          <cell r="G11">
            <v>162389984</v>
          </cell>
        </row>
        <row r="12">
          <cell r="G12">
            <v>118341564</v>
          </cell>
        </row>
        <row r="13">
          <cell r="G13">
            <v>7781510</v>
          </cell>
        </row>
        <row r="18">
          <cell r="G18">
            <v>128528000</v>
          </cell>
          <cell r="H18">
            <v>400000</v>
          </cell>
        </row>
        <row r="21">
          <cell r="G21">
            <v>44000000</v>
          </cell>
        </row>
        <row r="22">
          <cell r="G22">
            <v>176000000</v>
          </cell>
        </row>
        <row r="23">
          <cell r="G23">
            <v>165000000</v>
          </cell>
        </row>
        <row r="24">
          <cell r="G24">
            <v>11000000</v>
          </cell>
        </row>
        <row r="26">
          <cell r="G26">
            <v>1000000</v>
          </cell>
        </row>
        <row r="28">
          <cell r="H28">
            <v>300000</v>
          </cell>
        </row>
        <row r="29">
          <cell r="G29">
            <v>7690000</v>
          </cell>
        </row>
        <row r="30">
          <cell r="G30">
            <v>3168000</v>
          </cell>
        </row>
        <row r="31">
          <cell r="G31">
            <v>3626000</v>
          </cell>
        </row>
        <row r="33">
          <cell r="G33">
            <v>1857000</v>
          </cell>
        </row>
        <row r="55">
          <cell r="G55">
            <v>30000000</v>
          </cell>
        </row>
        <row r="57">
          <cell r="G57">
            <v>758511845</v>
          </cell>
          <cell r="H57">
            <v>18324000</v>
          </cell>
          <cell r="I57">
            <v>9877000</v>
          </cell>
        </row>
        <row r="66">
          <cell r="G66">
            <v>156654000</v>
          </cell>
          <cell r="H66">
            <v>1828000</v>
          </cell>
        </row>
        <row r="67">
          <cell r="G67">
            <v>20183000</v>
          </cell>
          <cell r="H67">
            <v>1610000</v>
          </cell>
        </row>
        <row r="68">
          <cell r="G68">
            <v>102402000</v>
          </cell>
          <cell r="H68">
            <v>4129000</v>
          </cell>
        </row>
        <row r="69">
          <cell r="G69">
            <v>8000000</v>
          </cell>
        </row>
        <row r="72">
          <cell r="G72">
            <v>29189000</v>
          </cell>
        </row>
        <row r="73">
          <cell r="H73">
            <v>10000000</v>
          </cell>
        </row>
        <row r="75">
          <cell r="G75">
            <v>12000000</v>
          </cell>
        </row>
        <row r="76">
          <cell r="G76">
            <v>558227000</v>
          </cell>
        </row>
        <row r="79">
          <cell r="G79">
            <v>107114000</v>
          </cell>
        </row>
        <row r="80">
          <cell r="G80">
            <v>8606000</v>
          </cell>
        </row>
        <row r="82">
          <cell r="G82">
            <v>1500000</v>
          </cell>
        </row>
        <row r="90">
          <cell r="G90">
            <v>13833523</v>
          </cell>
        </row>
      </sheetData>
      <sheetData sheetId="4">
        <row r="10">
          <cell r="G10">
            <v>0</v>
          </cell>
          <cell r="H10">
            <v>0</v>
          </cell>
          <cell r="I10">
            <v>100000</v>
          </cell>
        </row>
        <row r="13">
          <cell r="G13">
            <v>39044000</v>
          </cell>
          <cell r="H13">
            <v>9151000</v>
          </cell>
          <cell r="I13">
            <v>0</v>
          </cell>
        </row>
        <row r="14">
          <cell r="G14">
            <v>5600000</v>
          </cell>
        </row>
        <row r="16">
          <cell r="G16">
            <v>1055000</v>
          </cell>
        </row>
        <row r="17">
          <cell r="G17">
            <v>10786000</v>
          </cell>
          <cell r="H17">
            <v>2471000</v>
          </cell>
        </row>
        <row r="43">
          <cell r="G43">
            <v>173550000</v>
          </cell>
          <cell r="H43">
            <v>5520000</v>
          </cell>
          <cell r="I43">
            <v>3294000</v>
          </cell>
        </row>
        <row r="44">
          <cell r="G44">
            <v>38282000</v>
          </cell>
          <cell r="H44">
            <v>1076000</v>
          </cell>
          <cell r="I44">
            <v>642000</v>
          </cell>
        </row>
        <row r="45">
          <cell r="G45">
            <v>123529000</v>
          </cell>
          <cell r="H45">
            <v>6483000</v>
          </cell>
          <cell r="I45">
            <v>6041000</v>
          </cell>
        </row>
        <row r="50">
          <cell r="G50">
            <v>1905000</v>
          </cell>
        </row>
      </sheetData>
      <sheetData sheetId="5">
        <row r="13">
          <cell r="F13">
            <v>2860000</v>
          </cell>
        </row>
        <row r="43">
          <cell r="F43">
            <v>128368000</v>
          </cell>
        </row>
        <row r="44">
          <cell r="F44">
            <v>27627000</v>
          </cell>
        </row>
        <row r="45">
          <cell r="F45">
            <v>12016000</v>
          </cell>
        </row>
        <row r="51">
          <cell r="F51">
            <v>127000</v>
          </cell>
        </row>
      </sheetData>
      <sheetData sheetId="6">
        <row r="13">
          <cell r="F13">
            <v>840000</v>
          </cell>
        </row>
        <row r="14">
          <cell r="F14">
            <v>972000</v>
          </cell>
        </row>
        <row r="43">
          <cell r="F43">
            <v>18431000</v>
          </cell>
        </row>
        <row r="44">
          <cell r="F44">
            <v>3708000</v>
          </cell>
        </row>
        <row r="45">
          <cell r="F45">
            <v>11439000</v>
          </cell>
        </row>
        <row r="51">
          <cell r="F51">
            <v>127000</v>
          </cell>
        </row>
      </sheetData>
      <sheetData sheetId="7">
        <row r="43">
          <cell r="F43">
            <v>42608000</v>
          </cell>
        </row>
        <row r="44">
          <cell r="F44">
            <v>8471000</v>
          </cell>
        </row>
        <row r="45">
          <cell r="F45">
            <v>11752000</v>
          </cell>
        </row>
        <row r="51">
          <cell r="F51">
            <v>254000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4"/>
  <sheetViews>
    <sheetView tabSelected="1" zoomScaleNormal="100" workbookViewId="0">
      <selection activeCell="I10" sqref="I10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F1" s="4"/>
      <c r="G1" s="4"/>
      <c r="H1" s="4"/>
      <c r="I1" s="4" t="s">
        <v>0</v>
      </c>
    </row>
    <row r="2" spans="1:9" x14ac:dyDescent="0.2">
      <c r="F2" s="4"/>
      <c r="G2" s="4"/>
      <c r="H2" s="4"/>
      <c r="I2" s="4"/>
    </row>
    <row r="3" spans="1:9" ht="42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6"/>
      <c r="B4" s="6"/>
      <c r="C4" s="6"/>
      <c r="D4" s="6"/>
      <c r="E4" s="6"/>
      <c r="F4" s="7"/>
      <c r="G4" s="4"/>
      <c r="H4" s="4"/>
      <c r="I4" s="8" t="s">
        <v>2</v>
      </c>
    </row>
    <row r="5" spans="1:9" s="13" customFormat="1" ht="57" x14ac:dyDescent="0.2">
      <c r="A5" s="9"/>
      <c r="B5" s="10" t="s">
        <v>3</v>
      </c>
      <c r="C5" s="10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2" t="s">
        <v>9</v>
      </c>
      <c r="I5" s="12" t="s">
        <v>10</v>
      </c>
    </row>
    <row r="6" spans="1:9" s="18" customFormat="1" ht="14.25" customHeight="1" x14ac:dyDescent="0.2">
      <c r="A6" s="14" t="s">
        <v>11</v>
      </c>
      <c r="B6" s="15" t="s">
        <v>12</v>
      </c>
      <c r="C6" s="15" t="s">
        <v>13</v>
      </c>
      <c r="D6" s="15" t="s">
        <v>14</v>
      </c>
      <c r="E6" s="16" t="s">
        <v>15</v>
      </c>
      <c r="F6" s="17" t="s">
        <v>16</v>
      </c>
      <c r="G6" s="17" t="s">
        <v>17</v>
      </c>
      <c r="H6" s="17" t="s">
        <v>18</v>
      </c>
      <c r="I6" s="17" t="s">
        <v>19</v>
      </c>
    </row>
    <row r="7" spans="1:9" x14ac:dyDescent="0.2">
      <c r="A7" s="19"/>
      <c r="B7" s="20" t="s">
        <v>20</v>
      </c>
      <c r="C7" s="21" t="s">
        <v>21</v>
      </c>
      <c r="D7" s="21"/>
      <c r="E7" s="21"/>
      <c r="F7" s="21"/>
      <c r="G7" s="22"/>
      <c r="H7" s="22"/>
      <c r="I7" s="22"/>
    </row>
    <row r="8" spans="1:9" x14ac:dyDescent="0.2">
      <c r="A8" s="23" t="s">
        <v>20</v>
      </c>
      <c r="B8" s="24"/>
      <c r="C8" s="25" t="s">
        <v>22</v>
      </c>
      <c r="D8" s="25"/>
      <c r="E8" s="25" t="s">
        <v>23</v>
      </c>
      <c r="F8" s="26">
        <f>F9+F16+F17+F18</f>
        <v>533292678</v>
      </c>
      <c r="G8" s="26">
        <f>G9+G16+G17+G18</f>
        <v>532892678</v>
      </c>
      <c r="H8" s="26">
        <f>H9+H16+H17+H18</f>
        <v>400000</v>
      </c>
      <c r="I8" s="26">
        <f>I9+I16+I17+I18</f>
        <v>0</v>
      </c>
    </row>
    <row r="9" spans="1:9" x14ac:dyDescent="0.2">
      <c r="A9" s="19" t="s">
        <v>24</v>
      </c>
      <c r="B9" s="27"/>
      <c r="C9" s="28"/>
      <c r="D9" s="28" t="s">
        <v>25</v>
      </c>
      <c r="E9" s="28" t="s">
        <v>26</v>
      </c>
      <c r="F9" s="29">
        <f>F10+F11+F12+F13+F14</f>
        <v>404364678</v>
      </c>
      <c r="G9" s="29">
        <f>G10+G11+G12+G13+G14</f>
        <v>404364678</v>
      </c>
      <c r="H9" s="29">
        <f>H10+H11+H12+H13+H14</f>
        <v>0</v>
      </c>
      <c r="I9" s="29">
        <f>I10+I11+I12+I13+I14</f>
        <v>0</v>
      </c>
    </row>
    <row r="10" spans="1:9" x14ac:dyDescent="0.2">
      <c r="A10" s="19" t="s">
        <v>27</v>
      </c>
      <c r="B10" s="27"/>
      <c r="C10" s="28"/>
      <c r="D10" s="28" t="s">
        <v>28</v>
      </c>
      <c r="E10" s="30" t="s">
        <v>29</v>
      </c>
      <c r="F10" s="29">
        <f>+G10+H10+I10</f>
        <v>115851620</v>
      </c>
      <c r="G10" s="29">
        <f>+'[1]4.sz.mell. önkormányzat'!G10</f>
        <v>115851620</v>
      </c>
      <c r="H10" s="29"/>
      <c r="I10" s="29"/>
    </row>
    <row r="11" spans="1:9" x14ac:dyDescent="0.2">
      <c r="A11" s="19" t="s">
        <v>30</v>
      </c>
      <c r="B11" s="27"/>
      <c r="C11" s="28"/>
      <c r="D11" s="28" t="s">
        <v>31</v>
      </c>
      <c r="E11" s="30" t="s">
        <v>32</v>
      </c>
      <c r="F11" s="29">
        <f t="shared" ref="F11:F18" si="0">+G11+H11+I11</f>
        <v>162389984</v>
      </c>
      <c r="G11" s="29">
        <f>+'[1]4.sz.mell. önkormányzat'!G11</f>
        <v>162389984</v>
      </c>
      <c r="H11" s="29"/>
      <c r="I11" s="29"/>
    </row>
    <row r="12" spans="1:9" x14ac:dyDescent="0.2">
      <c r="A12" s="19" t="s">
        <v>33</v>
      </c>
      <c r="B12" s="27"/>
      <c r="C12" s="28"/>
      <c r="D12" s="28" t="s">
        <v>34</v>
      </c>
      <c r="E12" s="30" t="s">
        <v>35</v>
      </c>
      <c r="F12" s="29">
        <f t="shared" si="0"/>
        <v>118341564</v>
      </c>
      <c r="G12" s="29">
        <f>+'[1]4.sz.mell. önkormányzat'!G12</f>
        <v>118341564</v>
      </c>
      <c r="H12" s="29"/>
      <c r="I12" s="29"/>
    </row>
    <row r="13" spans="1:9" x14ac:dyDescent="0.2">
      <c r="A13" s="19" t="s">
        <v>36</v>
      </c>
      <c r="B13" s="27"/>
      <c r="C13" s="28"/>
      <c r="D13" s="28" t="s">
        <v>37</v>
      </c>
      <c r="E13" s="30" t="s">
        <v>38</v>
      </c>
      <c r="F13" s="29">
        <f t="shared" si="0"/>
        <v>7781510</v>
      </c>
      <c r="G13" s="29">
        <f>+'[1]4.sz.mell. önkormányzat'!G13</f>
        <v>7781510</v>
      </c>
      <c r="H13" s="29"/>
      <c r="I13" s="29"/>
    </row>
    <row r="14" spans="1:9" x14ac:dyDescent="0.2">
      <c r="A14" s="19" t="s">
        <v>39</v>
      </c>
      <c r="B14" s="27"/>
      <c r="C14" s="28"/>
      <c r="D14" s="28" t="s">
        <v>40</v>
      </c>
      <c r="E14" s="30" t="s">
        <v>41</v>
      </c>
      <c r="F14" s="29">
        <f t="shared" si="0"/>
        <v>0</v>
      </c>
      <c r="G14" s="29">
        <f>+'[1]4.sz.mell. önkormányzat'!G14</f>
        <v>0</v>
      </c>
      <c r="H14" s="29"/>
      <c r="I14" s="29"/>
    </row>
    <row r="15" spans="1:9" x14ac:dyDescent="0.2">
      <c r="A15" s="19"/>
      <c r="B15" s="27"/>
      <c r="C15" s="28"/>
      <c r="D15" s="28" t="s">
        <v>42</v>
      </c>
      <c r="E15" s="30" t="s">
        <v>43</v>
      </c>
      <c r="F15" s="29">
        <f t="shared" si="0"/>
        <v>0</v>
      </c>
      <c r="G15" s="29">
        <f>+'[1]4.sz.mell. önkormányzat'!G15</f>
        <v>0</v>
      </c>
      <c r="H15" s="29"/>
      <c r="I15" s="29"/>
    </row>
    <row r="16" spans="1:9" x14ac:dyDescent="0.2">
      <c r="A16" s="19" t="s">
        <v>44</v>
      </c>
      <c r="B16" s="27"/>
      <c r="C16" s="28"/>
      <c r="D16" s="28" t="s">
        <v>45</v>
      </c>
      <c r="E16" s="28" t="s">
        <v>46</v>
      </c>
      <c r="F16" s="29">
        <f t="shared" si="0"/>
        <v>0</v>
      </c>
      <c r="G16" s="29">
        <f>+'[1]4.sz.mell. önkormányzat'!G16</f>
        <v>0</v>
      </c>
      <c r="H16" s="29"/>
      <c r="I16" s="29"/>
    </row>
    <row r="17" spans="1:9" ht="25.5" x14ac:dyDescent="0.2">
      <c r="A17" s="19" t="s">
        <v>47</v>
      </c>
      <c r="B17" s="27"/>
      <c r="C17" s="28"/>
      <c r="D17" s="28" t="s">
        <v>48</v>
      </c>
      <c r="E17" s="31" t="s">
        <v>49</v>
      </c>
      <c r="F17" s="29">
        <f t="shared" si="0"/>
        <v>0</v>
      </c>
      <c r="G17" s="29">
        <f>+'[1]4.sz.mell. önkormányzat'!G17</f>
        <v>0</v>
      </c>
      <c r="H17" s="29"/>
      <c r="I17" s="29"/>
    </row>
    <row r="18" spans="1:9" x14ac:dyDescent="0.2">
      <c r="A18" s="19" t="s">
        <v>50</v>
      </c>
      <c r="B18" s="27"/>
      <c r="C18" s="28"/>
      <c r="D18" s="28" t="s">
        <v>51</v>
      </c>
      <c r="E18" s="28" t="s">
        <v>52</v>
      </c>
      <c r="F18" s="29">
        <f t="shared" si="0"/>
        <v>128928000</v>
      </c>
      <c r="G18" s="29">
        <f>+'[1]4.sz.mell. önkormányzat'!G18+'[1]5.sz.mell. hivatal'!G9+'[1]6.sz.mell. óvoda'!F9+'[1]7.sz.mell. könyvtár'!F9+'[1]8.sz.mell. bölcsőde'!F9</f>
        <v>128528000</v>
      </c>
      <c r="H18" s="29">
        <f>+'[1]4.sz.mell. önkormányzat'!H18+'[1]5.sz.mell. hivatal'!H9</f>
        <v>400000</v>
      </c>
      <c r="I18" s="29">
        <f>+'[1]4.sz.mell. önkormányzat'!I18+'[1]5.sz.mell. hivatal'!I9</f>
        <v>0</v>
      </c>
    </row>
    <row r="19" spans="1:9" x14ac:dyDescent="0.2">
      <c r="A19" s="19" t="s">
        <v>53</v>
      </c>
      <c r="B19" s="27"/>
      <c r="C19" s="32" t="s">
        <v>54</v>
      </c>
      <c r="D19" s="32"/>
      <c r="E19" s="32" t="s">
        <v>55</v>
      </c>
      <c r="F19" s="33">
        <f>F20+F21+F22+F26</f>
        <v>221100000</v>
      </c>
      <c r="G19" s="33">
        <f>G20+G21+G22+G26</f>
        <v>221000000</v>
      </c>
      <c r="H19" s="33">
        <f>H20+H21+H22+H26</f>
        <v>0</v>
      </c>
      <c r="I19" s="33">
        <f>I20+I21+I22+I26</f>
        <v>100000</v>
      </c>
    </row>
    <row r="20" spans="1:9" x14ac:dyDescent="0.2">
      <c r="A20" s="19" t="s">
        <v>56</v>
      </c>
      <c r="B20" s="27"/>
      <c r="C20" s="28"/>
      <c r="D20" s="28" t="s">
        <v>57</v>
      </c>
      <c r="E20" s="28" t="s">
        <v>58</v>
      </c>
      <c r="F20" s="29"/>
      <c r="G20" s="29"/>
      <c r="H20" s="29"/>
      <c r="I20" s="29"/>
    </row>
    <row r="21" spans="1:9" x14ac:dyDescent="0.2">
      <c r="A21" s="19" t="s">
        <v>59</v>
      </c>
      <c r="B21" s="27"/>
      <c r="C21" s="28"/>
      <c r="D21" s="28" t="s">
        <v>60</v>
      </c>
      <c r="E21" s="28" t="s">
        <v>61</v>
      </c>
      <c r="F21" s="29">
        <f t="shared" ref="F21:F26" si="1">+G21+H21+I21</f>
        <v>44000000</v>
      </c>
      <c r="G21" s="29">
        <f>+'[1]4.sz.mell. önkormányzat'!G21</f>
        <v>44000000</v>
      </c>
      <c r="H21" s="29"/>
      <c r="I21" s="29"/>
    </row>
    <row r="22" spans="1:9" x14ac:dyDescent="0.2">
      <c r="A22" s="19" t="s">
        <v>62</v>
      </c>
      <c r="B22" s="27"/>
      <c r="C22" s="28"/>
      <c r="D22" s="28" t="s">
        <v>63</v>
      </c>
      <c r="E22" s="28" t="s">
        <v>64</v>
      </c>
      <c r="F22" s="29">
        <f t="shared" si="1"/>
        <v>176000000</v>
      </c>
      <c r="G22" s="29">
        <f>+'[1]4.sz.mell. önkormányzat'!G22</f>
        <v>176000000</v>
      </c>
      <c r="H22" s="29">
        <f>H23+H24+H25</f>
        <v>0</v>
      </c>
      <c r="I22" s="29">
        <f>I23+I24+I25</f>
        <v>0</v>
      </c>
    </row>
    <row r="23" spans="1:9" x14ac:dyDescent="0.2">
      <c r="A23" s="19" t="s">
        <v>65</v>
      </c>
      <c r="B23" s="27"/>
      <c r="C23" s="28"/>
      <c r="D23" s="28" t="s">
        <v>66</v>
      </c>
      <c r="E23" s="30" t="s">
        <v>67</v>
      </c>
      <c r="F23" s="29">
        <f t="shared" si="1"/>
        <v>165000000</v>
      </c>
      <c r="G23" s="29">
        <f>+'[1]4.sz.mell. önkormányzat'!G23</f>
        <v>165000000</v>
      </c>
      <c r="H23" s="29"/>
      <c r="I23" s="29"/>
    </row>
    <row r="24" spans="1:9" x14ac:dyDescent="0.2">
      <c r="A24" s="19" t="s">
        <v>68</v>
      </c>
      <c r="B24" s="27"/>
      <c r="C24" s="28"/>
      <c r="D24" s="28" t="s">
        <v>69</v>
      </c>
      <c r="E24" s="30" t="s">
        <v>70</v>
      </c>
      <c r="F24" s="29">
        <f t="shared" si="1"/>
        <v>11000000</v>
      </c>
      <c r="G24" s="29">
        <f>+'[1]4.sz.mell. önkormányzat'!G24</f>
        <v>11000000</v>
      </c>
      <c r="H24" s="29"/>
      <c r="I24" s="29"/>
    </row>
    <row r="25" spans="1:9" x14ac:dyDescent="0.2">
      <c r="A25" s="19" t="s">
        <v>71</v>
      </c>
      <c r="B25" s="27"/>
      <c r="C25" s="28"/>
      <c r="D25" s="28" t="s">
        <v>72</v>
      </c>
      <c r="E25" s="30" t="s">
        <v>73</v>
      </c>
      <c r="F25" s="29">
        <f t="shared" si="1"/>
        <v>0</v>
      </c>
      <c r="G25" s="29">
        <v>0</v>
      </c>
      <c r="H25" s="29"/>
      <c r="I25" s="29"/>
    </row>
    <row r="26" spans="1:9" x14ac:dyDescent="0.2">
      <c r="A26" s="19" t="s">
        <v>74</v>
      </c>
      <c r="B26" s="27"/>
      <c r="C26" s="28"/>
      <c r="D26" s="28" t="s">
        <v>75</v>
      </c>
      <c r="E26" s="28" t="s">
        <v>76</v>
      </c>
      <c r="F26" s="29">
        <f t="shared" si="1"/>
        <v>1100000</v>
      </c>
      <c r="G26" s="29">
        <f>+'[1]4.sz.mell. önkormányzat'!G26+'[1]5.sz.mell. hivatal'!G10</f>
        <v>1000000</v>
      </c>
      <c r="H26" s="29">
        <f>+'[1]5.sz.mell. hivatal'!H10+'[1]4.sz.mell. önkormányzat'!H26</f>
        <v>0</v>
      </c>
      <c r="I26" s="29">
        <f>+'[1]5.sz.mell. hivatal'!I10+'[1]4.sz.mell. önkormányzat'!I26</f>
        <v>100000</v>
      </c>
    </row>
    <row r="27" spans="1:9" x14ac:dyDescent="0.2">
      <c r="A27" s="19" t="s">
        <v>77</v>
      </c>
      <c r="B27" s="27"/>
      <c r="C27" s="32" t="s">
        <v>78</v>
      </c>
      <c r="D27" s="32"/>
      <c r="E27" s="32" t="s">
        <v>79</v>
      </c>
      <c r="F27" s="33">
        <f>+G27+H27+I27</f>
        <v>89420000</v>
      </c>
      <c r="G27" s="33">
        <f>G29+G30+G31+G32+G33+G34+G35+G36+G28</f>
        <v>77498000</v>
      </c>
      <c r="H27" s="33">
        <f>H29+H30+H31+H32+H33+H34+H35+H36+H28</f>
        <v>11922000</v>
      </c>
      <c r="I27" s="33">
        <f>I29+I30+I31+I32+I33+I34+I35+I36</f>
        <v>0</v>
      </c>
    </row>
    <row r="28" spans="1:9" x14ac:dyDescent="0.2">
      <c r="A28" s="19" t="s">
        <v>80</v>
      </c>
      <c r="B28" s="27"/>
      <c r="C28" s="28"/>
      <c r="D28" s="28" t="s">
        <v>81</v>
      </c>
      <c r="E28" s="28" t="s">
        <v>82</v>
      </c>
      <c r="F28" s="29">
        <f t="shared" ref="F28:F38" si="2">+G28+H28+I28</f>
        <v>300000</v>
      </c>
      <c r="G28" s="29">
        <f>+'[1]4.sz.mell. önkormányzat'!G28+'[1]5.sz.mell. hivatal'!G12+'[1]6.sz.mell. óvoda'!F12+'[1]7.sz.mell. könyvtár'!F12+'[1]8.sz.mell. bölcsőde'!F12</f>
        <v>0</v>
      </c>
      <c r="H28" s="29">
        <f>+'[1]4.sz.mell. önkormányzat'!H28+'[1]5.sz.mell. hivatal'!H12</f>
        <v>300000</v>
      </c>
      <c r="I28" s="29"/>
    </row>
    <row r="29" spans="1:9" x14ac:dyDescent="0.2">
      <c r="A29" s="19" t="s">
        <v>83</v>
      </c>
      <c r="B29" s="27"/>
      <c r="C29" s="28"/>
      <c r="D29" s="28" t="s">
        <v>84</v>
      </c>
      <c r="E29" s="28" t="s">
        <v>85</v>
      </c>
      <c r="F29" s="29">
        <f t="shared" si="2"/>
        <v>59585000</v>
      </c>
      <c r="G29" s="29">
        <f>+'[1]4.sz.mell. önkormányzat'!G29+'[1]5.sz.mell. hivatal'!G13+'[1]6.sz.mell. óvoda'!F13+'[1]7.sz.mell. könyvtár'!F13+'[1]8.sz.mell. bölcsőde'!F13</f>
        <v>50434000</v>
      </c>
      <c r="H29" s="29">
        <f>+'[1]4.sz.mell. önkormányzat'!H29+'[1]5.sz.mell. hivatal'!H13</f>
        <v>9151000</v>
      </c>
      <c r="I29" s="29">
        <f>+'[1]4.sz.mell. önkormányzat'!I29+'[1]5.sz.mell. hivatal'!I13</f>
        <v>0</v>
      </c>
    </row>
    <row r="30" spans="1:9" x14ac:dyDescent="0.2">
      <c r="A30" s="19" t="s">
        <v>86</v>
      </c>
      <c r="B30" s="27"/>
      <c r="C30" s="28"/>
      <c r="D30" s="28" t="s">
        <v>87</v>
      </c>
      <c r="E30" s="28" t="s">
        <v>88</v>
      </c>
      <c r="F30" s="29">
        <f t="shared" si="2"/>
        <v>9740000</v>
      </c>
      <c r="G30" s="29">
        <f>+'[1]4.sz.mell. önkormányzat'!G30+'[1]5.sz.mell. hivatal'!G14+'[1]6.sz.mell. óvoda'!F14+'[1]7.sz.mell. könyvtár'!F14+'[1]8.sz.mell. bölcsőde'!F14</f>
        <v>9740000</v>
      </c>
      <c r="H30" s="29"/>
      <c r="I30" s="29"/>
    </row>
    <row r="31" spans="1:9" x14ac:dyDescent="0.2">
      <c r="A31" s="19" t="s">
        <v>89</v>
      </c>
      <c r="B31" s="27"/>
      <c r="C31" s="28"/>
      <c r="D31" s="28" t="s">
        <v>90</v>
      </c>
      <c r="E31" s="28" t="s">
        <v>91</v>
      </c>
      <c r="F31" s="29">
        <f t="shared" si="2"/>
        <v>3626000</v>
      </c>
      <c r="G31" s="29">
        <f>+'[1]4.sz.mell. önkormányzat'!G31+'[1]5.sz.mell. hivatal'!G15+'[1]6.sz.mell. óvoda'!F15+'[1]7.sz.mell. könyvtár'!F15+'[1]8.sz.mell. bölcsőde'!F15</f>
        <v>3626000</v>
      </c>
      <c r="H31" s="29"/>
      <c r="I31" s="29"/>
    </row>
    <row r="32" spans="1:9" x14ac:dyDescent="0.2">
      <c r="A32" s="19" t="s">
        <v>92</v>
      </c>
      <c r="B32" s="27"/>
      <c r="C32" s="28"/>
      <c r="D32" s="28" t="s">
        <v>93</v>
      </c>
      <c r="E32" s="28" t="s">
        <v>94</v>
      </c>
      <c r="F32" s="29">
        <f t="shared" si="2"/>
        <v>1055000</v>
      </c>
      <c r="G32" s="29">
        <f>+'[1]4.sz.mell. önkormányzat'!G32+'[1]5.sz.mell. hivatal'!G16</f>
        <v>1055000</v>
      </c>
      <c r="H32" s="29"/>
      <c r="I32" s="29"/>
    </row>
    <row r="33" spans="1:14" x14ac:dyDescent="0.2">
      <c r="A33" s="19" t="s">
        <v>95</v>
      </c>
      <c r="B33" s="27"/>
      <c r="C33" s="28"/>
      <c r="D33" s="28" t="s">
        <v>96</v>
      </c>
      <c r="E33" s="28" t="s">
        <v>97</v>
      </c>
      <c r="F33" s="29">
        <f t="shared" si="2"/>
        <v>15114000</v>
      </c>
      <c r="G33" s="29">
        <f>+'[1]4.sz.mell. önkormányzat'!G33+'[1]5.sz.mell. hivatal'!G17+'[1]6.sz.mell. óvoda'!F17+'[1]7.sz.mell. könyvtár'!F17+'[1]8.sz.mell. bölcsőde'!F17</f>
        <v>12643000</v>
      </c>
      <c r="H33" s="29">
        <f>+'[1]5.sz.mell. hivatal'!H17</f>
        <v>2471000</v>
      </c>
      <c r="I33" s="29"/>
    </row>
    <row r="34" spans="1:14" x14ac:dyDescent="0.2">
      <c r="A34" s="19" t="s">
        <v>98</v>
      </c>
      <c r="B34" s="27"/>
      <c r="C34" s="28"/>
      <c r="D34" s="28" t="s">
        <v>99</v>
      </c>
      <c r="E34" s="28" t="s">
        <v>100</v>
      </c>
      <c r="F34" s="29">
        <f t="shared" si="2"/>
        <v>0</v>
      </c>
      <c r="G34" s="29">
        <f>+'[1]4.sz.mell. önkormányzat'!G34+'[1]5.sz.mell. hivatal'!G18</f>
        <v>0</v>
      </c>
      <c r="H34" s="29"/>
      <c r="I34" s="29"/>
    </row>
    <row r="35" spans="1:14" x14ac:dyDescent="0.2">
      <c r="A35" s="19" t="s">
        <v>101</v>
      </c>
      <c r="B35" s="27"/>
      <c r="C35" s="28"/>
      <c r="D35" s="28" t="s">
        <v>102</v>
      </c>
      <c r="E35" s="28" t="s">
        <v>103</v>
      </c>
      <c r="F35" s="29">
        <f t="shared" si="2"/>
        <v>0</v>
      </c>
      <c r="G35" s="29">
        <f>+'[1]4.sz.mell. önkormányzat'!G35+'[1]5.sz.mell. hivatal'!G19</f>
        <v>0</v>
      </c>
      <c r="H35" s="29"/>
      <c r="I35" s="29"/>
    </row>
    <row r="36" spans="1:14" x14ac:dyDescent="0.2">
      <c r="A36" s="19" t="s">
        <v>104</v>
      </c>
      <c r="B36" s="27"/>
      <c r="C36" s="28"/>
      <c r="D36" s="28" t="s">
        <v>105</v>
      </c>
      <c r="E36" s="28" t="s">
        <v>106</v>
      </c>
      <c r="F36" s="29">
        <f t="shared" si="2"/>
        <v>0</v>
      </c>
      <c r="G36" s="29">
        <f>+'[1]4.sz.mell. önkormányzat'!G36+'[1]5.sz.mell. hivatal'!G20</f>
        <v>0</v>
      </c>
      <c r="H36" s="29"/>
      <c r="I36" s="29"/>
    </row>
    <row r="37" spans="1:14" x14ac:dyDescent="0.2">
      <c r="A37" s="19" t="s">
        <v>107</v>
      </c>
      <c r="B37" s="27"/>
      <c r="C37" s="32" t="s">
        <v>108</v>
      </c>
      <c r="D37" s="32"/>
      <c r="E37" s="32" t="s">
        <v>109</v>
      </c>
      <c r="F37" s="33">
        <f t="shared" si="2"/>
        <v>0</v>
      </c>
      <c r="G37" s="33">
        <f>+G38</f>
        <v>0</v>
      </c>
      <c r="H37" s="33">
        <f>+H38</f>
        <v>0</v>
      </c>
      <c r="I37" s="33">
        <f>+I38</f>
        <v>0</v>
      </c>
    </row>
    <row r="38" spans="1:14" x14ac:dyDescent="0.2">
      <c r="A38" s="19" t="s">
        <v>110</v>
      </c>
      <c r="B38" s="27"/>
      <c r="C38" s="28"/>
      <c r="D38" s="28" t="s">
        <v>111</v>
      </c>
      <c r="E38" s="28" t="s">
        <v>112</v>
      </c>
      <c r="F38" s="29">
        <f t="shared" si="2"/>
        <v>0</v>
      </c>
      <c r="G38" s="29"/>
      <c r="H38" s="29"/>
      <c r="I38" s="29"/>
    </row>
    <row r="39" spans="1:14" x14ac:dyDescent="0.2">
      <c r="A39" s="19"/>
      <c r="B39" s="34" t="s">
        <v>113</v>
      </c>
      <c r="C39" s="34"/>
      <c r="D39" s="34"/>
      <c r="E39" s="35" t="s">
        <v>114</v>
      </c>
      <c r="F39" s="33">
        <f>+F8+F19+F27+F37</f>
        <v>843812678</v>
      </c>
      <c r="G39" s="33">
        <f>+G8+G19+G27+G37</f>
        <v>831390678</v>
      </c>
      <c r="H39" s="33">
        <f>+H8+H19+H27+H37</f>
        <v>12322000</v>
      </c>
      <c r="I39" s="33">
        <f>+I8+I19+I27+I37</f>
        <v>100000</v>
      </c>
    </row>
    <row r="40" spans="1:14" x14ac:dyDescent="0.2">
      <c r="A40" s="19" t="s">
        <v>115</v>
      </c>
      <c r="B40" s="20" t="s">
        <v>24</v>
      </c>
      <c r="C40" s="36" t="s">
        <v>116</v>
      </c>
      <c r="D40" s="36"/>
      <c r="E40" s="36"/>
      <c r="F40" s="37"/>
      <c r="G40" s="22"/>
      <c r="H40" s="22"/>
      <c r="I40" s="22"/>
    </row>
    <row r="41" spans="1:14" x14ac:dyDescent="0.2">
      <c r="A41" s="19" t="s">
        <v>117</v>
      </c>
      <c r="B41" s="27"/>
      <c r="C41" s="32" t="s">
        <v>118</v>
      </c>
      <c r="D41" s="32"/>
      <c r="E41" s="32" t="s">
        <v>119</v>
      </c>
      <c r="F41" s="26">
        <f>F42+F43</f>
        <v>0</v>
      </c>
      <c r="G41" s="26">
        <f>G42+G43</f>
        <v>0</v>
      </c>
      <c r="H41" s="26">
        <f>H42+H43</f>
        <v>0</v>
      </c>
      <c r="I41" s="26">
        <f>I42+I43</f>
        <v>0</v>
      </c>
    </row>
    <row r="42" spans="1:14" x14ac:dyDescent="0.2">
      <c r="A42" s="19" t="s">
        <v>120</v>
      </c>
      <c r="B42" s="27"/>
      <c r="C42" s="28"/>
      <c r="D42" s="28" t="s">
        <v>121</v>
      </c>
      <c r="E42" s="28" t="s">
        <v>122</v>
      </c>
      <c r="F42" s="38"/>
      <c r="G42" s="38"/>
      <c r="H42" s="38"/>
      <c r="I42" s="38"/>
    </row>
    <row r="43" spans="1:14" x14ac:dyDescent="0.2">
      <c r="A43" s="19" t="s">
        <v>123</v>
      </c>
      <c r="B43" s="27"/>
      <c r="C43" s="28"/>
      <c r="D43" s="28" t="s">
        <v>124</v>
      </c>
      <c r="E43" s="28" t="s">
        <v>125</v>
      </c>
      <c r="F43" s="38"/>
      <c r="G43" s="38"/>
      <c r="H43" s="38"/>
      <c r="I43" s="38"/>
    </row>
    <row r="44" spans="1:14" x14ac:dyDescent="0.2">
      <c r="A44" s="19" t="s">
        <v>126</v>
      </c>
      <c r="B44" s="27"/>
      <c r="C44" s="32" t="s">
        <v>127</v>
      </c>
      <c r="D44" s="32"/>
      <c r="E44" s="32" t="s">
        <v>128</v>
      </c>
      <c r="F44" s="26">
        <f>F45+F46+F47+F48</f>
        <v>0</v>
      </c>
      <c r="G44" s="26">
        <f>G45+G46+G47+G48</f>
        <v>0</v>
      </c>
      <c r="H44" s="26">
        <f>H45+H46+H47+H48</f>
        <v>0</v>
      </c>
      <c r="I44" s="26">
        <f>I45+I46+I47+I48</f>
        <v>0</v>
      </c>
    </row>
    <row r="45" spans="1:14" x14ac:dyDescent="0.2">
      <c r="A45" s="19" t="s">
        <v>129</v>
      </c>
      <c r="B45" s="27"/>
      <c r="C45" s="28"/>
      <c r="D45" s="28" t="s">
        <v>130</v>
      </c>
      <c r="E45" s="28" t="s">
        <v>131</v>
      </c>
      <c r="F45" s="38"/>
      <c r="G45" s="38"/>
      <c r="H45" s="38"/>
      <c r="I45" s="38"/>
    </row>
    <row r="46" spans="1:14" x14ac:dyDescent="0.2">
      <c r="A46" s="19" t="s">
        <v>132</v>
      </c>
      <c r="B46" s="27"/>
      <c r="C46" s="28"/>
      <c r="D46" s="28" t="s">
        <v>133</v>
      </c>
      <c r="E46" s="28" t="s">
        <v>134</v>
      </c>
      <c r="F46" s="38"/>
      <c r="G46" s="38"/>
      <c r="H46" s="38"/>
      <c r="I46" s="38"/>
    </row>
    <row r="47" spans="1:14" x14ac:dyDescent="0.2">
      <c r="A47" s="19" t="s">
        <v>135</v>
      </c>
      <c r="B47" s="27"/>
      <c r="C47" s="28"/>
      <c r="D47" s="28" t="s">
        <v>136</v>
      </c>
      <c r="E47" s="28" t="s">
        <v>137</v>
      </c>
      <c r="F47" s="38"/>
      <c r="G47" s="38"/>
      <c r="H47" s="38"/>
      <c r="I47" s="38"/>
      <c r="N47" s="39"/>
    </row>
    <row r="48" spans="1:14" x14ac:dyDescent="0.2">
      <c r="A48" s="19" t="s">
        <v>138</v>
      </c>
      <c r="B48" s="27"/>
      <c r="C48" s="28"/>
      <c r="D48" s="28" t="s">
        <v>139</v>
      </c>
      <c r="E48" s="28" t="s">
        <v>140</v>
      </c>
      <c r="F48" s="38"/>
      <c r="G48" s="38"/>
      <c r="H48" s="38"/>
      <c r="I48" s="38"/>
    </row>
    <row r="49" spans="1:14" x14ac:dyDescent="0.2">
      <c r="A49" s="19" t="s">
        <v>141</v>
      </c>
      <c r="B49" s="27"/>
      <c r="C49" s="32" t="s">
        <v>142</v>
      </c>
      <c r="D49" s="32"/>
      <c r="E49" s="32" t="s">
        <v>143</v>
      </c>
      <c r="F49" s="26"/>
      <c r="G49" s="26"/>
      <c r="H49" s="26"/>
      <c r="I49" s="26"/>
    </row>
    <row r="50" spans="1:14" x14ac:dyDescent="0.2">
      <c r="A50" s="19"/>
      <c r="B50" s="34" t="s">
        <v>144</v>
      </c>
      <c r="C50" s="34"/>
      <c r="D50" s="34"/>
      <c r="E50" s="35"/>
      <c r="F50" s="33">
        <f>+F41+F44+F49</f>
        <v>0</v>
      </c>
      <c r="G50" s="33">
        <f>+G41+G44+G49</f>
        <v>0</v>
      </c>
      <c r="H50" s="33">
        <f>+H41+H44+H49</f>
        <v>0</v>
      </c>
      <c r="I50" s="33">
        <f>+I41+I44+I49</f>
        <v>0</v>
      </c>
    </row>
    <row r="51" spans="1:14" x14ac:dyDescent="0.2">
      <c r="A51" s="19" t="s">
        <v>145</v>
      </c>
      <c r="B51" s="40" t="s">
        <v>146</v>
      </c>
      <c r="C51" s="41"/>
      <c r="D51" s="41"/>
      <c r="E51" s="42" t="s">
        <v>147</v>
      </c>
      <c r="F51" s="26">
        <f>+F8+F19+F27+F37+F41+F44+F49</f>
        <v>843812678</v>
      </c>
      <c r="G51" s="26">
        <f>+G8+G19+G27+G37+G41+G44+G49</f>
        <v>831390678</v>
      </c>
      <c r="H51" s="26">
        <f>+H8+H19+H27+H37+H41+H44+H49</f>
        <v>12322000</v>
      </c>
      <c r="I51" s="26">
        <f>+I8+I19+I27+I37+I41+I44+I49</f>
        <v>100000</v>
      </c>
    </row>
    <row r="52" spans="1:14" x14ac:dyDescent="0.2">
      <c r="A52" s="19" t="s">
        <v>148</v>
      </c>
      <c r="B52" s="20" t="s">
        <v>27</v>
      </c>
      <c r="C52" s="43" t="s">
        <v>149</v>
      </c>
      <c r="D52" s="43"/>
      <c r="E52" s="43"/>
      <c r="F52" s="44"/>
      <c r="G52" s="22"/>
      <c r="H52" s="22"/>
      <c r="I52" s="22"/>
    </row>
    <row r="53" spans="1:14" x14ac:dyDescent="0.2">
      <c r="A53" s="19" t="s">
        <v>150</v>
      </c>
      <c r="B53" s="27"/>
      <c r="C53" s="32" t="s">
        <v>151</v>
      </c>
      <c r="D53" s="32"/>
      <c r="E53" s="32" t="s">
        <v>152</v>
      </c>
      <c r="F53" s="26">
        <f t="shared" ref="F53:F59" si="3">+G53+H53+I53</f>
        <v>816712845</v>
      </c>
      <c r="G53" s="26">
        <f>+G54</f>
        <v>788511845</v>
      </c>
      <c r="H53" s="26">
        <f>+H54</f>
        <v>18324000</v>
      </c>
      <c r="I53" s="26">
        <f>+I54</f>
        <v>9877000</v>
      </c>
    </row>
    <row r="54" spans="1:14" x14ac:dyDescent="0.2">
      <c r="A54" s="19" t="s">
        <v>153</v>
      </c>
      <c r="B54" s="27"/>
      <c r="C54" s="28"/>
      <c r="D54" s="28" t="s">
        <v>154</v>
      </c>
      <c r="E54" s="28" t="s">
        <v>155</v>
      </c>
      <c r="F54" s="38">
        <f t="shared" si="3"/>
        <v>816712845</v>
      </c>
      <c r="G54" s="38">
        <f>+G55+G56+G57+G58</f>
        <v>788511845</v>
      </c>
      <c r="H54" s="38">
        <f>+H55+H56+H57+H58</f>
        <v>18324000</v>
      </c>
      <c r="I54" s="38">
        <f>+I55+I56+I57+I58</f>
        <v>9877000</v>
      </c>
    </row>
    <row r="55" spans="1:14" x14ac:dyDescent="0.2">
      <c r="A55" s="19" t="s">
        <v>156</v>
      </c>
      <c r="B55" s="27"/>
      <c r="C55" s="28"/>
      <c r="D55" s="28" t="s">
        <v>157</v>
      </c>
      <c r="E55" s="30" t="s">
        <v>158</v>
      </c>
      <c r="F55" s="38">
        <f t="shared" si="3"/>
        <v>30000000</v>
      </c>
      <c r="G55" s="38">
        <f>+'[1]4.sz.mell. önkormányzat'!G55</f>
        <v>30000000</v>
      </c>
      <c r="H55" s="38"/>
      <c r="I55" s="38"/>
    </row>
    <row r="56" spans="1:14" x14ac:dyDescent="0.2">
      <c r="A56" s="19" t="s">
        <v>159</v>
      </c>
      <c r="B56" s="27"/>
      <c r="C56" s="28"/>
      <c r="D56" s="28" t="s">
        <v>160</v>
      </c>
      <c r="E56" s="30" t="s">
        <v>161</v>
      </c>
      <c r="F56" s="38">
        <f t="shared" si="3"/>
        <v>0</v>
      </c>
      <c r="G56" s="38"/>
      <c r="H56" s="38"/>
      <c r="I56" s="38"/>
    </row>
    <row r="57" spans="1:14" x14ac:dyDescent="0.2">
      <c r="A57" s="19" t="s">
        <v>162</v>
      </c>
      <c r="B57" s="27"/>
      <c r="C57" s="28"/>
      <c r="D57" s="28" t="s">
        <v>163</v>
      </c>
      <c r="E57" s="30" t="s">
        <v>164</v>
      </c>
      <c r="F57" s="38">
        <f>+G57+H57+I57</f>
        <v>786712845</v>
      </c>
      <c r="G57" s="38">
        <f>+'[1]4.sz.mell. önkormányzat'!G57</f>
        <v>758511845</v>
      </c>
      <c r="H57" s="38">
        <f>+'[1]4.sz.mell. önkormányzat'!H57</f>
        <v>18324000</v>
      </c>
      <c r="I57" s="38">
        <f>+'[1]4.sz.mell. önkormányzat'!I57</f>
        <v>9877000</v>
      </c>
    </row>
    <row r="58" spans="1:14" x14ac:dyDescent="0.2">
      <c r="A58" s="19" t="s">
        <v>165</v>
      </c>
      <c r="B58" s="27"/>
      <c r="C58" s="28"/>
      <c r="D58" s="28" t="s">
        <v>166</v>
      </c>
      <c r="E58" s="30" t="s">
        <v>167</v>
      </c>
      <c r="F58" s="38">
        <f t="shared" si="3"/>
        <v>0</v>
      </c>
      <c r="G58" s="38"/>
      <c r="H58" s="38"/>
      <c r="I58" s="38"/>
    </row>
    <row r="59" spans="1:14" x14ac:dyDescent="0.2">
      <c r="A59" s="19" t="s">
        <v>168</v>
      </c>
      <c r="B59" s="27"/>
      <c r="C59" s="28"/>
      <c r="D59" s="28"/>
      <c r="E59" s="27" t="s">
        <v>169</v>
      </c>
      <c r="F59" s="26">
        <f t="shared" si="3"/>
        <v>816712845</v>
      </c>
      <c r="G59" s="26">
        <f>+G53</f>
        <v>788511845</v>
      </c>
      <c r="H59" s="26">
        <f>+H53</f>
        <v>18324000</v>
      </c>
      <c r="I59" s="26">
        <f>+I53</f>
        <v>9877000</v>
      </c>
    </row>
    <row r="60" spans="1:14" s="49" customFormat="1" ht="16.5" x14ac:dyDescent="0.25">
      <c r="A60" s="19" t="s">
        <v>170</v>
      </c>
      <c r="B60" s="45" t="s">
        <v>171</v>
      </c>
      <c r="C60" s="46"/>
      <c r="D60" s="46"/>
      <c r="E60" s="47"/>
      <c r="F60" s="48">
        <f>+G60+H60+I60</f>
        <v>1660525523</v>
      </c>
      <c r="G60" s="48">
        <f>+G53+G51</f>
        <v>1619902523</v>
      </c>
      <c r="H60" s="48">
        <f>+H53+H51</f>
        <v>30646000</v>
      </c>
      <c r="I60" s="48">
        <f>+I53+I51</f>
        <v>9977000</v>
      </c>
      <c r="M60" s="50"/>
      <c r="N60" s="50"/>
    </row>
    <row r="61" spans="1:14" s="49" customFormat="1" ht="16.5" x14ac:dyDescent="0.25">
      <c r="A61" s="51"/>
      <c r="B61" s="52"/>
      <c r="C61" s="52"/>
      <c r="D61" s="52"/>
      <c r="E61" s="52"/>
      <c r="F61" s="53"/>
      <c r="G61" s="53"/>
      <c r="H61" s="53"/>
      <c r="I61" s="53"/>
      <c r="M61" s="50"/>
      <c r="N61" s="50"/>
    </row>
    <row r="62" spans="1:14" ht="57" x14ac:dyDescent="0.2">
      <c r="A62" s="19"/>
      <c r="B62" s="54" t="s">
        <v>3</v>
      </c>
      <c r="C62" s="10" t="s">
        <v>4</v>
      </c>
      <c r="D62" s="10" t="s">
        <v>5</v>
      </c>
      <c r="E62" s="11" t="s">
        <v>6</v>
      </c>
      <c r="F62" s="12" t="s">
        <v>7</v>
      </c>
      <c r="G62" s="12" t="s">
        <v>8</v>
      </c>
      <c r="H62" s="12" t="s">
        <v>9</v>
      </c>
      <c r="I62" s="12" t="s">
        <v>10</v>
      </c>
    </row>
    <row r="63" spans="1:14" s="18" customFormat="1" ht="14.25" customHeight="1" x14ac:dyDescent="0.2">
      <c r="A63" s="14" t="s">
        <v>11</v>
      </c>
      <c r="B63" s="15" t="s">
        <v>12</v>
      </c>
      <c r="C63" s="15" t="s">
        <v>13</v>
      </c>
      <c r="D63" s="15" t="s">
        <v>14</v>
      </c>
      <c r="E63" s="16" t="s">
        <v>15</v>
      </c>
      <c r="F63" s="17" t="s">
        <v>16</v>
      </c>
      <c r="G63" s="17" t="s">
        <v>17</v>
      </c>
      <c r="H63" s="17" t="s">
        <v>18</v>
      </c>
      <c r="I63" s="17" t="s">
        <v>19</v>
      </c>
    </row>
    <row r="64" spans="1:14" x14ac:dyDescent="0.2">
      <c r="A64" s="19"/>
      <c r="B64" s="55" t="s">
        <v>20</v>
      </c>
      <c r="C64" s="36" t="s">
        <v>21</v>
      </c>
      <c r="D64" s="36"/>
      <c r="E64" s="36"/>
      <c r="F64" s="37"/>
      <c r="G64" s="22"/>
      <c r="H64" s="22"/>
      <c r="I64" s="22"/>
    </row>
    <row r="65" spans="1:12" x14ac:dyDescent="0.2">
      <c r="A65" s="19" t="s">
        <v>20</v>
      </c>
      <c r="B65" s="56"/>
      <c r="C65" s="28" t="s">
        <v>172</v>
      </c>
      <c r="D65" s="28"/>
      <c r="E65" s="28" t="s">
        <v>173</v>
      </c>
      <c r="F65" s="29">
        <f>+G65+H65+I65</f>
        <v>530253000</v>
      </c>
      <c r="G65" s="29">
        <f>+'[1]4.sz.mell. önkormányzat'!G66+'[1]5.sz.mell. hivatal'!G43+'[1]6.sz.mell. óvoda'!F43+'[1]7.sz.mell. könyvtár'!F43+'[1]8.sz.mell. bölcsőde'!F43</f>
        <v>519611000</v>
      </c>
      <c r="H65" s="29">
        <f>+'[1]4.sz.mell. önkormányzat'!H66+'[1]5.sz.mell. hivatal'!H43</f>
        <v>7348000</v>
      </c>
      <c r="I65" s="29">
        <f>+'[1]4.sz.mell. önkormányzat'!I66+'[1]5.sz.mell. hivatal'!I43</f>
        <v>3294000</v>
      </c>
    </row>
    <row r="66" spans="1:12" x14ac:dyDescent="0.2">
      <c r="A66" s="19" t="s">
        <v>24</v>
      </c>
      <c r="B66" s="56"/>
      <c r="C66" s="28" t="s">
        <v>174</v>
      </c>
      <c r="D66" s="28"/>
      <c r="E66" s="28" t="s">
        <v>175</v>
      </c>
      <c r="F66" s="29">
        <f t="shared" ref="F66:F75" si="4">+G66+H66+I66</f>
        <v>101599000</v>
      </c>
      <c r="G66" s="29">
        <f>+'[1]4.sz.mell. önkormányzat'!G67+'[1]5.sz.mell. hivatal'!G44+'[1]6.sz.mell. óvoda'!F44+'[1]7.sz.mell. könyvtár'!F44+'[1]8.sz.mell. bölcsőde'!F44</f>
        <v>98271000</v>
      </c>
      <c r="H66" s="29">
        <f>+'[1]4.sz.mell. önkormányzat'!H67+'[1]5.sz.mell. hivatal'!H44</f>
        <v>2686000</v>
      </c>
      <c r="I66" s="29">
        <f>+'[1]4.sz.mell. önkormányzat'!I67+'[1]5.sz.mell. hivatal'!I44</f>
        <v>642000</v>
      </c>
    </row>
    <row r="67" spans="1:12" x14ac:dyDescent="0.2">
      <c r="A67" s="19" t="s">
        <v>27</v>
      </c>
      <c r="B67" s="56"/>
      <c r="C67" s="28" t="s">
        <v>176</v>
      </c>
      <c r="D67" s="28"/>
      <c r="E67" s="28" t="s">
        <v>177</v>
      </c>
      <c r="F67" s="29">
        <f>+G67+H67+I67</f>
        <v>277791000</v>
      </c>
      <c r="G67" s="29">
        <f>+'[1]4.sz.mell. önkormányzat'!G68+'[1]5.sz.mell. hivatal'!G45+'[1]6.sz.mell. óvoda'!F45+'[1]7.sz.mell. könyvtár'!F45+'[1]8.sz.mell. bölcsőde'!F45</f>
        <v>261138000</v>
      </c>
      <c r="H67" s="29">
        <f>+'[1]4.sz.mell. önkormányzat'!H68+'[1]5.sz.mell. hivatal'!H45</f>
        <v>10612000</v>
      </c>
      <c r="I67" s="29">
        <f>+'[1]5.sz.mell. hivatal'!I45</f>
        <v>6041000</v>
      </c>
    </row>
    <row r="68" spans="1:12" x14ac:dyDescent="0.2">
      <c r="A68" s="19" t="s">
        <v>30</v>
      </c>
      <c r="B68" s="56"/>
      <c r="C68" s="28" t="s">
        <v>178</v>
      </c>
      <c r="D68" s="28"/>
      <c r="E68" s="28" t="s">
        <v>179</v>
      </c>
      <c r="F68" s="29">
        <f t="shared" si="4"/>
        <v>8000000</v>
      </c>
      <c r="G68" s="29">
        <f>+'[1]4.sz.mell. önkormányzat'!G69</f>
        <v>8000000</v>
      </c>
      <c r="H68" s="29"/>
      <c r="I68" s="29"/>
    </row>
    <row r="69" spans="1:12" x14ac:dyDescent="0.2">
      <c r="A69" s="19" t="s">
        <v>33</v>
      </c>
      <c r="B69" s="56"/>
      <c r="C69" s="28" t="s">
        <v>180</v>
      </c>
      <c r="D69" s="28"/>
      <c r="E69" s="28" t="s">
        <v>181</v>
      </c>
      <c r="F69" s="29">
        <f>+G69+H69+I69</f>
        <v>609416000</v>
      </c>
      <c r="G69" s="29">
        <f>+G70+G71+G72+G73</f>
        <v>599416000</v>
      </c>
      <c r="H69" s="29">
        <f>+H70+H71+H72+H73</f>
        <v>10000000</v>
      </c>
      <c r="I69" s="29">
        <f>+I70+I71+I72+I73</f>
        <v>0</v>
      </c>
    </row>
    <row r="70" spans="1:12" x14ac:dyDescent="0.2">
      <c r="A70" s="19" t="s">
        <v>36</v>
      </c>
      <c r="B70" s="56"/>
      <c r="C70" s="28"/>
      <c r="D70" s="28" t="s">
        <v>182</v>
      </c>
      <c r="E70" s="30" t="s">
        <v>183</v>
      </c>
      <c r="F70" s="29">
        <f t="shared" si="4"/>
        <v>0</v>
      </c>
      <c r="G70" s="29"/>
      <c r="H70" s="29"/>
      <c r="I70" s="29"/>
    </row>
    <row r="71" spans="1:12" x14ac:dyDescent="0.2">
      <c r="A71" s="19" t="s">
        <v>39</v>
      </c>
      <c r="B71" s="56"/>
      <c r="C71" s="28"/>
      <c r="D71" s="28" t="s">
        <v>184</v>
      </c>
      <c r="E71" s="30" t="s">
        <v>185</v>
      </c>
      <c r="F71" s="29">
        <f t="shared" si="4"/>
        <v>29189000</v>
      </c>
      <c r="G71" s="29">
        <f>+'[1]4.sz.mell. önkormányzat'!G72</f>
        <v>29189000</v>
      </c>
      <c r="H71" s="29"/>
      <c r="I71" s="29"/>
    </row>
    <row r="72" spans="1:12" x14ac:dyDescent="0.2">
      <c r="A72" s="19" t="s">
        <v>44</v>
      </c>
      <c r="B72" s="56"/>
      <c r="C72" s="28"/>
      <c r="D72" s="28" t="s">
        <v>186</v>
      </c>
      <c r="E72" s="30" t="s">
        <v>187</v>
      </c>
      <c r="F72" s="29">
        <f t="shared" si="4"/>
        <v>10000000</v>
      </c>
      <c r="G72" s="29"/>
      <c r="H72" s="29">
        <f>+'[1]4.sz.mell. önkormányzat'!H73</f>
        <v>10000000</v>
      </c>
      <c r="I72" s="29"/>
    </row>
    <row r="73" spans="1:12" x14ac:dyDescent="0.2">
      <c r="A73" s="19" t="s">
        <v>47</v>
      </c>
      <c r="B73" s="56"/>
      <c r="C73" s="28"/>
      <c r="D73" s="28" t="s">
        <v>188</v>
      </c>
      <c r="E73" s="30" t="s">
        <v>189</v>
      </c>
      <c r="F73" s="29">
        <f t="shared" si="4"/>
        <v>570227000</v>
      </c>
      <c r="G73" s="29">
        <f>+G74+G75</f>
        <v>570227000</v>
      </c>
      <c r="H73" s="29"/>
      <c r="I73" s="29"/>
    </row>
    <row r="74" spans="1:12" x14ac:dyDescent="0.2">
      <c r="A74" s="19" t="s">
        <v>50</v>
      </c>
      <c r="B74" s="56"/>
      <c r="C74" s="28"/>
      <c r="D74" s="28"/>
      <c r="E74" s="57" t="s">
        <v>190</v>
      </c>
      <c r="F74" s="29">
        <f t="shared" si="4"/>
        <v>12000000</v>
      </c>
      <c r="G74" s="29">
        <f>+'[1]4.sz.mell. önkormányzat'!G75</f>
        <v>12000000</v>
      </c>
      <c r="H74" s="29"/>
      <c r="I74" s="29"/>
    </row>
    <row r="75" spans="1:12" x14ac:dyDescent="0.2">
      <c r="A75" s="19" t="s">
        <v>53</v>
      </c>
      <c r="B75" s="56"/>
      <c r="C75" s="28"/>
      <c r="D75" s="28"/>
      <c r="E75" s="57" t="s">
        <v>191</v>
      </c>
      <c r="F75" s="29">
        <f t="shared" si="4"/>
        <v>558227000</v>
      </c>
      <c r="G75" s="29">
        <f>+'[1]4.sz.mell. önkormányzat'!G76</f>
        <v>558227000</v>
      </c>
      <c r="H75" s="29"/>
      <c r="I75" s="29"/>
    </row>
    <row r="76" spans="1:12" x14ac:dyDescent="0.2">
      <c r="A76" s="19" t="s">
        <v>56</v>
      </c>
      <c r="B76" s="34" t="s">
        <v>192</v>
      </c>
      <c r="C76" s="34"/>
      <c r="D76" s="34"/>
      <c r="E76" s="35"/>
      <c r="F76" s="33">
        <f>+G76+H76+I76</f>
        <v>1527059000</v>
      </c>
      <c r="G76" s="33">
        <f>+G65+G66+G67+G68+G69</f>
        <v>1486436000</v>
      </c>
      <c r="H76" s="33">
        <f>+H65+H66+H67+H68+H69</f>
        <v>30646000</v>
      </c>
      <c r="I76" s="33">
        <f>+I65+I66+I67+I68+I69</f>
        <v>9977000</v>
      </c>
    </row>
    <row r="77" spans="1:12" x14ac:dyDescent="0.2">
      <c r="A77" s="19" t="s">
        <v>59</v>
      </c>
      <c r="B77" s="58" t="s">
        <v>24</v>
      </c>
      <c r="C77" s="36" t="s">
        <v>116</v>
      </c>
      <c r="D77" s="36"/>
      <c r="E77" s="36"/>
      <c r="F77" s="37"/>
      <c r="G77" s="22"/>
      <c r="H77" s="22"/>
      <c r="I77" s="22"/>
    </row>
    <row r="78" spans="1:12" x14ac:dyDescent="0.2">
      <c r="A78" s="19" t="s">
        <v>62</v>
      </c>
      <c r="B78" s="56"/>
      <c r="C78" s="28" t="s">
        <v>193</v>
      </c>
      <c r="D78" s="28"/>
      <c r="E78" s="28" t="s">
        <v>194</v>
      </c>
      <c r="F78" s="29">
        <f t="shared" ref="F78:F84" si="5">+G78+H78+I78</f>
        <v>109527000</v>
      </c>
      <c r="G78" s="29">
        <f>+'[1]4.sz.mell. önkormányzat'!G79+'[1]5.sz.mell. hivatal'!G50+'[1]6.sz.mell. óvoda'!F51+'[1]7.sz.mell. könyvtár'!F51+'[1]8.sz.mell. bölcsőde'!F51</f>
        <v>109527000</v>
      </c>
      <c r="H78" s="29"/>
      <c r="I78" s="29"/>
      <c r="L78" s="39"/>
    </row>
    <row r="79" spans="1:12" x14ac:dyDescent="0.2">
      <c r="A79" s="19" t="s">
        <v>65</v>
      </c>
      <c r="B79" s="56"/>
      <c r="C79" s="28" t="s">
        <v>195</v>
      </c>
      <c r="D79" s="28"/>
      <c r="E79" s="28" t="s">
        <v>196</v>
      </c>
      <c r="F79" s="29">
        <f t="shared" si="5"/>
        <v>8606000</v>
      </c>
      <c r="G79" s="29">
        <f>+'[1]4.sz.mell. önkormányzat'!G80+'[1]5.sz.mell. hivatal'!G51+'[1]6.sz.mell. óvoda'!F52+'[1]7.sz.mell. könyvtár'!F52+'[1]8.sz.mell. bölcsőde'!F52</f>
        <v>8606000</v>
      </c>
      <c r="H79" s="29"/>
      <c r="I79" s="29"/>
    </row>
    <row r="80" spans="1:12" x14ac:dyDescent="0.2">
      <c r="A80" s="19" t="s">
        <v>68</v>
      </c>
      <c r="B80" s="27"/>
      <c r="C80" s="28" t="s">
        <v>197</v>
      </c>
      <c r="D80" s="28"/>
      <c r="E80" s="28" t="s">
        <v>198</v>
      </c>
      <c r="F80" s="29">
        <f t="shared" si="5"/>
        <v>1500000</v>
      </c>
      <c r="G80" s="29">
        <f>+G81+G82</f>
        <v>1500000</v>
      </c>
      <c r="H80" s="29"/>
      <c r="I80" s="29"/>
    </row>
    <row r="81" spans="1:9" x14ac:dyDescent="0.2">
      <c r="A81" s="19"/>
      <c r="B81" s="56"/>
      <c r="C81" s="28"/>
      <c r="D81" s="28" t="s">
        <v>199</v>
      </c>
      <c r="E81" s="59" t="s">
        <v>200</v>
      </c>
      <c r="F81" s="29">
        <f t="shared" si="5"/>
        <v>1500000</v>
      </c>
      <c r="G81" s="29">
        <f>+'[1]4.sz.mell. önkormányzat'!G82</f>
        <v>1500000</v>
      </c>
      <c r="H81" s="29"/>
      <c r="I81" s="29"/>
    </row>
    <row r="82" spans="1:9" x14ac:dyDescent="0.2">
      <c r="A82" s="19" t="s">
        <v>68</v>
      </c>
      <c r="B82" s="27"/>
      <c r="C82" s="28"/>
      <c r="D82" s="28" t="s">
        <v>201</v>
      </c>
      <c r="E82" s="59" t="s">
        <v>202</v>
      </c>
      <c r="F82" s="29">
        <f t="shared" si="5"/>
        <v>0</v>
      </c>
      <c r="G82" s="29">
        <f>+'[1]4.sz.mell. önkormányzat'!G83</f>
        <v>0</v>
      </c>
      <c r="H82" s="29"/>
      <c r="I82" s="29"/>
    </row>
    <row r="83" spans="1:9" x14ac:dyDescent="0.2">
      <c r="A83" s="19" t="s">
        <v>71</v>
      </c>
      <c r="B83" s="60" t="s">
        <v>203</v>
      </c>
      <c r="C83" s="60"/>
      <c r="D83" s="60"/>
      <c r="E83" s="61"/>
      <c r="F83" s="33">
        <f t="shared" si="5"/>
        <v>119633000</v>
      </c>
      <c r="G83" s="33">
        <f>+G78+G79+G82+G80</f>
        <v>119633000</v>
      </c>
      <c r="H83" s="33">
        <f>+H78+H79+H82+H80</f>
        <v>0</v>
      </c>
      <c r="I83" s="33">
        <f>+I78+I79+I82+I80</f>
        <v>0</v>
      </c>
    </row>
    <row r="84" spans="1:9" x14ac:dyDescent="0.2">
      <c r="A84" s="19" t="s">
        <v>74</v>
      </c>
      <c r="B84" s="41" t="s">
        <v>146</v>
      </c>
      <c r="C84" s="41"/>
      <c r="D84" s="41"/>
      <c r="E84" s="42" t="s">
        <v>204</v>
      </c>
      <c r="F84" s="33">
        <f t="shared" si="5"/>
        <v>1646692000</v>
      </c>
      <c r="G84" s="33">
        <f>+G83+G76</f>
        <v>1606069000</v>
      </c>
      <c r="H84" s="33">
        <f>+H83+H76</f>
        <v>30646000</v>
      </c>
      <c r="I84" s="33">
        <f>+I83+I76</f>
        <v>9977000</v>
      </c>
    </row>
    <row r="85" spans="1:9" x14ac:dyDescent="0.2">
      <c r="A85" s="19" t="s">
        <v>77</v>
      </c>
      <c r="B85" s="58" t="s">
        <v>27</v>
      </c>
      <c r="C85" s="43" t="s">
        <v>149</v>
      </c>
      <c r="D85" s="43"/>
      <c r="E85" s="43"/>
      <c r="F85" s="44"/>
      <c r="G85" s="22"/>
      <c r="H85" s="22"/>
      <c r="I85" s="22"/>
    </row>
    <row r="86" spans="1:9" x14ac:dyDescent="0.2">
      <c r="A86" s="19" t="s">
        <v>80</v>
      </c>
      <c r="B86" s="56"/>
      <c r="C86" s="28" t="s">
        <v>205</v>
      </c>
      <c r="D86" s="28"/>
      <c r="E86" s="28" t="s">
        <v>206</v>
      </c>
      <c r="F86" s="29">
        <f t="shared" ref="F86:F91" si="6">+G86+H86+I86</f>
        <v>13833523</v>
      </c>
      <c r="G86" s="29">
        <f>+G87</f>
        <v>13833523</v>
      </c>
      <c r="H86" s="29">
        <f>+H87</f>
        <v>0</v>
      </c>
      <c r="I86" s="29">
        <f>+I87</f>
        <v>0</v>
      </c>
    </row>
    <row r="87" spans="1:9" x14ac:dyDescent="0.2">
      <c r="A87" s="19" t="s">
        <v>83</v>
      </c>
      <c r="B87" s="56"/>
      <c r="C87" s="28"/>
      <c r="D87" s="28" t="s">
        <v>207</v>
      </c>
      <c r="E87" s="28" t="s">
        <v>208</v>
      </c>
      <c r="F87" s="29">
        <f t="shared" si="6"/>
        <v>13833523</v>
      </c>
      <c r="G87" s="29">
        <f>+G88+G89</f>
        <v>13833523</v>
      </c>
      <c r="H87" s="29">
        <f>+H88+H89</f>
        <v>0</v>
      </c>
      <c r="I87" s="29">
        <f>+I88+I89</f>
        <v>0</v>
      </c>
    </row>
    <row r="88" spans="1:9" x14ac:dyDescent="0.2">
      <c r="A88" s="19" t="s">
        <v>86</v>
      </c>
      <c r="B88" s="56"/>
      <c r="C88" s="28"/>
      <c r="D88" s="28" t="s">
        <v>209</v>
      </c>
      <c r="E88" s="30" t="s">
        <v>210</v>
      </c>
      <c r="F88" s="29">
        <f t="shared" si="6"/>
        <v>0</v>
      </c>
      <c r="G88" s="29"/>
      <c r="H88" s="29"/>
      <c r="I88" s="29"/>
    </row>
    <row r="89" spans="1:9" x14ac:dyDescent="0.2">
      <c r="A89" s="19" t="s">
        <v>89</v>
      </c>
      <c r="B89" s="56"/>
      <c r="C89" s="28"/>
      <c r="D89" s="28" t="s">
        <v>211</v>
      </c>
      <c r="E89" s="30" t="s">
        <v>212</v>
      </c>
      <c r="F89" s="29">
        <f t="shared" si="6"/>
        <v>13833523</v>
      </c>
      <c r="G89" s="29">
        <f>+'[1]4.sz.mell. önkormányzat'!G90</f>
        <v>13833523</v>
      </c>
      <c r="H89" s="29"/>
      <c r="I89" s="29"/>
    </row>
    <row r="90" spans="1:9" x14ac:dyDescent="0.2">
      <c r="A90" s="19" t="s">
        <v>95</v>
      </c>
      <c r="B90" s="41"/>
      <c r="C90" s="41"/>
      <c r="D90" s="41"/>
      <c r="E90" s="42" t="s">
        <v>213</v>
      </c>
      <c r="F90" s="33">
        <f t="shared" si="6"/>
        <v>13833523</v>
      </c>
      <c r="G90" s="33">
        <f>+G86</f>
        <v>13833523</v>
      </c>
      <c r="H90" s="33">
        <f>+H86</f>
        <v>0</v>
      </c>
      <c r="I90" s="33">
        <f>+I86</f>
        <v>0</v>
      </c>
    </row>
    <row r="91" spans="1:9" s="49" customFormat="1" ht="18" customHeight="1" x14ac:dyDescent="0.25">
      <c r="A91" s="19" t="s">
        <v>98</v>
      </c>
      <c r="B91" s="45" t="s">
        <v>214</v>
      </c>
      <c r="C91" s="46"/>
      <c r="D91" s="46"/>
      <c r="E91" s="47"/>
      <c r="F91" s="48">
        <f t="shared" si="6"/>
        <v>1660525523</v>
      </c>
      <c r="G91" s="48">
        <f>+G90+G84</f>
        <v>1619902523</v>
      </c>
      <c r="H91" s="48">
        <f>+H90+H84</f>
        <v>30646000</v>
      </c>
      <c r="I91" s="48">
        <f>+I90+I84</f>
        <v>9977000</v>
      </c>
    </row>
    <row r="94" spans="1:9" x14ac:dyDescent="0.2">
      <c r="F94" s="39"/>
    </row>
  </sheetData>
  <mergeCells count="13">
    <mergeCell ref="B91:E91"/>
    <mergeCell ref="B60:E60"/>
    <mergeCell ref="C64:F64"/>
    <mergeCell ref="B76:E76"/>
    <mergeCell ref="C77:F77"/>
    <mergeCell ref="B83:E83"/>
    <mergeCell ref="C85:F85"/>
    <mergeCell ref="A3:I3"/>
    <mergeCell ref="C7:F7"/>
    <mergeCell ref="B39:E39"/>
    <mergeCell ref="C40:F40"/>
    <mergeCell ref="B50:E50"/>
    <mergeCell ref="C52:F52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2019-02-28T14:48:22Z</dcterms:created>
  <dcterms:modified xsi:type="dcterms:W3CDTF">2019-02-28T14:48:43Z</dcterms:modified>
</cp:coreProperties>
</file>