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költségvetés 2019\módosítás 2020.07.08\módosítás\"/>
    </mc:Choice>
  </mc:AlternateContent>
  <xr:revisionPtr revIDLastSave="0" documentId="13_ncr:1_{899EBE60-8970-49CA-A85C-A7102AA0DFF2}" xr6:coauthVersionLast="45" xr6:coauthVersionMax="45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8" i="1" l="1"/>
  <c r="G89" i="1"/>
  <c r="G90" i="1"/>
  <c r="G91" i="1"/>
  <c r="G92" i="1"/>
  <c r="G93" i="1"/>
  <c r="G94" i="1"/>
  <c r="G95" i="1"/>
  <c r="G87" i="1"/>
  <c r="G83" i="1"/>
  <c r="G84" i="1"/>
  <c r="G85" i="1"/>
  <c r="G82" i="1"/>
  <c r="G75" i="1"/>
  <c r="G76" i="1"/>
  <c r="G77" i="1"/>
  <c r="G78" i="1"/>
  <c r="G79" i="1"/>
  <c r="G80" i="1"/>
  <c r="G74" i="1"/>
  <c r="G66" i="1"/>
  <c r="G67" i="1"/>
  <c r="G68" i="1"/>
  <c r="G69" i="1"/>
  <c r="G70" i="1"/>
  <c r="G71" i="1"/>
  <c r="G72" i="1"/>
  <c r="G65" i="1"/>
  <c r="G58" i="1"/>
  <c r="G55" i="1"/>
  <c r="G42" i="1"/>
  <c r="G43" i="1"/>
  <c r="G44" i="1"/>
  <c r="G45" i="1"/>
  <c r="G41" i="1"/>
  <c r="G31" i="1"/>
  <c r="G32" i="1"/>
  <c r="G33" i="1"/>
  <c r="G34" i="1"/>
  <c r="G35" i="1"/>
  <c r="G36" i="1"/>
  <c r="G30" i="1"/>
  <c r="G28" i="1"/>
  <c r="G27" i="1"/>
  <c r="G24" i="1"/>
  <c r="G25" i="1"/>
  <c r="G23" i="1"/>
  <c r="G22" i="1"/>
  <c r="G18" i="1"/>
  <c r="G19" i="1"/>
  <c r="G20" i="1"/>
  <c r="G17" i="1"/>
  <c r="G4" i="1"/>
  <c r="G5" i="1"/>
  <c r="G6" i="1"/>
  <c r="G7" i="1"/>
  <c r="G8" i="1"/>
  <c r="G9" i="1"/>
  <c r="G10" i="1"/>
  <c r="G11" i="1"/>
  <c r="G12" i="1"/>
  <c r="G13" i="1"/>
  <c r="G14" i="1"/>
  <c r="G15" i="1"/>
  <c r="G3" i="1"/>
  <c r="F9" i="1" l="1"/>
  <c r="G16" i="1"/>
  <c r="F11" i="1"/>
  <c r="F16" i="1"/>
  <c r="F20" i="1"/>
  <c r="G26" i="1"/>
  <c r="F26" i="1"/>
  <c r="F29" i="1"/>
  <c r="G29" i="1"/>
  <c r="G37" i="1"/>
  <c r="F33" i="1"/>
  <c r="F37" i="1"/>
  <c r="F40" i="1"/>
  <c r="G40" i="1"/>
  <c r="F46" i="1"/>
  <c r="F43" i="1"/>
  <c r="G46" i="1"/>
  <c r="G56" i="1"/>
  <c r="F56" i="1"/>
  <c r="F61" i="1"/>
  <c r="G61" i="1"/>
  <c r="G73" i="1" s="1"/>
  <c r="G81" i="1"/>
  <c r="F81" i="1"/>
  <c r="F82" i="1"/>
  <c r="F85" i="1"/>
  <c r="F86" i="1" s="1"/>
  <c r="G86" i="1"/>
  <c r="F96" i="1"/>
  <c r="G96" i="1"/>
  <c r="F73" i="1" l="1"/>
  <c r="G47" i="1"/>
  <c r="F47" i="1"/>
  <c r="F97" i="1" s="1"/>
  <c r="G21" i="1"/>
  <c r="F21" i="1"/>
  <c r="E55" i="1"/>
  <c r="E85" i="1"/>
  <c r="E82" i="1"/>
  <c r="E80" i="1"/>
  <c r="E77" i="1"/>
  <c r="E65" i="1"/>
  <c r="E45" i="1"/>
  <c r="E43" i="1"/>
  <c r="E41" i="1"/>
  <c r="E36" i="1"/>
  <c r="E30" i="1"/>
  <c r="E33" i="1"/>
  <c r="E28" i="1"/>
  <c r="E27" i="1"/>
  <c r="E24" i="1"/>
  <c r="E22" i="1"/>
  <c r="E19" i="1"/>
  <c r="E18" i="1"/>
  <c r="E17" i="1"/>
  <c r="E11" i="1"/>
  <c r="E10" i="1"/>
  <c r="E9" i="1"/>
  <c r="E3" i="1"/>
  <c r="G97" i="1" l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<sst xmlns="http://schemas.openxmlformats.org/spreadsheetml/2006/main" count="252" uniqueCount="252">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</sst>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5" fillId="0" borderId="0" xfId="1" applyNumberFormat="1" applyFont="1" applyAlignment="1">
      <alignment horizontal="center" vertical="center"/>
    </xf>
    <xf numFmtId="3" fontId="8" fillId="4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sheetPr>
    <pageSetUpPr fitToPage="1"/>
  </sheetPr>
  <dimension ref="B1:G99"/>
  <sheetViews>
    <sheetView tabSelected="1" zoomScaleNormal="100" zoomScaleSheetLayoutView="100" workbookViewId="0">
      <selection activeCell="F24" sqref="F24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7" width="12.109375" style="10" bestFit="1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4" t="s">
        <v>0</v>
      </c>
      <c r="C1" s="34"/>
      <c r="D1" s="34"/>
      <c r="E1" s="34"/>
      <c r="F1" s="34"/>
      <c r="G1" s="34"/>
    </row>
    <row r="2" spans="2:7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f>1525500+5074020+2493500+2405900</f>
        <v>11498920</v>
      </c>
      <c r="F3" s="17">
        <v>31942698</v>
      </c>
      <c r="G3" s="17">
        <f>F3-E3</f>
        <v>20443778</v>
      </c>
    </row>
    <row r="4" spans="2:7" hidden="1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15" si="0">F4-E4</f>
        <v>0</v>
      </c>
    </row>
    <row r="5" spans="2:7" hidden="1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f t="shared" si="0"/>
        <v>0</v>
      </c>
    </row>
    <row r="6" spans="2:7" hidden="1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f t="shared" si="0"/>
        <v>0</v>
      </c>
    </row>
    <row r="7" spans="2:7" hidden="1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hidden="1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f t="shared" si="0"/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f>140000+100000+100000</f>
        <v>340000</v>
      </c>
      <c r="F9" s="17">
        <f t="shared" ref="F9" si="1">140000+100000+100000</f>
        <v>340000</v>
      </c>
      <c r="G9" s="17">
        <f t="shared" si="0"/>
        <v>0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f>50000+50000</f>
        <v>100000</v>
      </c>
      <c r="F10" s="17">
        <v>45000</v>
      </c>
      <c r="G10" s="17">
        <f t="shared" si="0"/>
        <v>-55000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f>50000</f>
        <v>50000</v>
      </c>
      <c r="F11" s="17">
        <f>50000</f>
        <v>50000</v>
      </c>
      <c r="G11" s="17">
        <f t="shared" si="0"/>
        <v>0</v>
      </c>
    </row>
    <row r="12" spans="2:7" hidden="1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f t="shared" si="0"/>
        <v>0</v>
      </c>
    </row>
    <row r="13" spans="2:7" hidden="1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hidden="1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0</v>
      </c>
      <c r="F15" s="17">
        <v>110000</v>
      </c>
      <c r="G15" s="17">
        <f t="shared" si="0"/>
        <v>110000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31">
        <f>SUM(E3:E15)</f>
        <v>11988920</v>
      </c>
      <c r="F16" s="31">
        <f t="shared" ref="F16:G16" si="2">SUM(F3:F15)</f>
        <v>32487698</v>
      </c>
      <c r="G16" s="31">
        <f t="shared" si="2"/>
        <v>20498778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f>6093014</f>
        <v>6093014</v>
      </c>
      <c r="F17" s="17">
        <v>6407014</v>
      </c>
      <c r="G17" s="17">
        <f>F17-E17</f>
        <v>314000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f>217695</f>
        <v>217695</v>
      </c>
      <c r="F18" s="17">
        <v>260695</v>
      </c>
      <c r="G18" s="17">
        <f t="shared" ref="G18:G20" si="3">F18-E18</f>
        <v>43000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f>125750</f>
        <v>125750</v>
      </c>
      <c r="F19" s="17">
        <v>386750</v>
      </c>
      <c r="G19" s="17">
        <f t="shared" si="3"/>
        <v>261000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31">
        <f>SUM(E17:E19)</f>
        <v>6436459</v>
      </c>
      <c r="F20" s="31">
        <f t="shared" ref="F20" si="4">SUM(F17:F19)</f>
        <v>7054459</v>
      </c>
      <c r="G20" s="33">
        <f t="shared" si="3"/>
        <v>618000</v>
      </c>
    </row>
    <row r="21" spans="2:7" x14ac:dyDescent="0.3">
      <c r="B21" s="22" t="s">
        <v>58</v>
      </c>
      <c r="C21" s="23" t="s">
        <v>59</v>
      </c>
      <c r="D21" s="24" t="s">
        <v>60</v>
      </c>
      <c r="E21" s="25">
        <f>E16+E20</f>
        <v>18425379</v>
      </c>
      <c r="F21" s="25">
        <f t="shared" ref="F21:G21" si="5">F16+F20</f>
        <v>39542157</v>
      </c>
      <c r="G21" s="25">
        <f t="shared" si="5"/>
        <v>21116778</v>
      </c>
    </row>
    <row r="22" spans="2:7" s="11" customFormat="1" ht="22.5" customHeight="1" x14ac:dyDescent="0.3">
      <c r="B22" s="22" t="s">
        <v>61</v>
      </c>
      <c r="C22" s="23" t="s">
        <v>62</v>
      </c>
      <c r="D22" s="24" t="s">
        <v>63</v>
      </c>
      <c r="E22" s="26">
        <f>1520400+550566+537983+520901</f>
        <v>3129850</v>
      </c>
      <c r="F22" s="26">
        <v>5531523</v>
      </c>
      <c r="G22" s="26">
        <f>F22-E22</f>
        <v>2401673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f>F23-E23</f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f>200000+50000+787401+450000+150000+130000+450000+425197</f>
        <v>2642598</v>
      </c>
      <c r="F24" s="17">
        <v>11382398</v>
      </c>
      <c r="G24" s="17">
        <f t="shared" ref="G24:G25" si="6">F24-E24</f>
        <v>8739800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f t="shared" si="6"/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31">
        <f>SUM(E23:E25)</f>
        <v>2642598</v>
      </c>
      <c r="F26" s="31">
        <f t="shared" ref="F26:G26" si="7">SUM(F23:F25)</f>
        <v>11382398</v>
      </c>
      <c r="G26" s="31">
        <f t="shared" si="7"/>
        <v>8739800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f>185000+155000</f>
        <v>340000</v>
      </c>
      <c r="F27" s="17">
        <v>525000</v>
      </c>
      <c r="G27" s="17">
        <f>F27-E27</f>
        <v>185000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f>190000+140000+50000</f>
        <v>380000</v>
      </c>
      <c r="F28" s="17">
        <v>430000</v>
      </c>
      <c r="G28" s="17">
        <f>F28-E28</f>
        <v>50000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31">
        <f>SUM(E27:E28)</f>
        <v>720000</v>
      </c>
      <c r="F29" s="31">
        <f t="shared" ref="F29:G29" si="8">SUM(F27:F28)</f>
        <v>955000</v>
      </c>
      <c r="G29" s="31">
        <f t="shared" si="8"/>
        <v>235000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f>790000+25000+1300000+95000+200000+400000</f>
        <v>2810000</v>
      </c>
      <c r="F30" s="17">
        <v>3861260</v>
      </c>
      <c r="G30" s="17">
        <f>F30-E30</f>
        <v>1051260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v>1869055</v>
      </c>
      <c r="F31" s="17">
        <v>2477995</v>
      </c>
      <c r="G31" s="17">
        <f t="shared" ref="G31:G36" si="9">F31-E31</f>
        <v>608940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0</v>
      </c>
      <c r="F32" s="17">
        <v>260000</v>
      </c>
      <c r="G32" s="17">
        <f t="shared" si="9"/>
        <v>260000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f>80000+180000+50000+75000</f>
        <v>385000</v>
      </c>
      <c r="F33" s="17">
        <f t="shared" ref="F33" si="10">80000+180000+50000+75000</f>
        <v>385000</v>
      </c>
      <c r="G33" s="17">
        <f t="shared" si="9"/>
        <v>0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9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0</v>
      </c>
      <c r="F35" s="17">
        <v>845000</v>
      </c>
      <c r="G35" s="17">
        <f t="shared" si="9"/>
        <v>845000</v>
      </c>
    </row>
    <row r="36" spans="2:7" x14ac:dyDescent="0.3">
      <c r="B36" s="3" t="s">
        <v>103</v>
      </c>
      <c r="C36" s="4" t="s">
        <v>104</v>
      </c>
      <c r="D36" s="18" t="s">
        <v>105</v>
      </c>
      <c r="E36" s="32">
        <f>550000+50000+100000+200000+2118785+500000</f>
        <v>3518785</v>
      </c>
      <c r="F36" s="32">
        <v>5582285</v>
      </c>
      <c r="G36" s="32">
        <f t="shared" si="9"/>
        <v>2063500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31">
        <f>SUM(E30:E36)</f>
        <v>8582840</v>
      </c>
      <c r="F37" s="31">
        <f t="shared" ref="F37:G37" si="11">SUM(F30:F36)</f>
        <v>13411540</v>
      </c>
      <c r="G37" s="31">
        <f t="shared" si="11"/>
        <v>4828700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35000</v>
      </c>
      <c r="F38" s="17">
        <v>35000</v>
      </c>
      <c r="G38" s="17">
        <v>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</row>
    <row r="40" spans="2:7" ht="16.2" x14ac:dyDescent="0.3">
      <c r="B40" s="19" t="s">
        <v>115</v>
      </c>
      <c r="C40" s="20" t="s">
        <v>116</v>
      </c>
      <c r="D40" s="21" t="s">
        <v>117</v>
      </c>
      <c r="E40" s="31">
        <f>E38+E39</f>
        <v>35000</v>
      </c>
      <c r="F40" s="31">
        <f t="shared" ref="F40:G40" si="12">F38+F39</f>
        <v>35000</v>
      </c>
      <c r="G40" s="31">
        <f t="shared" si="12"/>
        <v>0</v>
      </c>
    </row>
    <row r="41" spans="2:7" x14ac:dyDescent="0.3">
      <c r="B41" s="3" t="s">
        <v>118</v>
      </c>
      <c r="C41" s="4" t="s">
        <v>119</v>
      </c>
      <c r="D41" s="18" t="s">
        <v>120</v>
      </c>
      <c r="E41" s="17">
        <f>538650+33750+212598+27000+48600+214650+228150+665222+49684+450911+290250+114803</f>
        <v>2874268</v>
      </c>
      <c r="F41" s="17">
        <v>3223868</v>
      </c>
      <c r="G41" s="17">
        <f>F41-E41</f>
        <v>349600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f t="shared" ref="G42:G45" si="13">F42-E42</f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f>80000</f>
        <v>80000</v>
      </c>
      <c r="F43" s="17">
        <f t="shared" ref="F43" si="14">80000</f>
        <v>80000</v>
      </c>
      <c r="G43" s="17">
        <f t="shared" si="13"/>
        <v>0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f t="shared" si="13"/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f>20000+50000</f>
        <v>70000</v>
      </c>
      <c r="F45" s="17">
        <v>568279</v>
      </c>
      <c r="G45" s="17">
        <f t="shared" si="13"/>
        <v>498279</v>
      </c>
    </row>
    <row r="46" spans="2:7" ht="16.2" x14ac:dyDescent="0.3">
      <c r="B46" s="19" t="s">
        <v>133</v>
      </c>
      <c r="C46" s="20" t="s">
        <v>134</v>
      </c>
      <c r="D46" s="21" t="s">
        <v>135</v>
      </c>
      <c r="E46" s="31">
        <f>SUM(E41:E45)</f>
        <v>3024268</v>
      </c>
      <c r="F46" s="31">
        <f t="shared" ref="F46:G46" si="15">SUM(F41:F45)</f>
        <v>3872147</v>
      </c>
      <c r="G46" s="31">
        <f t="shared" si="15"/>
        <v>847879</v>
      </c>
    </row>
    <row r="47" spans="2:7" x14ac:dyDescent="0.3">
      <c r="B47" s="22" t="s">
        <v>136</v>
      </c>
      <c r="C47" s="23" t="s">
        <v>137</v>
      </c>
      <c r="D47" s="24" t="s">
        <v>138</v>
      </c>
      <c r="E47" s="25">
        <f>E26+E29+E37+E40+E46</f>
        <v>15004706</v>
      </c>
      <c r="F47" s="25">
        <f t="shared" ref="F47:G47" si="16">F26+F29+F37+F40+F46</f>
        <v>29656085</v>
      </c>
      <c r="G47" s="25">
        <f t="shared" si="16"/>
        <v>14651379</v>
      </c>
    </row>
    <row r="48" spans="2:7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</row>
    <row r="49" spans="2:7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</row>
    <row r="50" spans="2:7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</row>
    <row r="51" spans="2:7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</row>
    <row r="52" spans="2:7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</row>
    <row r="53" spans="2:7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</row>
    <row r="54" spans="2:7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f>1610000</f>
        <v>1610000</v>
      </c>
      <c r="F55" s="17">
        <v>1787000</v>
      </c>
      <c r="G55" s="17">
        <f>F55-E55</f>
        <v>177000</v>
      </c>
    </row>
    <row r="56" spans="2:7" x14ac:dyDescent="0.3">
      <c r="B56" s="22" t="s">
        <v>163</v>
      </c>
      <c r="C56" s="27" t="s">
        <v>164</v>
      </c>
      <c r="D56" s="24" t="s">
        <v>165</v>
      </c>
      <c r="E56" s="25">
        <f>SUM(E48:E55)</f>
        <v>1610000</v>
      </c>
      <c r="F56" s="25">
        <f t="shared" ref="F56:G56" si="17">SUM(F48:F55)</f>
        <v>1787000</v>
      </c>
      <c r="G56" s="25">
        <f t="shared" si="17"/>
        <v>177000</v>
      </c>
    </row>
    <row r="57" spans="2:7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</row>
    <row r="58" spans="2:7" ht="31.2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950903</v>
      </c>
      <c r="G58" s="17">
        <f>F58-E58</f>
        <v>950903</v>
      </c>
    </row>
    <row r="59" spans="2:7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</row>
    <row r="60" spans="2:7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</row>
    <row r="61" spans="2:7" ht="16.2" x14ac:dyDescent="0.3">
      <c r="B61" s="19">
        <v>59</v>
      </c>
      <c r="C61" s="28" t="s">
        <v>175</v>
      </c>
      <c r="D61" s="21" t="s">
        <v>176</v>
      </c>
      <c r="E61" s="31">
        <f>SUM(E58:E60)</f>
        <v>0</v>
      </c>
      <c r="F61" s="31">
        <f t="shared" ref="F61:G61" si="18">SUM(F58:F60)</f>
        <v>950903</v>
      </c>
      <c r="G61" s="31">
        <f t="shared" si="18"/>
        <v>950903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</row>
    <row r="64" spans="2:7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</row>
    <row r="65" spans="2:7" x14ac:dyDescent="0.3">
      <c r="B65" s="3">
        <v>63</v>
      </c>
      <c r="C65" s="7" t="s">
        <v>183</v>
      </c>
      <c r="D65" s="18" t="s">
        <v>184</v>
      </c>
      <c r="E65" s="17">
        <f>5551026</f>
        <v>5551026</v>
      </c>
      <c r="F65" s="17">
        <v>7551026</v>
      </c>
      <c r="G65" s="17">
        <f>F65-E65</f>
        <v>2000000</v>
      </c>
    </row>
    <row r="66" spans="2:7" ht="31.2" hidden="1" x14ac:dyDescent="0.3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f t="shared" ref="G66:G72" si="19">F66-E66</f>
        <v>0</v>
      </c>
    </row>
    <row r="67" spans="2:7" ht="31.2" hidden="1" x14ac:dyDescent="0.3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f t="shared" si="19"/>
        <v>0</v>
      </c>
    </row>
    <row r="68" spans="2:7" hidden="1" x14ac:dyDescent="0.3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f t="shared" si="19"/>
        <v>0</v>
      </c>
    </row>
    <row r="69" spans="2:7" hidden="1" x14ac:dyDescent="0.3">
      <c r="B69" s="3">
        <v>67</v>
      </c>
      <c r="C69" s="29" t="s">
        <v>191</v>
      </c>
      <c r="D69" s="18" t="s">
        <v>192</v>
      </c>
      <c r="E69" s="17">
        <v>0</v>
      </c>
      <c r="F69" s="17">
        <v>0</v>
      </c>
      <c r="G69" s="17">
        <f t="shared" si="19"/>
        <v>0</v>
      </c>
    </row>
    <row r="70" spans="2:7" hidden="1" x14ac:dyDescent="0.3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f t="shared" si="19"/>
        <v>0</v>
      </c>
    </row>
    <row r="71" spans="2:7" x14ac:dyDescent="0.3">
      <c r="B71" s="3">
        <v>69</v>
      </c>
      <c r="C71" s="7" t="s">
        <v>195</v>
      </c>
      <c r="D71" s="18" t="s">
        <v>196</v>
      </c>
      <c r="E71" s="17">
        <v>0</v>
      </c>
      <c r="F71" s="17">
        <v>50000</v>
      </c>
      <c r="G71" s="17">
        <f t="shared" si="19"/>
        <v>50000</v>
      </c>
    </row>
    <row r="72" spans="2:7" x14ac:dyDescent="0.3">
      <c r="B72" s="3">
        <v>70</v>
      </c>
      <c r="C72" s="29" t="s">
        <v>197</v>
      </c>
      <c r="D72" s="18" t="s">
        <v>198</v>
      </c>
      <c r="E72" s="17">
        <v>50000</v>
      </c>
      <c r="F72" s="17">
        <v>2445865</v>
      </c>
      <c r="G72" s="17">
        <f t="shared" si="19"/>
        <v>2395865</v>
      </c>
    </row>
    <row r="73" spans="2:7" x14ac:dyDescent="0.3">
      <c r="B73" s="22">
        <v>71</v>
      </c>
      <c r="C73" s="27" t="s">
        <v>199</v>
      </c>
      <c r="D73" s="24" t="s">
        <v>200</v>
      </c>
      <c r="E73" s="25">
        <f>E57+E61+E62+E63+E64+E65+E66+E67+E68+E69+E70+E71+E72</f>
        <v>5601026</v>
      </c>
      <c r="F73" s="25">
        <f t="shared" ref="F73:G73" si="20">F57+F61+F62+F63+F64+F65+F66+F67+F68+F69+F70+F71+F72</f>
        <v>10997794</v>
      </c>
      <c r="G73" s="25">
        <f t="shared" si="20"/>
        <v>5396768</v>
      </c>
    </row>
    <row r="74" spans="2:7" x14ac:dyDescent="0.3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f>F74-E74</f>
        <v>0</v>
      </c>
    </row>
    <row r="75" spans="2:7" x14ac:dyDescent="0.3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f t="shared" ref="G75:G80" si="21">F75-E75</f>
        <v>0</v>
      </c>
    </row>
    <row r="76" spans="2:7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f t="shared" si="21"/>
        <v>0</v>
      </c>
    </row>
    <row r="77" spans="2:7" x14ac:dyDescent="0.3">
      <c r="B77" s="3">
        <v>75</v>
      </c>
      <c r="C77" s="9" t="s">
        <v>207</v>
      </c>
      <c r="D77" s="18" t="s">
        <v>208</v>
      </c>
      <c r="E77" s="17">
        <f>728000</f>
        <v>728000</v>
      </c>
      <c r="F77" s="17">
        <v>6657139</v>
      </c>
      <c r="G77" s="17">
        <f t="shared" si="21"/>
        <v>5929139</v>
      </c>
    </row>
    <row r="78" spans="2:7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f t="shared" si="21"/>
        <v>0</v>
      </c>
    </row>
    <row r="79" spans="2:7" x14ac:dyDescent="0.3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f t="shared" si="21"/>
        <v>0</v>
      </c>
    </row>
    <row r="80" spans="2:7" x14ac:dyDescent="0.3">
      <c r="B80" s="3">
        <v>78</v>
      </c>
      <c r="C80" s="5" t="s">
        <v>213</v>
      </c>
      <c r="D80" s="18" t="s">
        <v>214</v>
      </c>
      <c r="E80" s="17">
        <f>196560</f>
        <v>196560</v>
      </c>
      <c r="F80" s="17">
        <v>1797429</v>
      </c>
      <c r="G80" s="17">
        <f t="shared" si="21"/>
        <v>1600869</v>
      </c>
    </row>
    <row r="81" spans="2:7" s="11" customFormat="1" x14ac:dyDescent="0.3">
      <c r="B81" s="22">
        <v>79</v>
      </c>
      <c r="C81" s="14" t="s">
        <v>215</v>
      </c>
      <c r="D81" s="24" t="s">
        <v>216</v>
      </c>
      <c r="E81" s="25">
        <f>SUM(E74:E80)</f>
        <v>924560</v>
      </c>
      <c r="F81" s="25">
        <f t="shared" ref="F81:G81" si="22">SUM(F74:F80)</f>
        <v>8454568</v>
      </c>
      <c r="G81" s="25">
        <f t="shared" si="22"/>
        <v>7530008</v>
      </c>
    </row>
    <row r="82" spans="2:7" x14ac:dyDescent="0.3">
      <c r="B82" s="3">
        <v>80</v>
      </c>
      <c r="C82" s="7" t="s">
        <v>217</v>
      </c>
      <c r="D82" s="18" t="s">
        <v>218</v>
      </c>
      <c r="E82" s="17">
        <f>18578740</f>
        <v>18578740</v>
      </c>
      <c r="F82" s="17">
        <f t="shared" ref="F82" si="23">18578740</f>
        <v>18578740</v>
      </c>
      <c r="G82" s="17">
        <f>F82-E82</f>
        <v>0</v>
      </c>
    </row>
    <row r="83" spans="2:7" x14ac:dyDescent="0.3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f t="shared" ref="G83:G85" si="24">F83-E83</f>
        <v>0</v>
      </c>
    </row>
    <row r="84" spans="2:7" x14ac:dyDescent="0.3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f t="shared" si="24"/>
        <v>0</v>
      </c>
    </row>
    <row r="85" spans="2:7" x14ac:dyDescent="0.3">
      <c r="B85" s="3">
        <v>83</v>
      </c>
      <c r="C85" s="7" t="s">
        <v>223</v>
      </c>
      <c r="D85" s="18" t="s">
        <v>224</v>
      </c>
      <c r="E85" s="17">
        <f>5016260</f>
        <v>5016260</v>
      </c>
      <c r="F85" s="17">
        <f t="shared" ref="F85" si="25">5016260</f>
        <v>5016260</v>
      </c>
      <c r="G85" s="17">
        <f t="shared" si="24"/>
        <v>0</v>
      </c>
    </row>
    <row r="86" spans="2:7" s="11" customFormat="1" x14ac:dyDescent="0.3">
      <c r="B86" s="22">
        <v>84</v>
      </c>
      <c r="C86" s="27" t="s">
        <v>225</v>
      </c>
      <c r="D86" s="24" t="s">
        <v>226</v>
      </c>
      <c r="E86" s="25">
        <f>SUM(E82:E85)</f>
        <v>23595000</v>
      </c>
      <c r="F86" s="25">
        <f t="shared" ref="F86:G86" si="26">SUM(F82:F85)</f>
        <v>23595000</v>
      </c>
      <c r="G86" s="25">
        <f t="shared" si="26"/>
        <v>0</v>
      </c>
    </row>
    <row r="87" spans="2:7" ht="31.2" x14ac:dyDescent="0.3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f>F87-E87</f>
        <v>0</v>
      </c>
    </row>
    <row r="88" spans="2:7" ht="31.2" x14ac:dyDescent="0.3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f t="shared" ref="G88:G95" si="27">F88-E88</f>
        <v>0</v>
      </c>
    </row>
    <row r="89" spans="2:7" ht="31.2" x14ac:dyDescent="0.3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f t="shared" si="27"/>
        <v>0</v>
      </c>
    </row>
    <row r="90" spans="2:7" x14ac:dyDescent="0.3">
      <c r="B90" s="3">
        <v>88</v>
      </c>
      <c r="C90" s="7" t="s">
        <v>233</v>
      </c>
      <c r="D90" s="18" t="s">
        <v>234</v>
      </c>
      <c r="E90" s="17">
        <v>0</v>
      </c>
      <c r="F90" s="17">
        <v>1716800</v>
      </c>
      <c r="G90" s="17">
        <f t="shared" si="27"/>
        <v>1716800</v>
      </c>
    </row>
    <row r="91" spans="2:7" ht="31.2" x14ac:dyDescent="0.3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f t="shared" si="27"/>
        <v>0</v>
      </c>
    </row>
    <row r="92" spans="2:7" ht="31.2" x14ac:dyDescent="0.3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f t="shared" si="27"/>
        <v>0</v>
      </c>
    </row>
    <row r="93" spans="2:7" x14ac:dyDescent="0.3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f t="shared" si="27"/>
        <v>0</v>
      </c>
    </row>
    <row r="94" spans="2:7" x14ac:dyDescent="0.3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f t="shared" si="27"/>
        <v>0</v>
      </c>
    </row>
    <row r="95" spans="2:7" x14ac:dyDescent="0.3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f t="shared" si="27"/>
        <v>0</v>
      </c>
    </row>
    <row r="96" spans="2:7" x14ac:dyDescent="0.3">
      <c r="B96" s="22">
        <v>94</v>
      </c>
      <c r="C96" s="27" t="s">
        <v>245</v>
      </c>
      <c r="D96" s="24" t="s">
        <v>246</v>
      </c>
      <c r="E96" s="25">
        <f>SUM(E87:E95)</f>
        <v>0</v>
      </c>
      <c r="F96" s="25">
        <f t="shared" ref="F96:G96" si="28">SUM(F87:F95)</f>
        <v>1716800</v>
      </c>
      <c r="G96" s="25">
        <f t="shared" si="28"/>
        <v>1716800</v>
      </c>
    </row>
    <row r="97" spans="2:7" s="11" customFormat="1" ht="19.5" customHeight="1" x14ac:dyDescent="0.3">
      <c r="B97" s="22">
        <v>95</v>
      </c>
      <c r="C97" s="14" t="s">
        <v>247</v>
      </c>
      <c r="D97" s="24" t="s">
        <v>248</v>
      </c>
      <c r="E97" s="25">
        <f>E21+E22+E47+E56+E73+E81+E86+E96</f>
        <v>68290521</v>
      </c>
      <c r="F97" s="25">
        <f t="shared" ref="F97:G97" si="29">F21+F22+F47+F56+F73+F81+F86+F96</f>
        <v>121280927</v>
      </c>
      <c r="G97" s="25">
        <f t="shared" si="29"/>
        <v>52990406</v>
      </c>
    </row>
    <row r="98" spans="2:7" x14ac:dyDescent="0.3">
      <c r="F98" s="30"/>
    </row>
    <row r="99" spans="2:7" x14ac:dyDescent="0.3">
      <c r="F99" s="30"/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6" fitToHeight="0" orientation="portrait" r:id="rId1"/>
  <headerFooter alignWithMargins="0">
    <oddHeader>&amp;C&amp;"Times New Roman,Normál"&amp;13 1. melléklet
a 2/2020. (VII.09.)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2020-07-10T14:46:42Z</cp:lastPrinted>
  <dcterms:created xsi:type="dcterms:W3CDTF">2019-02-06T16:32:14Z</dcterms:created>
  <dcterms:modified xsi:type="dcterms:W3CDTF">2020-07-10T14:46:43Z</dcterms:modified>
</cp:coreProperties>
</file>