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d_drive\RENDELETEK MEGKÜLDÉSE OPTEN 201609-TŐL\2020\2020_04_03\10_2020\eredeti táblák\"/>
    </mc:Choice>
  </mc:AlternateContent>
  <bookViews>
    <workbookView xWindow="0" yWindow="0" windowWidth="28800" windowHeight="11730"/>
  </bookViews>
  <sheets>
    <sheet name="5.7. Kertség" sheetId="1" r:id="rId1"/>
  </sheets>
  <externalReferences>
    <externalReference r:id="rId2"/>
  </externalReferences>
  <definedNames>
    <definedName name="Excel_BuiltIn_Print_Area" localSheetId="0">'5.7. Kertség'!$A$1:$M$41</definedName>
    <definedName name="Excel_BuiltIn_Print_Area_1">NA()</definedName>
    <definedName name="Excel_BuiltIn_Print_Area_1_1">NA()</definedName>
    <definedName name="Excel_BuiltIn_Print_Area_1_1_1">NA()</definedName>
    <definedName name="Excel_BuiltIn_Print_Area_1_1_1_1">NA()</definedName>
    <definedName name="Excel_BuiltIn_Print_Titles_5_1_1" localSheetId="0">(#REF!,#REF!)</definedName>
    <definedName name="_xlnm.Print_Area" localSheetId="0">'5.7. Kertség'!$A$1:$N$41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1" i="1" l="1"/>
  <c r="E40" i="1"/>
  <c r="E39" i="1"/>
  <c r="K38" i="1"/>
  <c r="E38" i="1" s="1"/>
  <c r="K37" i="1"/>
  <c r="E37" i="1"/>
  <c r="K36" i="1"/>
  <c r="E36" i="1" s="1"/>
  <c r="E35" i="1"/>
  <c r="K34" i="1"/>
  <c r="K30" i="1" s="1"/>
  <c r="K11" i="1" s="1"/>
  <c r="K41" i="1" s="1"/>
  <c r="E34" i="1"/>
  <c r="E33" i="1"/>
  <c r="E32" i="1"/>
  <c r="E31" i="1"/>
  <c r="M30" i="1"/>
  <c r="M11" i="1" s="1"/>
  <c r="M41" i="1" s="1"/>
  <c r="L30" i="1"/>
  <c r="J30" i="1"/>
  <c r="I30" i="1"/>
  <c r="I11" i="1" s="1"/>
  <c r="I41" i="1" s="1"/>
  <c r="H30" i="1"/>
  <c r="G30" i="1"/>
  <c r="F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L11" i="1"/>
  <c r="L41" i="1" s="1"/>
  <c r="J11" i="1"/>
  <c r="J41" i="1" s="1"/>
  <c r="H11" i="1"/>
  <c r="H41" i="1" s="1"/>
  <c r="G11" i="1"/>
  <c r="F11" i="1"/>
  <c r="E11" i="1" s="1"/>
  <c r="E10" i="1"/>
  <c r="E30" i="1" l="1"/>
  <c r="E41" i="1"/>
  <c r="E42" i="1" s="1"/>
</calcChain>
</file>

<file path=xl/sharedStrings.xml><?xml version="1.0" encoding="utf-8"?>
<sst xmlns="http://schemas.openxmlformats.org/spreadsheetml/2006/main" count="119" uniqueCount="119">
  <si>
    <t>5.7. melléklet a 4/2020. (II. 13.) önkormányzati rendelethez</t>
  </si>
  <si>
    <t>Kertségi fejlesztési program</t>
  </si>
  <si>
    <t>(5. melléklet 8. cím részletezése)</t>
  </si>
  <si>
    <t>Ft-ban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</si>
  <si>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</si>
  <si>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</si>
  <si>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</si>
  <si>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</si>
  <si>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</si>
  <si>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</si>
  <si>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</si>
  <si>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</si>
  <si>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</si>
  <si>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</si>
  <si>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</si>
  <si>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</si>
  <si>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</si>
  <si>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</si>
  <si>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Feladatcsoport</t>
  </si>
  <si>
    <t>Alcím</t>
  </si>
  <si>
    <t>Jogcím</t>
  </si>
  <si>
    <t>Előirányzat megnevezése</t>
  </si>
  <si>
    <t>2020. évi eredeti előirányzat összege</t>
  </si>
  <si>
    <t>Eredeti előirányzat</t>
  </si>
  <si>
    <t>ASP részletező kód</t>
  </si>
  <si>
    <t>Működési költségvetés</t>
  </si>
  <si>
    <t>Felhalmozási költségvetés</t>
  </si>
  <si>
    <t>Személyi juttatások
(K1)</t>
  </si>
  <si>
    <t>Munkaadókat terhelő járulékok és szociális hozzájárulási adó
(K2)</t>
  </si>
  <si>
    <t>Dologi kiadások
(K3)</t>
  </si>
  <si>
    <t>Ellátottak pénzbeli juttatásai
(K4)</t>
  </si>
  <si>
    <t>Egyéb működési célú kiadások (támogatások)
(K5)</t>
  </si>
  <si>
    <t>Beruházások
(K6)</t>
  </si>
  <si>
    <t>Felújítások
(K7)</t>
  </si>
  <si>
    <t>Egyéb felhalmozási célú kiadások (támogatások)
(K8)</t>
  </si>
  <si>
    <t>8.1</t>
  </si>
  <si>
    <t>Kötelező feladat</t>
  </si>
  <si>
    <t>8.2</t>
  </si>
  <si>
    <t>Önként vállalt feladat</t>
  </si>
  <si>
    <t>8.2.1</t>
  </si>
  <si>
    <t>Közlekedési csomópontok akadálymentesítése</t>
  </si>
  <si>
    <t>53503</t>
  </si>
  <si>
    <t>8.2.2</t>
  </si>
  <si>
    <t>Közlekedési jelzőlámpák program módosítás</t>
  </si>
  <si>
    <t>53504</t>
  </si>
  <si>
    <t>8.2.3</t>
  </si>
  <si>
    <t>Közlekedési csomópontok visszaszámláló berendezésének cseréje, táblák korszerűsítése</t>
  </si>
  <si>
    <t>53506</t>
  </si>
  <si>
    <t>8.2.4</t>
  </si>
  <si>
    <t>Közvilágítási hálózat bővítése</t>
  </si>
  <si>
    <t>53507</t>
  </si>
  <si>
    <t>8.2.5</t>
  </si>
  <si>
    <t>Csapadékvíz-elvezető csatornák vízjogi engedélyezése</t>
  </si>
  <si>
    <t>53508</t>
  </si>
  <si>
    <t>8.2.6</t>
  </si>
  <si>
    <t>Csapadékvíz befogadók rekonstrukciója</t>
  </si>
  <si>
    <t>53513</t>
  </si>
  <si>
    <t>8.2.7</t>
  </si>
  <si>
    <t>Polgárvédelmi szirénák felújítása</t>
  </si>
  <si>
    <t>8.2.8</t>
  </si>
  <si>
    <t>Városüzemeltetéshez kapcsolódó beruházási előirányzat</t>
  </si>
  <si>
    <t>53515</t>
  </si>
  <si>
    <t>8.2.9</t>
  </si>
  <si>
    <t>VP6-7.2.1-7.4.1.2-16 Külterületi helyi közutak fejlesztése és munkagép beszerzése pályázat (Felsőpércsi út)</t>
  </si>
  <si>
    <t>53516</t>
  </si>
  <si>
    <t>8.2.10</t>
  </si>
  <si>
    <t>TOP-6.1.4-15-DE1-2016-00001 Turisztikai célú kerékpárút fejlesztése Biczó István kert és a Panoráma út között</t>
  </si>
  <si>
    <t>53517</t>
  </si>
  <si>
    <t>8.2.11</t>
  </si>
  <si>
    <t>TOP-6.3.3-15-DE1-2016-00001 Debrecen, keleti városrész csapadékvíz elvezetése</t>
  </si>
  <si>
    <t>53509</t>
  </si>
  <si>
    <t>8.2.12</t>
  </si>
  <si>
    <t>TOP-6.3.3-15-DE1-2016-00002 Nagysándor telep- Vulkántelep és Fészek lakópark (Téglagyár városrész) csapadékvíz elvezetése</t>
  </si>
  <si>
    <t>53510</t>
  </si>
  <si>
    <t>8.2.13</t>
  </si>
  <si>
    <t>TOP-6.3.3-16-DE1-2017-00001 Debrecen, Nagysándortelep csapadékvíz elvezetése II. ütem</t>
  </si>
  <si>
    <t>53521</t>
  </si>
  <si>
    <t>8.2.14</t>
  </si>
  <si>
    <t>TOP-6.3.3-16-DE1-2017-00002 Debrecen, Tarján utca csapadékvíz elvezetése</t>
  </si>
  <si>
    <t>53522</t>
  </si>
  <si>
    <t>8.2.15</t>
  </si>
  <si>
    <t>TOP-6.4.1-15-DE1-2016-00005 Kismacsra vezető kerékpárút kialakítása</t>
  </si>
  <si>
    <t>53519</t>
  </si>
  <si>
    <t>8.2.16</t>
  </si>
  <si>
    <t>TOP-6.4.1-15-DE1-2016-00006 Keleti városrész forgalomszervezése és kerékpárút kialakítása</t>
  </si>
  <si>
    <t>53520</t>
  </si>
  <si>
    <t>8.2.17</t>
  </si>
  <si>
    <t>Fedett utasvárók kihelyezése</t>
  </si>
  <si>
    <t>53524</t>
  </si>
  <si>
    <t>8.2.18</t>
  </si>
  <si>
    <t>Lakossági kezdeményezéssel megvalósuló út és közműépítés 2021. évi előkészítése</t>
  </si>
  <si>
    <t>53525</t>
  </si>
  <si>
    <t>8.2.19</t>
  </si>
  <si>
    <t>Út-, közmű-, járdaépítés</t>
  </si>
  <si>
    <t>8.2.19.1</t>
  </si>
  <si>
    <t>Önkormányzati forrásból megvalósuló út-, közmű-, járdaépítés</t>
  </si>
  <si>
    <t>53526</t>
  </si>
  <si>
    <t>8.2.19.2</t>
  </si>
  <si>
    <t>Nagyfelületű útfelújítás</t>
  </si>
  <si>
    <t>53527</t>
  </si>
  <si>
    <t>8.2.19.3</t>
  </si>
  <si>
    <t>Útstabilizáció</t>
  </si>
  <si>
    <t>53505</t>
  </si>
  <si>
    <t>.8.2.19.4</t>
  </si>
  <si>
    <t>Járdarekonstrukciók</t>
  </si>
  <si>
    <t>8.2.19.5</t>
  </si>
  <si>
    <t xml:space="preserve">TOP-6.1.5-15-DE1-2016-00001 Az egykori Magyar Gördülőcsapágy Művek helyén lévő gazdasági terület jobb megközelíthetőségének biztosítása </t>
  </si>
  <si>
    <t>8.2.19.6</t>
  </si>
  <si>
    <t>Zárt csapadékvíz elvezető rendszer építése, felújítása, tervezése</t>
  </si>
  <si>
    <t>8.2.19.7</t>
  </si>
  <si>
    <t>Szennyvízhálózat fejlesztése</t>
  </si>
  <si>
    <t>8.2.19.8</t>
  </si>
  <si>
    <t>Ivóvízhálózat fejlesztése</t>
  </si>
  <si>
    <t>8.2.19.9</t>
  </si>
  <si>
    <t>Debrecen Nagycsere és Haláp településrészei ivóvíz hálózatának fejlesztése</t>
  </si>
  <si>
    <t>53511</t>
  </si>
  <si>
    <t>8.3</t>
  </si>
  <si>
    <t>Állami (államigazgatási) feladat</t>
  </si>
  <si>
    <t>Összesen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</si>
</sst>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\ _F_t_-;\-* #,##0\ _F_t_-;_-* \-??\ _F_t_-;_-@_-"/>
  </numFmts>
  <fonts count="9" x14ac:knownFonts="1">
    <font>
      <sz val="10"/>
      <name val="Arial"/>
      <family val="2"/>
      <charset val="238"/>
    </font>
    <font>
      <b/>
      <u/>
      <sz val="14"/>
      <name val="Arial"/>
      <family val="2"/>
      <charset val="238"/>
    </font>
    <font>
      <sz val="14"/>
      <name val="Arial"/>
      <family val="2"/>
      <charset val="238"/>
    </font>
    <font>
      <sz val="12"/>
      <name val="Arial"/>
      <family val="2"/>
      <charset val="238"/>
    </font>
    <font>
      <sz val="11"/>
      <name val="Arial"/>
      <family val="2"/>
      <charset val="238"/>
    </font>
    <font>
      <b/>
      <sz val="14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12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 applyBorder="1" applyAlignment="1">
      <alignment horizontal="right" vertical="center"/>
    </xf>
    <xf numFmtId="0" fontId="2" fillId="0" borderId="0" xfId="0" applyNumberFormat="1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right"/>
    </xf>
    <xf numFmtId="0" fontId="0" fillId="0" borderId="0" xfId="0" applyAlignment="1">
      <alignment horizontal="right"/>
    </xf>
    <xf numFmtId="0" fontId="3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/>
    </xf>
    <xf numFmtId="0" fontId="3" fillId="0" borderId="4" xfId="0" applyFont="1" applyFill="1" applyBorder="1" applyAlignment="1">
      <alignment horizontal="center" vertical="center"/>
    </xf>
    <xf numFmtId="0" fontId="0" fillId="2" borderId="5" xfId="0" applyFont="1" applyFill="1" applyBorder="1" applyAlignment="1">
      <alignment horizontal="center" vertical="center" textRotation="90"/>
    </xf>
    <xf numFmtId="0" fontId="0" fillId="2" borderId="5" xfId="0" applyFont="1" applyFill="1" applyBorder="1" applyAlignment="1">
      <alignment horizontal="center" vertical="center" wrapText="1"/>
    </xf>
    <xf numFmtId="0" fontId="0" fillId="2" borderId="6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0" fillId="2" borderId="7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3" fontId="5" fillId="2" borderId="2" xfId="0" applyNumberFormat="1" applyFont="1" applyFill="1" applyBorder="1" applyAlignment="1">
      <alignment vertical="center"/>
    </xf>
    <xf numFmtId="3" fontId="5" fillId="2" borderId="1" xfId="0" applyNumberFormat="1" applyFont="1" applyFill="1" applyBorder="1" applyAlignment="1" applyProtection="1">
      <alignment vertical="center"/>
    </xf>
    <xf numFmtId="0" fontId="3" fillId="0" borderId="1" xfId="0" applyFont="1" applyFill="1" applyBorder="1" applyAlignment="1">
      <alignment vertical="center"/>
    </xf>
    <xf numFmtId="3" fontId="2" fillId="2" borderId="1" xfId="0" applyNumberFormat="1" applyFont="1" applyFill="1" applyBorder="1" applyAlignment="1">
      <alignment vertical="center"/>
    </xf>
    <xf numFmtId="3" fontId="2" fillId="0" borderId="1" xfId="0" applyNumberFormat="1" applyFont="1" applyFill="1" applyBorder="1" applyAlignment="1" applyProtection="1">
      <alignment vertical="center"/>
    </xf>
    <xf numFmtId="3" fontId="2" fillId="0" borderId="8" xfId="0" applyNumberFormat="1" applyFont="1" applyFill="1" applyBorder="1" applyAlignment="1" applyProtection="1">
      <alignment vertical="center"/>
    </xf>
    <xf numFmtId="3" fontId="2" fillId="0" borderId="7" xfId="0" applyNumberFormat="1" applyFont="1" applyFill="1" applyBorder="1" applyAlignment="1" applyProtection="1">
      <alignment vertical="center"/>
    </xf>
    <xf numFmtId="0" fontId="3" fillId="0" borderId="4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3" fillId="0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vertical="center" wrapText="1"/>
    </xf>
    <xf numFmtId="3" fontId="5" fillId="2" borderId="1" xfId="0" applyNumberFormat="1" applyFont="1" applyFill="1" applyBorder="1" applyAlignment="1">
      <alignment vertical="center"/>
    </xf>
    <xf numFmtId="0" fontId="6" fillId="0" borderId="4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3" fontId="3" fillId="0" borderId="4" xfId="0" applyNumberFormat="1" applyFont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3" fontId="0" fillId="0" borderId="0" xfId="0" applyNumberFormat="1" applyAlignment="1">
      <alignment vertical="center"/>
    </xf>
    <xf numFmtId="49" fontId="3" fillId="0" borderId="2" xfId="0" applyNumberFormat="1" applyFont="1" applyFill="1" applyBorder="1" applyAlignment="1">
      <alignment horizontal="center" vertical="center" wrapText="1"/>
    </xf>
    <xf numFmtId="49" fontId="3" fillId="3" borderId="4" xfId="0" applyNumberFormat="1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vertical="center" wrapText="1"/>
    </xf>
    <xf numFmtId="3" fontId="2" fillId="2" borderId="9" xfId="0" applyNumberFormat="1" applyFont="1" applyFill="1" applyBorder="1" applyAlignment="1">
      <alignment vertical="center"/>
    </xf>
    <xf numFmtId="3" fontId="2" fillId="0" borderId="9" xfId="0" applyNumberFormat="1" applyFont="1" applyFill="1" applyBorder="1" applyAlignment="1">
      <alignment vertical="center"/>
    </xf>
    <xf numFmtId="0" fontId="3" fillId="3" borderId="4" xfId="0" applyFont="1" applyFill="1" applyBorder="1" applyAlignment="1">
      <alignment horizontal="center" vertical="center" wrapText="1"/>
    </xf>
    <xf numFmtId="0" fontId="3" fillId="0" borderId="0" xfId="0" applyFont="1"/>
    <xf numFmtId="3" fontId="5" fillId="2" borderId="2" xfId="0" applyNumberFormat="1" applyFont="1" applyFill="1" applyBorder="1" applyAlignment="1" applyProtection="1">
      <alignment vertical="center"/>
    </xf>
    <xf numFmtId="49" fontId="6" fillId="2" borderId="1" xfId="0" applyNumberFormat="1" applyFont="1" applyFill="1" applyBorder="1" applyAlignment="1">
      <alignment horizontal="center" vertical="center" wrapText="1"/>
    </xf>
    <xf numFmtId="164" fontId="0" fillId="0" borderId="0" xfId="0" applyNumberFormat="1"/>
    <xf numFmtId="0" fontId="0" fillId="0" borderId="0" xfId="0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581934268_rendelet%205.%20melleklet%20(kozpont%202020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 melléklet"/>
      <sheetName val="5.1. Adósság"/>
      <sheetName val="5.1 D"/>
      <sheetName val="5.1 Évenként"/>
      <sheetName val="5.2.Városüzem"/>
      <sheetName val="5.3. Zöldterületi kiadások"/>
      <sheetName val="5.4. Beruházás"/>
      <sheetName val="5.5. Lakásalap"/>
      <sheetName val="5.6. Városrendezési tervek"/>
      <sheetName val="5.7. Kertség"/>
      <sheetName val="5.8. Egészségügyi"/>
      <sheetName val="5.9. Népjólét"/>
      <sheetName val="5.10. Sportfeladatok"/>
      <sheetName val="5.11. Szoc"/>
      <sheetName val="5.12. Közművelődés"/>
      <sheetName val="5.13. Támogatások"/>
      <sheetName val="5.14. Egyéb kiadások"/>
      <sheetName val="5.15. Városmarketing"/>
      <sheetName val="5.16. Nemzetközi pályázatok"/>
      <sheetName val="5.17. Vagyon"/>
      <sheetName val="5.18. Nemzetiség"/>
      <sheetName val="5.19. Céltartalé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O43"/>
  <sheetViews>
    <sheetView tabSelected="1" view="pageBreakPreview" zoomScale="71" zoomScaleNormal="71" zoomScaleSheetLayoutView="71" workbookViewId="0">
      <pane ySplit="9" topLeftCell="A10" activePane="bottomLeft" state="frozenSplit"/>
      <selection pane="bottomLeft" sqref="A1:N1"/>
    </sheetView>
  </sheetViews>
  <sheetFormatPr defaultRowHeight="15" x14ac:dyDescent="0.2"/>
  <cols>
    <col min="1" max="1" width="5.5703125" customWidth="1"/>
    <col min="3" max="3" width="11.85546875" customWidth="1"/>
    <col min="4" max="4" width="75.140625" customWidth="1"/>
    <col min="5" max="5" width="22.5703125" customWidth="1"/>
    <col min="6" max="6" width="14.5703125" customWidth="1"/>
    <col min="7" max="8" width="17" customWidth="1"/>
    <col min="9" max="9" width="19.42578125" bestFit="1" customWidth="1"/>
    <col min="10" max="10" width="14.5703125" customWidth="1"/>
    <col min="11" max="11" width="18.85546875" customWidth="1"/>
    <col min="12" max="13" width="14.5703125" customWidth="1"/>
    <col min="14" max="14" width="25" style="3" customWidth="1"/>
    <col min="15" max="15" width="17.85546875" customWidth="1"/>
  </cols>
  <sheetData>
    <row r="1" spans="1:14" ht="18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18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4" ht="18" customHeight="1" x14ac:dyDescent="0.2">
      <c r="A3" s="4" t="s">
        <v>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4" ht="18" x14ac:dyDescent="0.2">
      <c r="A4" s="5" t="s">
        <v>2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</row>
    <row r="5" spans="1:14" x14ac:dyDescent="0.2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7"/>
      <c r="N5" s="8" t="s">
        <v>3</v>
      </c>
    </row>
    <row r="6" spans="1:14" ht="18" customHeight="1" x14ac:dyDescent="0.2">
      <c r="A6" s="9" t="s">
        <v>4</v>
      </c>
      <c r="B6" s="9" t="s">
        <v>5</v>
      </c>
      <c r="C6" s="9" t="s">
        <v>6</v>
      </c>
      <c r="D6" s="9" t="s">
        <v>7</v>
      </c>
      <c r="E6" s="9" t="s">
        <v>8</v>
      </c>
      <c r="F6" s="9" t="s">
        <v>9</v>
      </c>
      <c r="G6" s="9" t="s">
        <v>10</v>
      </c>
      <c r="H6" s="9" t="s">
        <v>11</v>
      </c>
      <c r="I6" s="9" t="s">
        <v>12</v>
      </c>
      <c r="J6" s="10" t="s">
        <v>13</v>
      </c>
      <c r="K6" s="9" t="s">
        <v>14</v>
      </c>
      <c r="L6" s="11" t="s">
        <v>15</v>
      </c>
      <c r="M6" s="12" t="s">
        <v>16</v>
      </c>
      <c r="N6" s="13" t="s">
        <v>17</v>
      </c>
    </row>
    <row r="7" spans="1:14" ht="15.75" customHeight="1" x14ac:dyDescent="0.2">
      <c r="A7" s="14" t="s">
        <v>18</v>
      </c>
      <c r="B7" s="14" t="s">
        <v>19</v>
      </c>
      <c r="C7" s="14" t="s">
        <v>20</v>
      </c>
      <c r="D7" s="15" t="s">
        <v>21</v>
      </c>
      <c r="E7" s="16" t="s">
        <v>22</v>
      </c>
      <c r="F7" s="17" t="s">
        <v>23</v>
      </c>
      <c r="G7" s="17"/>
      <c r="H7" s="17"/>
      <c r="I7" s="17"/>
      <c r="J7" s="17"/>
      <c r="K7" s="17"/>
      <c r="L7" s="17"/>
      <c r="M7" s="18"/>
      <c r="N7" s="19" t="s">
        <v>24</v>
      </c>
    </row>
    <row r="8" spans="1:14" ht="17.25" customHeight="1" x14ac:dyDescent="0.2">
      <c r="A8" s="14"/>
      <c r="B8" s="14"/>
      <c r="C8" s="14"/>
      <c r="D8" s="15"/>
      <c r="E8" s="16"/>
      <c r="F8" s="20" t="s">
        <v>25</v>
      </c>
      <c r="G8" s="20"/>
      <c r="H8" s="20"/>
      <c r="I8" s="20"/>
      <c r="J8" s="20"/>
      <c r="K8" s="20" t="s">
        <v>26</v>
      </c>
      <c r="L8" s="20"/>
      <c r="M8" s="21"/>
      <c r="N8" s="19"/>
    </row>
    <row r="9" spans="1:14" ht="82.5" customHeight="1" x14ac:dyDescent="0.2">
      <c r="A9" s="14"/>
      <c r="B9" s="14"/>
      <c r="C9" s="14"/>
      <c r="D9" s="15"/>
      <c r="E9" s="16"/>
      <c r="F9" s="22" t="s">
        <v>27</v>
      </c>
      <c r="G9" s="22" t="s">
        <v>28</v>
      </c>
      <c r="H9" s="22" t="s">
        <v>29</v>
      </c>
      <c r="I9" s="22" t="s">
        <v>30</v>
      </c>
      <c r="J9" s="22" t="s">
        <v>31</v>
      </c>
      <c r="K9" s="22" t="s">
        <v>32</v>
      </c>
      <c r="L9" s="22" t="s">
        <v>33</v>
      </c>
      <c r="M9" s="23" t="s">
        <v>34</v>
      </c>
      <c r="N9" s="19"/>
    </row>
    <row r="10" spans="1:14" ht="18" customHeight="1" x14ac:dyDescent="0.2">
      <c r="A10" s="24" t="s">
        <v>35</v>
      </c>
      <c r="B10" s="24"/>
      <c r="C10" s="24"/>
      <c r="D10" s="25" t="s">
        <v>36</v>
      </c>
      <c r="E10" s="26">
        <f t="shared" ref="E10:E41" si="0">SUM(F10:M10)</f>
        <v>0</v>
      </c>
      <c r="F10" s="27">
        <v>0</v>
      </c>
      <c r="G10" s="27">
        <v>0</v>
      </c>
      <c r="H10" s="27">
        <v>0</v>
      </c>
      <c r="I10" s="27">
        <v>0</v>
      </c>
      <c r="J10" s="27">
        <v>0</v>
      </c>
      <c r="K10" s="27">
        <v>0</v>
      </c>
      <c r="L10" s="27">
        <v>0</v>
      </c>
      <c r="M10" s="26">
        <v>0</v>
      </c>
      <c r="N10" s="19"/>
    </row>
    <row r="11" spans="1:14" ht="18" x14ac:dyDescent="0.2">
      <c r="A11" s="24" t="s">
        <v>37</v>
      </c>
      <c r="B11" s="24"/>
      <c r="C11" s="24"/>
      <c r="D11" s="25" t="s">
        <v>38</v>
      </c>
      <c r="E11" s="26">
        <f t="shared" si="0"/>
        <v>5356379690</v>
      </c>
      <c r="F11" s="27">
        <f>SUM(F12:F29)+F30</f>
        <v>0</v>
      </c>
      <c r="G11" s="27">
        <f t="shared" ref="G11:M11" si="1">SUM(G12:G29)+G30</f>
        <v>0</v>
      </c>
      <c r="H11" s="27">
        <f t="shared" si="1"/>
        <v>492525695</v>
      </c>
      <c r="I11" s="27">
        <f t="shared" si="1"/>
        <v>0</v>
      </c>
      <c r="J11" s="27">
        <f t="shared" si="1"/>
        <v>4003587</v>
      </c>
      <c r="K11" s="27">
        <f t="shared" si="1"/>
        <v>4848850408</v>
      </c>
      <c r="L11" s="27">
        <f t="shared" si="1"/>
        <v>5000000</v>
      </c>
      <c r="M11" s="27">
        <f t="shared" si="1"/>
        <v>6000000</v>
      </c>
      <c r="N11" s="19"/>
    </row>
    <row r="12" spans="1:14" s="34" customFormat="1" ht="18" x14ac:dyDescent="0.2">
      <c r="A12" s="24"/>
      <c r="B12" s="24" t="s">
        <v>39</v>
      </c>
      <c r="C12" s="24"/>
      <c r="D12" s="28" t="s">
        <v>40</v>
      </c>
      <c r="E12" s="29">
        <f t="shared" si="0"/>
        <v>20738162</v>
      </c>
      <c r="F12" s="30">
        <v>0</v>
      </c>
      <c r="G12" s="30">
        <v>0</v>
      </c>
      <c r="H12" s="31">
        <v>0</v>
      </c>
      <c r="I12" s="31">
        <v>0</v>
      </c>
      <c r="J12" s="31">
        <v>0</v>
      </c>
      <c r="K12" s="31">
        <v>20738162</v>
      </c>
      <c r="L12" s="31">
        <v>0</v>
      </c>
      <c r="M12" s="32">
        <v>0</v>
      </c>
      <c r="N12" s="33" t="s">
        <v>41</v>
      </c>
    </row>
    <row r="13" spans="1:14" s="34" customFormat="1" ht="18" x14ac:dyDescent="0.2">
      <c r="A13" s="24"/>
      <c r="B13" s="24" t="s">
        <v>42</v>
      </c>
      <c r="C13" s="24"/>
      <c r="D13" s="28" t="s">
        <v>43</v>
      </c>
      <c r="E13" s="29">
        <f t="shared" si="0"/>
        <v>10000000</v>
      </c>
      <c r="F13" s="30">
        <v>0</v>
      </c>
      <c r="G13" s="30">
        <v>0</v>
      </c>
      <c r="H13" s="31">
        <v>5000000</v>
      </c>
      <c r="I13" s="31">
        <v>0</v>
      </c>
      <c r="J13" s="31">
        <v>0</v>
      </c>
      <c r="K13" s="31">
        <v>5000000</v>
      </c>
      <c r="L13" s="31">
        <v>0</v>
      </c>
      <c r="M13" s="32">
        <v>0</v>
      </c>
      <c r="N13" s="33" t="s">
        <v>44</v>
      </c>
    </row>
    <row r="14" spans="1:14" s="34" customFormat="1" ht="30" x14ac:dyDescent="0.2">
      <c r="A14" s="24"/>
      <c r="B14" s="24" t="s">
        <v>45</v>
      </c>
      <c r="C14" s="24"/>
      <c r="D14" s="35" t="s">
        <v>46</v>
      </c>
      <c r="E14" s="29">
        <f t="shared" si="0"/>
        <v>15000000</v>
      </c>
      <c r="F14" s="30">
        <v>0</v>
      </c>
      <c r="G14" s="30">
        <v>0</v>
      </c>
      <c r="H14" s="31">
        <v>5000000</v>
      </c>
      <c r="I14" s="31">
        <v>0</v>
      </c>
      <c r="J14" s="31">
        <v>0</v>
      </c>
      <c r="K14" s="31">
        <v>10000000</v>
      </c>
      <c r="L14" s="31">
        <v>0</v>
      </c>
      <c r="M14" s="32">
        <v>0</v>
      </c>
      <c r="N14" s="33" t="s">
        <v>47</v>
      </c>
    </row>
    <row r="15" spans="1:14" s="34" customFormat="1" ht="18" x14ac:dyDescent="0.2">
      <c r="A15" s="24"/>
      <c r="B15" s="24" t="s">
        <v>48</v>
      </c>
      <c r="C15" s="24"/>
      <c r="D15" s="35" t="s">
        <v>49</v>
      </c>
      <c r="E15" s="29">
        <f t="shared" si="0"/>
        <v>50000000</v>
      </c>
      <c r="F15" s="30">
        <v>0</v>
      </c>
      <c r="G15" s="30">
        <v>0</v>
      </c>
      <c r="H15" s="31">
        <v>0</v>
      </c>
      <c r="I15" s="31">
        <v>0</v>
      </c>
      <c r="J15" s="31">
        <v>0</v>
      </c>
      <c r="K15" s="31">
        <v>50000000</v>
      </c>
      <c r="L15" s="31">
        <v>0</v>
      </c>
      <c r="M15" s="32">
        <v>0</v>
      </c>
      <c r="N15" s="33" t="s">
        <v>50</v>
      </c>
    </row>
    <row r="16" spans="1:14" s="34" customFormat="1" ht="18" x14ac:dyDescent="0.2">
      <c r="A16" s="24"/>
      <c r="B16" s="24" t="s">
        <v>51</v>
      </c>
      <c r="C16" s="24"/>
      <c r="D16" s="35" t="s">
        <v>52</v>
      </c>
      <c r="E16" s="29">
        <f t="shared" si="0"/>
        <v>1000000</v>
      </c>
      <c r="F16" s="30">
        <v>0</v>
      </c>
      <c r="G16" s="30">
        <v>0</v>
      </c>
      <c r="H16" s="31">
        <v>0</v>
      </c>
      <c r="I16" s="31">
        <v>0</v>
      </c>
      <c r="J16" s="31">
        <v>0</v>
      </c>
      <c r="K16" s="31">
        <v>1000000</v>
      </c>
      <c r="L16" s="31">
        <v>0</v>
      </c>
      <c r="M16" s="32">
        <v>0</v>
      </c>
      <c r="N16" s="33" t="s">
        <v>53</v>
      </c>
    </row>
    <row r="17" spans="1:14" s="34" customFormat="1" ht="18" x14ac:dyDescent="0.2">
      <c r="A17" s="24"/>
      <c r="B17" s="24" t="s">
        <v>54</v>
      </c>
      <c r="C17" s="24"/>
      <c r="D17" s="35" t="s">
        <v>55</v>
      </c>
      <c r="E17" s="29">
        <f>SUM(F17:M17)</f>
        <v>9000000</v>
      </c>
      <c r="F17" s="30">
        <v>0</v>
      </c>
      <c r="G17" s="30">
        <v>0</v>
      </c>
      <c r="H17" s="31">
        <v>0</v>
      </c>
      <c r="I17" s="31">
        <v>0</v>
      </c>
      <c r="J17" s="31">
        <v>0</v>
      </c>
      <c r="K17" s="31">
        <v>9000000</v>
      </c>
      <c r="L17" s="31">
        <v>0</v>
      </c>
      <c r="M17" s="32">
        <v>0</v>
      </c>
      <c r="N17" s="13" t="s">
        <v>56</v>
      </c>
    </row>
    <row r="18" spans="1:14" s="34" customFormat="1" ht="18" x14ac:dyDescent="0.2">
      <c r="A18" s="24"/>
      <c r="B18" s="24" t="s">
        <v>57</v>
      </c>
      <c r="C18" s="24"/>
      <c r="D18" s="35" t="s">
        <v>58</v>
      </c>
      <c r="E18" s="29">
        <f>SUM(F18:M18)</f>
        <v>5000000</v>
      </c>
      <c r="F18" s="30">
        <v>0</v>
      </c>
      <c r="G18" s="30">
        <v>0</v>
      </c>
      <c r="H18" s="31">
        <v>0</v>
      </c>
      <c r="I18" s="31">
        <v>0</v>
      </c>
      <c r="J18" s="31">
        <v>0</v>
      </c>
      <c r="K18" s="31">
        <v>0</v>
      </c>
      <c r="L18" s="31">
        <v>5000000</v>
      </c>
      <c r="M18" s="32">
        <v>0</v>
      </c>
      <c r="N18" s="13">
        <v>53514</v>
      </c>
    </row>
    <row r="19" spans="1:14" s="34" customFormat="1" ht="18" x14ac:dyDescent="0.2">
      <c r="A19" s="24"/>
      <c r="B19" s="24" t="s">
        <v>59</v>
      </c>
      <c r="C19" s="24"/>
      <c r="D19" s="35" t="s">
        <v>60</v>
      </c>
      <c r="E19" s="29">
        <f>SUM(F19:M19)</f>
        <v>46000000</v>
      </c>
      <c r="F19" s="30">
        <v>0</v>
      </c>
      <c r="G19" s="30">
        <v>0</v>
      </c>
      <c r="H19" s="31">
        <v>6000000</v>
      </c>
      <c r="I19" s="31">
        <v>0</v>
      </c>
      <c r="J19" s="31">
        <v>4000000</v>
      </c>
      <c r="K19" s="31">
        <v>30000000</v>
      </c>
      <c r="L19" s="31">
        <v>0</v>
      </c>
      <c r="M19" s="32">
        <v>6000000</v>
      </c>
      <c r="N19" s="13" t="s">
        <v>61</v>
      </c>
    </row>
    <row r="20" spans="1:14" s="34" customFormat="1" ht="30" x14ac:dyDescent="0.2">
      <c r="A20" s="24"/>
      <c r="B20" s="24" t="s">
        <v>62</v>
      </c>
      <c r="C20" s="24"/>
      <c r="D20" s="35" t="s">
        <v>63</v>
      </c>
      <c r="E20" s="29">
        <f>SUM(F20:M20)</f>
        <v>0</v>
      </c>
      <c r="F20" s="30">
        <v>0</v>
      </c>
      <c r="G20" s="30">
        <v>0</v>
      </c>
      <c r="H20" s="31">
        <v>0</v>
      </c>
      <c r="I20" s="31">
        <v>0</v>
      </c>
      <c r="J20" s="31">
        <v>0</v>
      </c>
      <c r="K20" s="31">
        <v>0</v>
      </c>
      <c r="L20" s="31">
        <v>0</v>
      </c>
      <c r="M20" s="32">
        <v>0</v>
      </c>
      <c r="N20" s="13" t="s">
        <v>64</v>
      </c>
    </row>
    <row r="21" spans="1:14" s="34" customFormat="1" ht="30" x14ac:dyDescent="0.2">
      <c r="A21" s="24"/>
      <c r="B21" s="24" t="s">
        <v>65</v>
      </c>
      <c r="C21" s="24"/>
      <c r="D21" s="35" t="s">
        <v>66</v>
      </c>
      <c r="E21" s="29">
        <f>SUM(F21:M21)</f>
        <v>267587952</v>
      </c>
      <c r="F21" s="30">
        <v>0</v>
      </c>
      <c r="G21" s="30">
        <v>0</v>
      </c>
      <c r="H21" s="31">
        <v>2347722</v>
      </c>
      <c r="I21" s="31">
        <v>0</v>
      </c>
      <c r="J21" s="31">
        <v>0</v>
      </c>
      <c r="K21" s="31">
        <v>265240230</v>
      </c>
      <c r="L21" s="31">
        <v>0</v>
      </c>
      <c r="M21" s="32">
        <v>0</v>
      </c>
      <c r="N21" s="13" t="s">
        <v>67</v>
      </c>
    </row>
    <row r="22" spans="1:14" s="34" customFormat="1" ht="30" x14ac:dyDescent="0.2">
      <c r="A22" s="24"/>
      <c r="B22" s="24" t="s">
        <v>68</v>
      </c>
      <c r="C22" s="24"/>
      <c r="D22" s="35" t="s">
        <v>69</v>
      </c>
      <c r="E22" s="29">
        <f t="shared" si="0"/>
        <v>21629949</v>
      </c>
      <c r="F22" s="30">
        <v>0</v>
      </c>
      <c r="G22" s="30">
        <v>0</v>
      </c>
      <c r="H22" s="31">
        <v>0</v>
      </c>
      <c r="I22" s="31">
        <v>0</v>
      </c>
      <c r="J22" s="31">
        <v>3587</v>
      </c>
      <c r="K22" s="31">
        <v>21626362</v>
      </c>
      <c r="L22" s="31">
        <v>0</v>
      </c>
      <c r="M22" s="32">
        <v>0</v>
      </c>
      <c r="N22" s="33" t="s">
        <v>70</v>
      </c>
    </row>
    <row r="23" spans="1:14" s="34" customFormat="1" ht="30" x14ac:dyDescent="0.2">
      <c r="A23" s="24"/>
      <c r="B23" s="24" t="s">
        <v>71</v>
      </c>
      <c r="C23" s="24"/>
      <c r="D23" s="35" t="s">
        <v>72</v>
      </c>
      <c r="E23" s="29">
        <f t="shared" si="0"/>
        <v>8811968</v>
      </c>
      <c r="F23" s="30">
        <v>0</v>
      </c>
      <c r="G23" s="30">
        <v>0</v>
      </c>
      <c r="H23" s="31">
        <v>489661</v>
      </c>
      <c r="I23" s="31">
        <v>0</v>
      </c>
      <c r="J23" s="31">
        <v>0</v>
      </c>
      <c r="K23" s="31">
        <v>8322307</v>
      </c>
      <c r="L23" s="31">
        <v>0</v>
      </c>
      <c r="M23" s="32">
        <v>0</v>
      </c>
      <c r="N23" s="13" t="s">
        <v>73</v>
      </c>
    </row>
    <row r="24" spans="1:14" s="34" customFormat="1" ht="30" x14ac:dyDescent="0.2">
      <c r="A24" s="24"/>
      <c r="B24" s="24" t="s">
        <v>74</v>
      </c>
      <c r="C24" s="24"/>
      <c r="D24" s="35" t="s">
        <v>75</v>
      </c>
      <c r="E24" s="29">
        <f>SUM(F24:M24)</f>
        <v>468941836</v>
      </c>
      <c r="F24" s="30">
        <v>0</v>
      </c>
      <c r="G24" s="30">
        <v>0</v>
      </c>
      <c r="H24" s="31">
        <v>6271006</v>
      </c>
      <c r="I24" s="31">
        <v>0</v>
      </c>
      <c r="J24" s="31">
        <v>0</v>
      </c>
      <c r="K24" s="31">
        <v>462670830</v>
      </c>
      <c r="L24" s="31">
        <v>0</v>
      </c>
      <c r="M24" s="32">
        <v>0</v>
      </c>
      <c r="N24" s="33" t="s">
        <v>76</v>
      </c>
    </row>
    <row r="25" spans="1:14" s="34" customFormat="1" ht="30" x14ac:dyDescent="0.2">
      <c r="A25" s="24"/>
      <c r="B25" s="24" t="s">
        <v>77</v>
      </c>
      <c r="C25" s="24"/>
      <c r="D25" s="35" t="s">
        <v>78</v>
      </c>
      <c r="E25" s="29">
        <f>SUM(F25:M25)</f>
        <v>67918085</v>
      </c>
      <c r="F25" s="31">
        <v>0</v>
      </c>
      <c r="G25" s="31">
        <v>0</v>
      </c>
      <c r="H25" s="31">
        <v>855218</v>
      </c>
      <c r="I25" s="31">
        <v>0</v>
      </c>
      <c r="J25" s="31">
        <v>0</v>
      </c>
      <c r="K25" s="31">
        <v>67062867</v>
      </c>
      <c r="L25" s="31">
        <v>0</v>
      </c>
      <c r="M25" s="32">
        <v>0</v>
      </c>
      <c r="N25" s="33" t="s">
        <v>79</v>
      </c>
    </row>
    <row r="26" spans="1:14" s="34" customFormat="1" ht="30" x14ac:dyDescent="0.2">
      <c r="A26" s="24"/>
      <c r="B26" s="24" t="s">
        <v>80</v>
      </c>
      <c r="C26" s="24"/>
      <c r="D26" s="35" t="s">
        <v>81</v>
      </c>
      <c r="E26" s="29">
        <f t="shared" si="0"/>
        <v>305280693</v>
      </c>
      <c r="F26" s="31">
        <v>0</v>
      </c>
      <c r="G26" s="31">
        <v>0</v>
      </c>
      <c r="H26" s="31">
        <v>7506208</v>
      </c>
      <c r="I26" s="31">
        <v>0</v>
      </c>
      <c r="J26" s="31">
        <v>0</v>
      </c>
      <c r="K26" s="31">
        <v>297774485</v>
      </c>
      <c r="L26" s="31">
        <v>0</v>
      </c>
      <c r="M26" s="31">
        <v>0</v>
      </c>
      <c r="N26" s="13" t="s">
        <v>82</v>
      </c>
    </row>
    <row r="27" spans="1:14" s="34" customFormat="1" ht="30" x14ac:dyDescent="0.2">
      <c r="A27" s="24"/>
      <c r="B27" s="24" t="s">
        <v>83</v>
      </c>
      <c r="C27" s="24"/>
      <c r="D27" s="35" t="s">
        <v>84</v>
      </c>
      <c r="E27" s="29">
        <f t="shared" si="0"/>
        <v>964709258</v>
      </c>
      <c r="F27" s="31">
        <v>0</v>
      </c>
      <c r="G27" s="31">
        <v>0</v>
      </c>
      <c r="H27" s="31">
        <v>95721780</v>
      </c>
      <c r="I27" s="31">
        <v>0</v>
      </c>
      <c r="J27" s="31">
        <v>0</v>
      </c>
      <c r="K27" s="31">
        <v>868987478</v>
      </c>
      <c r="L27" s="31">
        <v>0</v>
      </c>
      <c r="M27" s="31">
        <v>0</v>
      </c>
      <c r="N27" s="33" t="s">
        <v>85</v>
      </c>
    </row>
    <row r="28" spans="1:14" s="34" customFormat="1" ht="18" x14ac:dyDescent="0.2">
      <c r="A28" s="24"/>
      <c r="B28" s="24" t="s">
        <v>86</v>
      </c>
      <c r="C28" s="24"/>
      <c r="D28" s="35" t="s">
        <v>87</v>
      </c>
      <c r="E28" s="29">
        <f t="shared" si="0"/>
        <v>10000000</v>
      </c>
      <c r="F28" s="31">
        <v>0</v>
      </c>
      <c r="G28" s="31">
        <v>0</v>
      </c>
      <c r="H28" s="31">
        <v>0</v>
      </c>
      <c r="I28" s="31">
        <v>0</v>
      </c>
      <c r="J28" s="31">
        <v>0</v>
      </c>
      <c r="K28" s="31">
        <v>10000000</v>
      </c>
      <c r="L28" s="31">
        <v>0</v>
      </c>
      <c r="M28" s="31">
        <v>0</v>
      </c>
      <c r="N28" s="33" t="s">
        <v>88</v>
      </c>
    </row>
    <row r="29" spans="1:14" s="34" customFormat="1" ht="30" x14ac:dyDescent="0.2">
      <c r="A29" s="24"/>
      <c r="B29" s="24" t="s">
        <v>89</v>
      </c>
      <c r="C29" s="24"/>
      <c r="D29" s="36" t="s">
        <v>90</v>
      </c>
      <c r="E29" s="29">
        <f>SUM(F29:M29)</f>
        <v>16611600</v>
      </c>
      <c r="F29" s="31">
        <v>0</v>
      </c>
      <c r="G29" s="31">
        <v>0</v>
      </c>
      <c r="H29" s="31">
        <v>0</v>
      </c>
      <c r="I29" s="31">
        <v>0</v>
      </c>
      <c r="J29" s="31">
        <v>0</v>
      </c>
      <c r="K29" s="31">
        <v>16611600</v>
      </c>
      <c r="L29" s="31">
        <v>0</v>
      </c>
      <c r="M29" s="31">
        <v>0</v>
      </c>
      <c r="N29" s="33" t="s">
        <v>91</v>
      </c>
    </row>
    <row r="30" spans="1:14" s="41" customFormat="1" ht="18" x14ac:dyDescent="0.2">
      <c r="A30" s="37"/>
      <c r="B30" s="37" t="s">
        <v>92</v>
      </c>
      <c r="C30" s="37"/>
      <c r="D30" s="38" t="s">
        <v>93</v>
      </c>
      <c r="E30" s="39">
        <f>SUM(E31:E39)</f>
        <v>3068150187</v>
      </c>
      <c r="F30" s="39">
        <f>SUM(F31:F39)</f>
        <v>0</v>
      </c>
      <c r="G30" s="39">
        <f t="shared" ref="G30:M30" si="2">SUM(G31:G39)</f>
        <v>0</v>
      </c>
      <c r="H30" s="39">
        <f t="shared" si="2"/>
        <v>363334100</v>
      </c>
      <c r="I30" s="39">
        <f t="shared" si="2"/>
        <v>0</v>
      </c>
      <c r="J30" s="39">
        <f t="shared" si="2"/>
        <v>0</v>
      </c>
      <c r="K30" s="39">
        <f t="shared" si="2"/>
        <v>2704816087</v>
      </c>
      <c r="L30" s="39">
        <f t="shared" si="2"/>
        <v>0</v>
      </c>
      <c r="M30" s="39">
        <f t="shared" si="2"/>
        <v>0</v>
      </c>
      <c r="N30" s="40"/>
    </row>
    <row r="31" spans="1:14" s="34" customFormat="1" ht="18" x14ac:dyDescent="0.2">
      <c r="A31" s="24"/>
      <c r="B31" s="24"/>
      <c r="C31" s="24" t="s">
        <v>94</v>
      </c>
      <c r="D31" s="35" t="s">
        <v>95</v>
      </c>
      <c r="E31" s="29">
        <f t="shared" si="0"/>
        <v>753900242</v>
      </c>
      <c r="F31" s="31">
        <v>0</v>
      </c>
      <c r="G31" s="31">
        <v>0</v>
      </c>
      <c r="H31" s="31">
        <v>101671350</v>
      </c>
      <c r="I31" s="31">
        <v>0</v>
      </c>
      <c r="J31" s="31">
        <v>0</v>
      </c>
      <c r="K31" s="31">
        <v>652228892</v>
      </c>
      <c r="L31" s="31">
        <v>0</v>
      </c>
      <c r="M31" s="31">
        <v>0</v>
      </c>
      <c r="N31" s="42" t="s">
        <v>96</v>
      </c>
    </row>
    <row r="32" spans="1:14" s="34" customFormat="1" ht="33" customHeight="1" x14ac:dyDescent="0.2">
      <c r="A32" s="24"/>
      <c r="B32" s="24"/>
      <c r="C32" s="24" t="s">
        <v>97</v>
      </c>
      <c r="D32" s="35" t="s">
        <v>98</v>
      </c>
      <c r="E32" s="29">
        <f t="shared" si="0"/>
        <v>323790023</v>
      </c>
      <c r="F32" s="31">
        <v>0</v>
      </c>
      <c r="G32" s="31">
        <v>0</v>
      </c>
      <c r="H32" s="31">
        <v>0</v>
      </c>
      <c r="I32" s="31">
        <v>0</v>
      </c>
      <c r="J32" s="31">
        <v>0</v>
      </c>
      <c r="K32" s="31">
        <v>323790023</v>
      </c>
      <c r="L32" s="31">
        <v>0</v>
      </c>
      <c r="M32" s="31">
        <v>0</v>
      </c>
      <c r="N32" s="33" t="s">
        <v>99</v>
      </c>
    </row>
    <row r="33" spans="1:15" s="34" customFormat="1" ht="18" x14ac:dyDescent="0.2">
      <c r="A33" s="24"/>
      <c r="B33" s="24"/>
      <c r="C33" s="24" t="s">
        <v>100</v>
      </c>
      <c r="D33" s="28" t="s">
        <v>101</v>
      </c>
      <c r="E33" s="29">
        <f>SUM(F33:M33)</f>
        <v>73754863</v>
      </c>
      <c r="F33" s="31">
        <v>0</v>
      </c>
      <c r="G33" s="31">
        <v>0</v>
      </c>
      <c r="H33" s="31">
        <v>0</v>
      </c>
      <c r="I33" s="31">
        <v>0</v>
      </c>
      <c r="J33" s="31">
        <v>0</v>
      </c>
      <c r="K33" s="31">
        <v>73754863</v>
      </c>
      <c r="L33" s="31">
        <v>0</v>
      </c>
      <c r="M33" s="31">
        <v>0</v>
      </c>
      <c r="N33" s="33" t="s">
        <v>102</v>
      </c>
    </row>
    <row r="34" spans="1:15" s="34" customFormat="1" ht="33" customHeight="1" x14ac:dyDescent="0.2">
      <c r="A34" s="24"/>
      <c r="B34" s="24"/>
      <c r="C34" s="24" t="s">
        <v>103</v>
      </c>
      <c r="D34" s="35" t="s">
        <v>104</v>
      </c>
      <c r="E34" s="29">
        <f t="shared" si="0"/>
        <v>50000000</v>
      </c>
      <c r="F34" s="31">
        <v>0</v>
      </c>
      <c r="G34" s="31">
        <v>0</v>
      </c>
      <c r="H34" s="31">
        <v>0</v>
      </c>
      <c r="I34" s="31">
        <v>0</v>
      </c>
      <c r="J34" s="31">
        <v>0</v>
      </c>
      <c r="K34" s="31">
        <f>100000000-50000000</f>
        <v>50000000</v>
      </c>
      <c r="L34" s="31">
        <v>0</v>
      </c>
      <c r="M34" s="31">
        <v>0</v>
      </c>
      <c r="N34" s="43">
        <v>53530</v>
      </c>
      <c r="O34" s="44"/>
    </row>
    <row r="35" spans="1:15" s="51" customFormat="1" ht="31.5" x14ac:dyDescent="0.2">
      <c r="A35" s="45"/>
      <c r="B35" s="46"/>
      <c r="C35" s="46" t="s">
        <v>105</v>
      </c>
      <c r="D35" s="47" t="s">
        <v>106</v>
      </c>
      <c r="E35" s="48">
        <f t="shared" si="0"/>
        <v>1130514168</v>
      </c>
      <c r="F35" s="31">
        <v>0</v>
      </c>
      <c r="G35" s="31">
        <v>0</v>
      </c>
      <c r="H35" s="49">
        <v>201057686</v>
      </c>
      <c r="I35" s="31">
        <v>0</v>
      </c>
      <c r="J35" s="31">
        <v>0</v>
      </c>
      <c r="K35" s="49">
        <v>929456482</v>
      </c>
      <c r="L35" s="31">
        <v>0</v>
      </c>
      <c r="M35" s="31">
        <v>0</v>
      </c>
      <c r="N35" s="50">
        <v>542004</v>
      </c>
    </row>
    <row r="36" spans="1:15" s="34" customFormat="1" ht="33" customHeight="1" x14ac:dyDescent="0.2">
      <c r="A36" s="24"/>
      <c r="B36" s="24"/>
      <c r="C36" s="24" t="s">
        <v>107</v>
      </c>
      <c r="D36" s="35" t="s">
        <v>108</v>
      </c>
      <c r="E36" s="29">
        <f t="shared" si="0"/>
        <v>100000000</v>
      </c>
      <c r="F36" s="31">
        <v>0</v>
      </c>
      <c r="G36" s="31">
        <v>0</v>
      </c>
      <c r="H36" s="31">
        <v>0</v>
      </c>
      <c r="I36" s="31">
        <v>0</v>
      </c>
      <c r="J36" s="31">
        <v>0</v>
      </c>
      <c r="K36" s="31">
        <f>396000000-296000000</f>
        <v>100000000</v>
      </c>
      <c r="L36" s="31">
        <v>0</v>
      </c>
      <c r="M36" s="31">
        <v>0</v>
      </c>
      <c r="N36" s="43">
        <v>53531</v>
      </c>
      <c r="O36" s="44"/>
    </row>
    <row r="37" spans="1:15" s="34" customFormat="1" ht="33" customHeight="1" x14ac:dyDescent="0.2">
      <c r="A37" s="24"/>
      <c r="B37" s="24"/>
      <c r="C37" s="24" t="s">
        <v>109</v>
      </c>
      <c r="D37" s="35" t="s">
        <v>110</v>
      </c>
      <c r="E37" s="29">
        <f>SUM(F37:M37)</f>
        <v>40000000</v>
      </c>
      <c r="F37" s="31">
        <v>0</v>
      </c>
      <c r="G37" s="31">
        <v>0</v>
      </c>
      <c r="H37" s="31">
        <v>0</v>
      </c>
      <c r="I37" s="31">
        <v>0</v>
      </c>
      <c r="J37" s="31">
        <v>0</v>
      </c>
      <c r="K37" s="31">
        <f>171144200-131144200</f>
        <v>40000000</v>
      </c>
      <c r="L37" s="31">
        <v>0</v>
      </c>
      <c r="M37" s="31">
        <v>0</v>
      </c>
      <c r="N37" s="43">
        <v>53532</v>
      </c>
      <c r="O37" s="44"/>
    </row>
    <row r="38" spans="1:15" s="34" customFormat="1" ht="33" customHeight="1" x14ac:dyDescent="0.2">
      <c r="A38" s="24"/>
      <c r="B38" s="24"/>
      <c r="C38" s="24" t="s">
        <v>111</v>
      </c>
      <c r="D38" s="35" t="s">
        <v>112</v>
      </c>
      <c r="E38" s="29">
        <f t="shared" si="0"/>
        <v>71000000</v>
      </c>
      <c r="F38" s="31">
        <v>0</v>
      </c>
      <c r="G38" s="31">
        <v>0</v>
      </c>
      <c r="H38" s="31">
        <v>0</v>
      </c>
      <c r="I38" s="31">
        <v>0</v>
      </c>
      <c r="J38" s="31">
        <v>0</v>
      </c>
      <c r="K38" s="31">
        <f>102700000-31700000</f>
        <v>71000000</v>
      </c>
      <c r="L38" s="31">
        <v>0</v>
      </c>
      <c r="M38" s="31">
        <v>0</v>
      </c>
      <c r="N38" s="43">
        <v>53533</v>
      </c>
      <c r="O38" s="44"/>
    </row>
    <row r="39" spans="1:15" s="34" customFormat="1" ht="30" x14ac:dyDescent="0.2">
      <c r="A39" s="24"/>
      <c r="B39" s="24"/>
      <c r="C39" s="24" t="s">
        <v>113</v>
      </c>
      <c r="D39" s="35" t="s">
        <v>114</v>
      </c>
      <c r="E39" s="29">
        <f>SUM(F39:M39)</f>
        <v>525190891</v>
      </c>
      <c r="F39" s="31">
        <v>0</v>
      </c>
      <c r="G39" s="31">
        <v>0</v>
      </c>
      <c r="H39" s="31">
        <v>60605064</v>
      </c>
      <c r="I39" s="31">
        <v>0</v>
      </c>
      <c r="J39" s="31">
        <v>0</v>
      </c>
      <c r="K39" s="31">
        <v>464585827</v>
      </c>
      <c r="L39" s="31">
        <v>0</v>
      </c>
      <c r="M39" s="31">
        <v>0</v>
      </c>
      <c r="N39" s="13" t="s">
        <v>115</v>
      </c>
    </row>
    <row r="40" spans="1:15" ht="18" x14ac:dyDescent="0.2">
      <c r="A40" s="24" t="s">
        <v>116</v>
      </c>
      <c r="B40" s="24"/>
      <c r="C40" s="24"/>
      <c r="D40" s="25" t="s">
        <v>117</v>
      </c>
      <c r="E40" s="29">
        <f t="shared" si="0"/>
        <v>0</v>
      </c>
      <c r="F40" s="27">
        <v>0</v>
      </c>
      <c r="G40" s="27">
        <v>0</v>
      </c>
      <c r="H40" s="27">
        <v>0</v>
      </c>
      <c r="I40" s="27">
        <v>0</v>
      </c>
      <c r="J40" s="27">
        <v>0</v>
      </c>
      <c r="K40" s="27">
        <v>0</v>
      </c>
      <c r="L40" s="52">
        <v>0</v>
      </c>
      <c r="M40" s="26">
        <v>0</v>
      </c>
      <c r="N40" s="33"/>
    </row>
    <row r="41" spans="1:15" ht="28.5" customHeight="1" x14ac:dyDescent="0.2">
      <c r="A41" s="53" t="s">
        <v>118</v>
      </c>
      <c r="B41" s="53"/>
      <c r="C41" s="53"/>
      <c r="D41" s="53"/>
      <c r="E41" s="39">
        <f t="shared" si="0"/>
        <v>5356379690</v>
      </c>
      <c r="F41" s="27"/>
      <c r="G41" s="27">
        <f t="shared" ref="G41:M41" si="3">G10+G11+G40</f>
        <v>0</v>
      </c>
      <c r="H41" s="27">
        <f t="shared" si="3"/>
        <v>492525695</v>
      </c>
      <c r="I41" s="27">
        <f t="shared" si="3"/>
        <v>0</v>
      </c>
      <c r="J41" s="27">
        <f t="shared" si="3"/>
        <v>4003587</v>
      </c>
      <c r="K41" s="27">
        <f t="shared" si="3"/>
        <v>4848850408</v>
      </c>
      <c r="L41" s="52">
        <f t="shared" si="3"/>
        <v>5000000</v>
      </c>
      <c r="M41" s="52">
        <f t="shared" si="3"/>
        <v>6000000</v>
      </c>
      <c r="N41" s="33"/>
    </row>
    <row r="42" spans="1:15" x14ac:dyDescent="0.2">
      <c r="E42" s="54" t="e">
        <f>E41-E22-E23-#REF!-#REF!-#REF!-#REF!-#REF!-#REF!-E26-E27-#REF!</f>
        <v>#REF!</v>
      </c>
    </row>
    <row r="43" spans="1:15" x14ac:dyDescent="0.2">
      <c r="E43" s="55"/>
    </row>
  </sheetData>
  <sheetProtection selectLockedCells="1" selectUnlockedCells="1"/>
  <mergeCells count="14">
    <mergeCell ref="N7:N11"/>
    <mergeCell ref="F8:J8"/>
    <mergeCell ref="K8:M8"/>
    <mergeCell ref="A41:D41"/>
    <mergeCell ref="A1:N1"/>
    <mergeCell ref="A2:M2"/>
    <mergeCell ref="A3:N3"/>
    <mergeCell ref="A4:N4"/>
    <mergeCell ref="A7:A9"/>
    <mergeCell ref="B7:B9"/>
    <mergeCell ref="C7:C9"/>
    <mergeCell ref="D7:D9"/>
    <mergeCell ref="E7:E9"/>
    <mergeCell ref="F7:M7"/>
  </mergeCells>
  <printOptions horizontalCentered="1" verticalCentered="1"/>
  <pageMargins left="0.23622047244094491" right="0.23622047244094491" top="0.55118110236220474" bottom="0.15748031496062992" header="0.51181102362204722" footer="0.51181102362204722"/>
  <pageSetup paperSize="9" scale="52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5.7. Kertség</vt:lpstr>
      <vt:lpstr>'5.7. Kertség'!Excel_BuiltIn_Print_Area</vt:lpstr>
      <vt:lpstr>'5.7. Kertség'!Nyomtatási_terület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Szilágyi Béla</dc:creator>
  <cp:lastModifiedBy>Szilágyi Béla</cp:lastModifiedBy>
  <dcterms:created xsi:type="dcterms:W3CDTF">2020-05-06T12:29:51Z</dcterms:created>
  <dcterms:modified xsi:type="dcterms:W3CDTF">2020-05-06T12:29:59Z</dcterms:modified>
</cp:coreProperties>
</file>