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9480" firstSheet="10" activeTab="17"/>
  </bookViews>
  <sheets>
    <sheet name="1.1 mell." sheetId="1" r:id="rId1"/>
    <sheet name="1.2. mell." sheetId="9" r:id="rId2"/>
    <sheet name="1.3mell." sheetId="18" r:id="rId3"/>
    <sheet name="1.4. mell." sheetId="11" r:id="rId4"/>
    <sheet name="2.1.mell." sheetId="7" r:id="rId5"/>
    <sheet name="2.2.mell." sheetId="8" r:id="rId6"/>
    <sheet name="6. sz. mell." sheetId="3" r:id="rId7"/>
    <sheet name="7. sz. mell." sheetId="6" r:id="rId8"/>
    <sheet name="9.1.mell." sheetId="2" r:id="rId9"/>
    <sheet name="9.1.1.mell." sheetId="12" r:id="rId10"/>
    <sheet name="9.1.2.mell." sheetId="13" r:id="rId11"/>
    <sheet name="9.1.3.mell." sheetId="14" r:id="rId12"/>
    <sheet name="9.2.mell." sheetId="4" r:id="rId13"/>
    <sheet name="9.2.3.mell." sheetId="17" r:id="rId14"/>
    <sheet name="9.3.mell." sheetId="5" r:id="rId15"/>
    <sheet name="9.3.1.mell." sheetId="10" r:id="rId16"/>
    <sheet name="9.3.2.mell." sheetId="19" r:id="rId17"/>
    <sheet name="Munka1" sheetId="20" r:id="rId18"/>
  </sheets>
  <externalReferences>
    <externalReference r:id="rId19"/>
    <externalReference r:id="rId20"/>
    <externalReference r:id="rId21"/>
  </externalReferences>
  <calcPr calcId="145621"/>
</workbook>
</file>

<file path=xl/calcChain.xml><?xml version="1.0" encoding="utf-8"?>
<calcChain xmlns="http://schemas.openxmlformats.org/spreadsheetml/2006/main">
  <c r="C1" i="19" l="1"/>
  <c r="C1" i="10"/>
  <c r="C1" i="17"/>
  <c r="C1" i="14"/>
  <c r="C1" i="13"/>
  <c r="C1" i="12"/>
  <c r="D160" i="9" l="1"/>
  <c r="D159" i="9"/>
  <c r="D160" i="11"/>
  <c r="D159" i="11"/>
  <c r="D146" i="11"/>
  <c r="D141" i="11"/>
  <c r="D134" i="11"/>
  <c r="D130" i="11"/>
  <c r="D154" i="11" s="1"/>
  <c r="D115" i="11"/>
  <c r="D94" i="11"/>
  <c r="D129" i="11" s="1"/>
  <c r="D80" i="11"/>
  <c r="D76" i="11"/>
  <c r="D73" i="11"/>
  <c r="D68" i="11"/>
  <c r="D64" i="11"/>
  <c r="D58" i="11"/>
  <c r="D53" i="11"/>
  <c r="D47" i="11"/>
  <c r="D35" i="11"/>
  <c r="D27" i="11"/>
  <c r="D20" i="11"/>
  <c r="D13" i="11"/>
  <c r="D6" i="11"/>
  <c r="D63" i="11" s="1"/>
  <c r="C146" i="11"/>
  <c r="C141" i="11"/>
  <c r="C134" i="11"/>
  <c r="C130" i="11"/>
  <c r="C154" i="11" s="1"/>
  <c r="C115" i="11"/>
  <c r="C94" i="11"/>
  <c r="C129" i="11" s="1"/>
  <c r="C87" i="11"/>
  <c r="C80" i="11"/>
  <c r="C76" i="11"/>
  <c r="C73" i="11"/>
  <c r="C68" i="11"/>
  <c r="C64" i="11"/>
  <c r="C58" i="11"/>
  <c r="C53" i="11"/>
  <c r="C47" i="11"/>
  <c r="C35" i="11"/>
  <c r="C27" i="11"/>
  <c r="C20" i="11"/>
  <c r="C13" i="11"/>
  <c r="C6" i="11"/>
  <c r="C63" i="11" s="1"/>
  <c r="C4" i="11"/>
  <c r="C92" i="11" s="1"/>
  <c r="C3" i="11"/>
  <c r="C91" i="11" s="1"/>
  <c r="C158" i="11" s="1"/>
  <c r="D146" i="18"/>
  <c r="D141" i="18"/>
  <c r="D134" i="18"/>
  <c r="D130" i="18"/>
  <c r="D115" i="18"/>
  <c r="D94" i="18"/>
  <c r="C94" i="18"/>
  <c r="C115" i="18"/>
  <c r="C129" i="18"/>
  <c r="C130" i="18"/>
  <c r="C154" i="18" s="1"/>
  <c r="C134" i="18"/>
  <c r="C141" i="18"/>
  <c r="C146" i="18"/>
  <c r="D80" i="18"/>
  <c r="D76" i="18"/>
  <c r="D73" i="18"/>
  <c r="D68" i="18"/>
  <c r="D64" i="18"/>
  <c r="D58" i="18"/>
  <c r="D53" i="18"/>
  <c r="D47" i="18"/>
  <c r="D35" i="18"/>
  <c r="D27" i="18"/>
  <c r="D20" i="18"/>
  <c r="D13" i="18"/>
  <c r="D6" i="18"/>
  <c r="C91" i="18"/>
  <c r="C158" i="18" s="1"/>
  <c r="C80" i="18"/>
  <c r="C76" i="18"/>
  <c r="C73" i="18"/>
  <c r="C68" i="18"/>
  <c r="C64" i="18"/>
  <c r="C87" i="18" s="1"/>
  <c r="C58" i="18"/>
  <c r="C53" i="18"/>
  <c r="C47" i="18"/>
  <c r="C35" i="18"/>
  <c r="C27" i="18"/>
  <c r="C20" i="18"/>
  <c r="C13" i="18"/>
  <c r="C6" i="18"/>
  <c r="C63" i="18" s="1"/>
  <c r="C4" i="18"/>
  <c r="C92" i="18" s="1"/>
  <c r="C3" i="18"/>
  <c r="D146" i="9"/>
  <c r="D141" i="9"/>
  <c r="D134" i="9"/>
  <c r="D130" i="9"/>
  <c r="D115" i="9"/>
  <c r="D94" i="9"/>
  <c r="D129" i="9" s="1"/>
  <c r="D80" i="9"/>
  <c r="D76" i="9"/>
  <c r="D73" i="9"/>
  <c r="D68" i="9"/>
  <c r="D64" i="9"/>
  <c r="D58" i="9"/>
  <c r="D53" i="9"/>
  <c r="D47" i="9"/>
  <c r="D35" i="9"/>
  <c r="D27" i="9"/>
  <c r="D20" i="9"/>
  <c r="D13" i="9"/>
  <c r="D6" i="9"/>
  <c r="C146" i="9"/>
  <c r="C141" i="9"/>
  <c r="C134" i="9"/>
  <c r="C130" i="9"/>
  <c r="C154" i="9" s="1"/>
  <c r="C115" i="9"/>
  <c r="C94" i="9"/>
  <c r="C129" i="9" s="1"/>
  <c r="C80" i="9"/>
  <c r="C76" i="9"/>
  <c r="C73" i="9"/>
  <c r="C68" i="9"/>
  <c r="C87" i="9" s="1"/>
  <c r="C64" i="9"/>
  <c r="C58" i="9"/>
  <c r="C53" i="9"/>
  <c r="C47" i="9"/>
  <c r="C35" i="9"/>
  <c r="C27" i="9"/>
  <c r="C20" i="9"/>
  <c r="C13" i="9"/>
  <c r="C6" i="9"/>
  <c r="C63" i="9" s="1"/>
  <c r="C4" i="9"/>
  <c r="C92" i="9" s="1"/>
  <c r="C3" i="9"/>
  <c r="C91" i="9" s="1"/>
  <c r="C158" i="9" s="1"/>
  <c r="D154" i="9" l="1"/>
  <c r="D155" i="9" s="1"/>
  <c r="D87" i="9"/>
  <c r="D154" i="18"/>
  <c r="D129" i="18"/>
  <c r="D87" i="11"/>
  <c r="D88" i="11" s="1"/>
  <c r="D155" i="11"/>
  <c r="C159" i="11"/>
  <c r="C88" i="11"/>
  <c r="C160" i="11"/>
  <c r="C155" i="11"/>
  <c r="D87" i="18"/>
  <c r="D63" i="18"/>
  <c r="C155" i="18"/>
  <c r="C88" i="18"/>
  <c r="C159" i="18"/>
  <c r="C160" i="18"/>
  <c r="D63" i="9"/>
  <c r="C159" i="9"/>
  <c r="C88" i="9"/>
  <c r="C160" i="9"/>
  <c r="C155" i="9"/>
  <c r="D88" i="9" l="1"/>
  <c r="D160" i="18"/>
  <c r="D155" i="18"/>
  <c r="D88" i="18"/>
  <c r="D159" i="18"/>
  <c r="D146" i="13"/>
  <c r="D140" i="13"/>
  <c r="D133" i="13"/>
  <c r="D129" i="13"/>
  <c r="D114" i="13"/>
  <c r="D93" i="13"/>
  <c r="D82" i="13"/>
  <c r="D78" i="13"/>
  <c r="D75" i="13"/>
  <c r="D70" i="13"/>
  <c r="D66" i="13"/>
  <c r="D60" i="13"/>
  <c r="D55" i="13"/>
  <c r="D49" i="13"/>
  <c r="D37" i="13"/>
  <c r="D29" i="13"/>
  <c r="D22" i="13"/>
  <c r="D15" i="13"/>
  <c r="D8" i="13"/>
  <c r="C146" i="13"/>
  <c r="C140" i="13"/>
  <c r="C133" i="13"/>
  <c r="C129" i="13"/>
  <c r="C154" i="13" s="1"/>
  <c r="C114" i="13"/>
  <c r="C93" i="13"/>
  <c r="C128" i="13" s="1"/>
  <c r="C155" i="13" s="1"/>
  <c r="C82" i="13"/>
  <c r="C78" i="13"/>
  <c r="C75" i="13"/>
  <c r="C70" i="13"/>
  <c r="C89" i="13" s="1"/>
  <c r="C66" i="13"/>
  <c r="C60" i="13"/>
  <c r="C55" i="13"/>
  <c r="C49" i="13"/>
  <c r="C37" i="13"/>
  <c r="C29" i="13"/>
  <c r="C22" i="13"/>
  <c r="C15" i="13"/>
  <c r="C8" i="13"/>
  <c r="C65" i="13" s="1"/>
  <c r="C4" i="13"/>
  <c r="D146" i="12"/>
  <c r="D140" i="12"/>
  <c r="D133" i="12"/>
  <c r="D129" i="12"/>
  <c r="D114" i="12"/>
  <c r="D93" i="12"/>
  <c r="D128" i="12" s="1"/>
  <c r="D82" i="12"/>
  <c r="D78" i="12"/>
  <c r="D75" i="12"/>
  <c r="D70" i="12"/>
  <c r="D66" i="12"/>
  <c r="D89" i="12" s="1"/>
  <c r="D60" i="12"/>
  <c r="D55" i="12"/>
  <c r="D49" i="12"/>
  <c r="D37" i="12"/>
  <c r="D29" i="12"/>
  <c r="D22" i="12"/>
  <c r="D15" i="12"/>
  <c r="D8" i="12"/>
  <c r="C146" i="12"/>
  <c r="C140" i="12"/>
  <c r="C133" i="12"/>
  <c r="C129" i="12"/>
  <c r="C154" i="12" s="1"/>
  <c r="C114" i="12"/>
  <c r="C93" i="12"/>
  <c r="C128" i="12" s="1"/>
  <c r="C82" i="12"/>
  <c r="C78" i="12"/>
  <c r="C75" i="12"/>
  <c r="C70" i="12"/>
  <c r="C66" i="12"/>
  <c r="C60" i="12"/>
  <c r="C55" i="12"/>
  <c r="C49" i="12"/>
  <c r="C37" i="12"/>
  <c r="C29" i="12"/>
  <c r="C22" i="12"/>
  <c r="C15" i="12"/>
  <c r="C8" i="12"/>
  <c r="C65" i="12" s="1"/>
  <c r="C4" i="12"/>
  <c r="D146" i="14"/>
  <c r="D140" i="14"/>
  <c r="D133" i="14"/>
  <c r="D129" i="14"/>
  <c r="D154" i="14" s="1"/>
  <c r="D114" i="14"/>
  <c r="D93" i="14"/>
  <c r="D128" i="14" s="1"/>
  <c r="D82" i="14"/>
  <c r="D78" i="14"/>
  <c r="D75" i="14"/>
  <c r="D70" i="14"/>
  <c r="D66" i="14"/>
  <c r="D89" i="14" s="1"/>
  <c r="D60" i="14"/>
  <c r="D55" i="14"/>
  <c r="D49" i="14"/>
  <c r="D37" i="14"/>
  <c r="D29" i="14"/>
  <c r="D22" i="14"/>
  <c r="D15" i="14"/>
  <c r="D8" i="14"/>
  <c r="D65" i="14" s="1"/>
  <c r="D90" i="14" s="1"/>
  <c r="C4" i="14"/>
  <c r="C8" i="14"/>
  <c r="C15" i="14"/>
  <c r="C65" i="14" s="1"/>
  <c r="C22" i="14"/>
  <c r="C29" i="14"/>
  <c r="C37" i="14"/>
  <c r="C49" i="14"/>
  <c r="C55" i="14"/>
  <c r="C60" i="14"/>
  <c r="C66" i="14"/>
  <c r="C70" i="14"/>
  <c r="C75" i="14"/>
  <c r="C78" i="14"/>
  <c r="C82" i="14"/>
  <c r="C93" i="14"/>
  <c r="C114" i="14"/>
  <c r="C129" i="14"/>
  <c r="C133" i="14"/>
  <c r="C154" i="14" s="1"/>
  <c r="C140" i="14"/>
  <c r="C146" i="14"/>
  <c r="C57" i="19"/>
  <c r="D51" i="19"/>
  <c r="D45" i="19"/>
  <c r="D57" i="19" s="1"/>
  <c r="D37" i="19"/>
  <c r="D30" i="19"/>
  <c r="D26" i="19"/>
  <c r="D20" i="19"/>
  <c r="D8" i="19"/>
  <c r="D36" i="19" s="1"/>
  <c r="C51" i="19"/>
  <c r="C45" i="19"/>
  <c r="C37" i="19"/>
  <c r="C30" i="19"/>
  <c r="C26" i="19"/>
  <c r="C20" i="19"/>
  <c r="C8" i="19"/>
  <c r="C36" i="19" s="1"/>
  <c r="C41" i="19" s="1"/>
  <c r="C4" i="19"/>
  <c r="D51" i="10"/>
  <c r="D45" i="10"/>
  <c r="D37" i="10"/>
  <c r="D30" i="10"/>
  <c r="D26" i="10"/>
  <c r="D20" i="10"/>
  <c r="D8" i="10"/>
  <c r="D36" i="10" s="1"/>
  <c r="C51" i="10"/>
  <c r="C45" i="10"/>
  <c r="C57" i="10" s="1"/>
  <c r="C37" i="10"/>
  <c r="C30" i="10"/>
  <c r="C26" i="10"/>
  <c r="C20" i="10"/>
  <c r="C8" i="10"/>
  <c r="C4" i="10"/>
  <c r="D52" i="17"/>
  <c r="C52" i="17"/>
  <c r="D46" i="17"/>
  <c r="C46" i="17"/>
  <c r="C58" i="17" s="1"/>
  <c r="D38" i="17"/>
  <c r="C38" i="17"/>
  <c r="D31" i="17"/>
  <c r="C31" i="17"/>
  <c r="D26" i="17"/>
  <c r="C26" i="17"/>
  <c r="D20" i="17"/>
  <c r="C20" i="17"/>
  <c r="D8" i="17"/>
  <c r="D37" i="17" s="1"/>
  <c r="D42" i="17" s="1"/>
  <c r="C8" i="17"/>
  <c r="C37" i="17" s="1"/>
  <c r="C42" i="17" s="1"/>
  <c r="C4" i="17"/>
  <c r="C89" i="12" l="1"/>
  <c r="C90" i="12" s="1"/>
  <c r="D154" i="13"/>
  <c r="D128" i="13"/>
  <c r="D89" i="13"/>
  <c r="D154" i="12"/>
  <c r="D155" i="12" s="1"/>
  <c r="D65" i="12"/>
  <c r="D90" i="12" s="1"/>
  <c r="D65" i="13"/>
  <c r="C90" i="13"/>
  <c r="C155" i="12"/>
  <c r="D155" i="14"/>
  <c r="C89" i="14"/>
  <c r="C90" i="14" s="1"/>
  <c r="C128" i="14"/>
  <c r="C155" i="14" s="1"/>
  <c r="D41" i="19"/>
  <c r="D57" i="10"/>
  <c r="D41" i="10"/>
  <c r="C36" i="10"/>
  <c r="C41" i="10" s="1"/>
  <c r="D58" i="17"/>
  <c r="F9" i="6"/>
  <c r="E44" i="3"/>
  <c r="F7" i="3"/>
  <c r="F8" i="3"/>
  <c r="F9" i="3"/>
  <c r="F10" i="3"/>
  <c r="F11" i="3"/>
  <c r="F12" i="3"/>
  <c r="F13" i="3"/>
  <c r="F14" i="3"/>
  <c r="F15" i="3"/>
  <c r="F16" i="3"/>
  <c r="D155" i="13" l="1"/>
  <c r="D90" i="13"/>
  <c r="D146" i="1"/>
  <c r="C146" i="1"/>
  <c r="D141" i="1"/>
  <c r="C141" i="1"/>
  <c r="D134" i="1"/>
  <c r="C134" i="1"/>
  <c r="D130" i="1"/>
  <c r="D154" i="1" s="1"/>
  <c r="D155" i="1" s="1"/>
  <c r="C130" i="1"/>
  <c r="C154" i="1" s="1"/>
  <c r="C155" i="1" s="1"/>
  <c r="D129" i="1"/>
  <c r="D115" i="1"/>
  <c r="C115" i="1"/>
  <c r="C129" i="1" s="1"/>
  <c r="D94" i="1"/>
  <c r="C94" i="1"/>
  <c r="D80" i="1"/>
  <c r="D87" i="1" s="1"/>
  <c r="C80" i="1"/>
  <c r="C87" i="1" s="1"/>
  <c r="D76" i="1"/>
  <c r="C76" i="1"/>
  <c r="D73" i="1"/>
  <c r="C73" i="1"/>
  <c r="D68" i="1"/>
  <c r="C68" i="1"/>
  <c r="D58" i="1"/>
  <c r="C58" i="1"/>
  <c r="D53" i="1"/>
  <c r="D63" i="1" s="1"/>
  <c r="D159" i="1" s="1"/>
  <c r="C53" i="1"/>
  <c r="C63" i="1" s="1"/>
  <c r="C159" i="1" s="1"/>
  <c r="D47" i="1"/>
  <c r="C47" i="1"/>
  <c r="D35" i="1"/>
  <c r="C35" i="1"/>
  <c r="D27" i="1"/>
  <c r="C27" i="1"/>
  <c r="D20" i="1"/>
  <c r="C20" i="1"/>
  <c r="D13" i="1"/>
  <c r="C13" i="1"/>
  <c r="D6" i="1"/>
  <c r="C6" i="1"/>
  <c r="G48" i="4"/>
  <c r="D160" i="1" l="1"/>
  <c r="D88" i="1"/>
  <c r="C88" i="1"/>
  <c r="C160" i="1"/>
  <c r="C93" i="2"/>
  <c r="D146" i="2"/>
  <c r="C146" i="2"/>
  <c r="D140" i="2"/>
  <c r="C140" i="2"/>
  <c r="D133" i="2"/>
  <c r="C133" i="2"/>
  <c r="D129" i="2"/>
  <c r="C129" i="2"/>
  <c r="D114" i="2"/>
  <c r="C114" i="2"/>
  <c r="D93" i="2"/>
  <c r="D82" i="2"/>
  <c r="D78" i="2"/>
  <c r="D89" i="2" s="1"/>
  <c r="D75" i="2"/>
  <c r="C82" i="2"/>
  <c r="C78" i="2"/>
  <c r="C75" i="2"/>
  <c r="D60" i="2"/>
  <c r="D55" i="2"/>
  <c r="D49" i="2"/>
  <c r="D37" i="2"/>
  <c r="D22" i="2"/>
  <c r="D15" i="2"/>
  <c r="D8" i="2"/>
  <c r="C60" i="2"/>
  <c r="C55" i="2"/>
  <c r="C49" i="2"/>
  <c r="C37" i="2"/>
  <c r="D30" i="2"/>
  <c r="D29" i="2" s="1"/>
  <c r="C30" i="2"/>
  <c r="C29" i="2"/>
  <c r="C22" i="2"/>
  <c r="C15" i="2"/>
  <c r="C8" i="2"/>
  <c r="D51" i="5"/>
  <c r="D45" i="5"/>
  <c r="D57" i="5" s="1"/>
  <c r="C57" i="5"/>
  <c r="C51" i="5"/>
  <c r="C45" i="5"/>
  <c r="D37" i="5"/>
  <c r="D41" i="5" s="1"/>
  <c r="C37" i="5"/>
  <c r="D30" i="5"/>
  <c r="C30" i="5"/>
  <c r="C36" i="5" s="1"/>
  <c r="C41" i="5" s="1"/>
  <c r="C26" i="5"/>
  <c r="D26" i="5"/>
  <c r="D20" i="5"/>
  <c r="D8" i="5"/>
  <c r="C38" i="4"/>
  <c r="C20" i="4"/>
  <c r="C37" i="4" s="1"/>
  <c r="C8" i="4"/>
  <c r="C46" i="4"/>
  <c r="C58" i="4" s="1"/>
  <c r="D38" i="4"/>
  <c r="D20" i="4"/>
  <c r="D37" i="4" s="1"/>
  <c r="D8" i="4"/>
  <c r="D46" i="4"/>
  <c r="D58" i="4" s="1"/>
  <c r="C42" i="4" l="1"/>
  <c r="C65" i="2"/>
  <c r="C154" i="2"/>
  <c r="D65" i="2"/>
  <c r="D90" i="2" s="1"/>
  <c r="C89" i="2"/>
  <c r="D128" i="2"/>
  <c r="D154" i="2"/>
  <c r="D155" i="2" s="1"/>
  <c r="C128" i="2"/>
  <c r="D42" i="4"/>
  <c r="F34" i="8"/>
  <c r="E32" i="8"/>
  <c r="F31" i="8"/>
  <c r="C31" i="8"/>
  <c r="B25" i="8"/>
  <c r="B19" i="8"/>
  <c r="B31" i="8" s="1"/>
  <c r="F18" i="8"/>
  <c r="C18" i="8"/>
  <c r="F33" i="8" s="1"/>
  <c r="B18" i="8"/>
  <c r="B33" i="8" s="1"/>
  <c r="B5" i="8"/>
  <c r="C34" i="7"/>
  <c r="F31" i="7"/>
  <c r="B26" i="7"/>
  <c r="B21" i="7"/>
  <c r="E34" i="7" s="1"/>
  <c r="F20" i="7"/>
  <c r="F32" i="7" s="1"/>
  <c r="E20" i="7"/>
  <c r="E32" i="7" s="1"/>
  <c r="C20" i="7"/>
  <c r="F33" i="7" s="1"/>
  <c r="B20" i="7"/>
  <c r="B33" i="7" s="1"/>
  <c r="B6" i="7"/>
  <c r="C155" i="2" l="1"/>
  <c r="C90" i="2"/>
  <c r="F32" i="8"/>
  <c r="B32" i="8"/>
  <c r="B34" i="8" s="1"/>
  <c r="C32" i="8"/>
  <c r="B31" i="7"/>
  <c r="B32" i="7" s="1"/>
  <c r="B34" i="7" s="1"/>
  <c r="E33" i="7"/>
  <c r="C32" i="7"/>
  <c r="C33" i="7"/>
  <c r="E25" i="6"/>
  <c r="D25" i="6"/>
  <c r="B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8" i="6"/>
  <c r="F7" i="6"/>
  <c r="F6" i="6"/>
  <c r="F4" i="6"/>
  <c r="E4" i="6"/>
  <c r="D4" i="6"/>
  <c r="F3" i="6"/>
  <c r="D44" i="3"/>
  <c r="B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6" i="3"/>
  <c r="F3" i="3"/>
  <c r="F25" i="6" l="1"/>
  <c r="F44" i="3"/>
</calcChain>
</file>

<file path=xl/sharedStrings.xml><?xml version="1.0" encoding="utf-8"?>
<sst xmlns="http://schemas.openxmlformats.org/spreadsheetml/2006/main" count="3297" uniqueCount="485">
  <si>
    <t>B E V É T E L E K</t>
  </si>
  <si>
    <t>1. sz. táblázat</t>
  </si>
  <si>
    <t>Forintban!</t>
  </si>
  <si>
    <t>Sor-
szám</t>
  </si>
  <si>
    <t>Bevételi jogcím</t>
  </si>
  <si>
    <t>2017. évi előirányzat</t>
  </si>
  <si>
    <t>2017. évi módosított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</si>
  <si>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</si>
  <si>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</si>
  <si>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</si>
  <si>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</si>
  <si>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</si>
  <si>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</si>
  <si>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</si>
  <si>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</si>
  <si>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</si>
  <si>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</si>
  <si>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</si>
  <si>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</si>
  <si>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</si>
  <si>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</si>
  <si>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</si>
  <si>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</si>
  <si>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</si>
  <si>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</si>
  <si>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</si>
  <si>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</si>
  <si>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</si>
  <si>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</si>
  <si>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</si>
  <si>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</si>
  <si>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</si>
  <si>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</si>
  <si>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</si>
  <si>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</si>
  <si>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</si>
  <si>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</si>
  <si>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</si>
  <si>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</si>
  <si>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</si>
  <si>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</si>
  <si>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</si>
  <si>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</si>
  <si>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</si>
  <si>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</si>
  <si>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</si>
  <si>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</si>
  <si>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</si>
  <si>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</si>
  <si>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</si>
  <si>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</si>
  <si>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</si>
  <si>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</si>
  <si>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</si>
  <si>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</si>
  <si>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 adó</t>
  </si>
  <si>
    <t>4.2.</t>
  </si>
  <si>
    <t>Magányszemélyek kommunális adója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</si>
  <si>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</si>
  <si>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</si>
  <si>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</si>
  <si>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</si>
  <si>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</si>
  <si>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</si>
  <si>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</si>
  <si>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</si>
  <si>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</si>
  <si>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</si>
  <si>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</si>
  <si>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</si>
  <si>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</si>
  <si>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</si>
  <si>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</si>
  <si>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</si>
  <si>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</si>
  <si>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</si>
  <si>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</si>
  <si>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</si>
  <si>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</si>
  <si>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</si>
  <si>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</si>
  <si>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</si>
  <si>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</si>
  <si>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</si>
  <si>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</si>
  <si>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</si>
  <si>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</si>
  <si>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</si>
  <si>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</si>
  <si>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</si>
  <si>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</si>
  <si>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</si>
  <si>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</si>
  <si>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</si>
  <si>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</si>
  <si>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</si>
  <si>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</si>
  <si>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</si>
  <si>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</si>
  <si>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</si>
  <si>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</si>
  <si>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</si>
  <si>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</si>
  <si>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</si>
  <si>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</si>
  <si>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</si>
  <si>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</si>
  <si>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</si>
  <si>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</si>
  <si>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</si>
  <si>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</si>
  <si>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</si>
  <si>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</si>
  <si>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</si>
  <si>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</si>
  <si>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</si>
  <si>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</si>
  <si>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</si>
  <si>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</si>
  <si>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</si>
  <si>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</si>
  <si>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</si>
  <si>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</si>
  <si>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</si>
  <si>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,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</si>
  <si>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</si>
  <si>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</si>
  <si>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</si>
  <si>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</si>
  <si>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</si>
  <si>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</si>
  <si>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</si>
  <si>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</si>
  <si>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</si>
  <si>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</si>
  <si>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</si>
  <si>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</si>
  <si>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</si>
  <si>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</si>
  <si>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</si>
  <si>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</si>
  <si>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</si>
  <si>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</si>
  <si>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</si>
  <si>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</si>
  <si>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</si>
  <si>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</si>
  <si>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</si>
  <si>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</si>
  <si>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</si>
  <si>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</si>
  <si>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</si>
  <si>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</si>
  <si>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</si>
  <si>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</si>
  <si>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</si>
  <si>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</si>
  <si>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</si>
  <si>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</si>
  <si>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</si>
  <si>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</si>
  <si>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</si>
  <si>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</si>
  <si>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</si>
  <si>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</si>
  <si>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</si>
  <si>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</si>
  <si>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</si>
  <si>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</si>
  <si>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</si>
  <si>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</si>
  <si>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</si>
  <si>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</si>
  <si>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</si>
  <si>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</si>
  <si>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</si>
  <si>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</si>
  <si>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</si>
  <si>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</si>
  <si>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</si>
  <si>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</si>
  <si>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</si>
  <si>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</si>
  <si>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</si>
  <si>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</si>
  <si>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</si>
  <si>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</si>
  <si>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</si>
  <si>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</si>
  <si>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</si>
  <si>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</si>
  <si>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</si>
  <si>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</si>
  <si>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</si>
  <si>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</si>
  <si>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</si>
  <si>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</si>
  <si>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</si>
  <si>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</si>
  <si>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</si>
  <si>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</si>
  <si>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</si>
  <si>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</si>
  <si>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</si>
  <si>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</si>
  <si>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</si>
  <si>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</si>
  <si>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</si>
  <si>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</si>
  <si>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</si>
  <si>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</si>
  <si>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</si>
  <si>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</si>
  <si>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</si>
  <si>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</si>
  <si>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</si>
  <si>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</si>
  <si>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</si>
  <si>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</si>
  <si>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</si>
  <si>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</si>
  <si>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</si>
  <si>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</si>
  <si>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</si>
  <si>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</si>
  <si>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</si>
  <si>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</si>
  <si>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</si>
  <si>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</si>
  <si>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</si>
  <si>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</si>
  <si>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</si>
  <si>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</si>
  <si>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</si>
  <si>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</si>
  <si>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</si>
  <si>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</si>
  <si>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</si>
  <si>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</si>
  <si>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</si>
  <si>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</si>
  <si>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</si>
  <si>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</si>
  <si>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</si>
  <si>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</si>
  <si>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</si>
  <si>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</si>
  <si>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</si>
  <si>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</si>
  <si>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</si>
  <si>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</si>
  <si>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</si>
  <si>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</si>
  <si>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</si>
  <si>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</si>
  <si>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</si>
  <si>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</si>
  <si>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</si>
  <si>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</si>
  <si>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</si>
  <si>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</si>
  <si>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</si>
  <si>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</si>
  <si>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</si>
  <si>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</si>
  <si>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</si>
  <si>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</si>
  <si>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</si>
  <si>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</si>
  <si>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</si>
  <si>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</si>
  <si>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</si>
  <si>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Megnevezés</t>
  </si>
  <si>
    <t>Önkormányzat</t>
  </si>
  <si>
    <t>01</t>
  </si>
  <si>
    <t>Feladat megnevezése</t>
  </si>
  <si>
    <t>Összes bevétel, kiadás</t>
  </si>
  <si>
    <t>Száma</t>
  </si>
  <si>
    <t>Kiemelt előirányzat, előirányzat megnevezése</t>
  </si>
  <si>
    <t>Előirányzat</t>
  </si>
  <si>
    <t>Bevételek</t>
  </si>
  <si>
    <t>Működési célú kvi támogatások és kiegészítő támogatások</t>
  </si>
  <si>
    <t>Közhatalmi bevételek (4.1.+...+4.7.)</t>
  </si>
  <si>
    <t>Helyi adók</t>
  </si>
  <si>
    <t>Magánszemélyek kommunális adója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</si>
  <si>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</si>
  <si>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</si>
  <si>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</si>
  <si>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</si>
  <si>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</si>
  <si>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</si>
  <si>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</si>
  <si>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</si>
  <si>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</si>
  <si>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</si>
  <si>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</si>
  <si>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</si>
  <si>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</si>
  <si>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</si>
  <si>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</si>
  <si>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</si>
  <si>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</si>
  <si>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</si>
  <si>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</si>
  <si>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Polgármesteri /közös/ hivatal</t>
  </si>
  <si>
    <t>02</t>
  </si>
  <si>
    <t>Módosított előirányzat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</si>
  <si>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</si>
  <si>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</si>
  <si>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</si>
  <si>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</si>
  <si>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</si>
  <si>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</si>
  <si>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</si>
  <si>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</si>
  <si>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Közhatalmi bevételek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</si>
  <si>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</si>
  <si>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</si>
  <si>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</si>
  <si>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</si>
  <si>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</si>
  <si>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</si>
  <si>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</si>
  <si>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</si>
  <si>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Költségvetési maradvány igénybevétele</t>
  </si>
  <si>
    <t>Vállalkozási maradvány igénybevétele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</si>
  <si>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</si>
  <si>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</si>
  <si>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</si>
  <si>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</si>
  <si>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</si>
  <si>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</si>
  <si>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</si>
  <si>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</si>
  <si>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Költségvetési szerv megnevezése</t>
  </si>
  <si>
    <t>9.1.</t>
  </si>
  <si>
    <t>9.2.</t>
  </si>
  <si>
    <t>9.3.</t>
  </si>
  <si>
    <t>Költségvetési szerv I.</t>
  </si>
  <si>
    <t>03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</si>
  <si>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</si>
  <si>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</si>
  <si>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</si>
  <si>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</si>
  <si>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</si>
  <si>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</si>
  <si>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</si>
  <si>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</si>
  <si>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D</t>
  </si>
  <si>
    <t>E</t>
  </si>
  <si>
    <t>F=(B-D-E)</t>
  </si>
  <si>
    <t>NABAGO Kft. TOP-5.1.2-15  pályázathoz megvalósíthatósági tanulmány</t>
  </si>
  <si>
    <t>2017</t>
  </si>
  <si>
    <t>Eszközbeszerzés TOP-5.1.2-15 pályázathoz</t>
  </si>
  <si>
    <t>TOP-4.2.1-15  Gyermekjóléti központ trevzés, kivitelezés</t>
  </si>
  <si>
    <t>TOP-1.1.1-15 Betonüzem fejlesztése kiviteli terv</t>
  </si>
  <si>
    <t>TOP-1.1.1-15 Betonüzem fejlesztése kivitelezés</t>
  </si>
  <si>
    <t>TOP-3.1.1-15 Kerékpárút kivitelezés</t>
  </si>
  <si>
    <t>TOP-3.1.1-15 Kerékpárút közvilágítás kiviteli terv</t>
  </si>
  <si>
    <t>TOP-3.1.1-15 Kerékpárút kerékpárforgalmi hálózati terv</t>
  </si>
  <si>
    <t>TOP-3.1.1-15 Kerékpárút kiviteli tervdokumentáció</t>
  </si>
  <si>
    <t>TOP-5.2.1-15 Társ.együttműködés közösségi beavartkozási terv</t>
  </si>
  <si>
    <t>TOP-5.2.1-15 Társ.együttműködés eszközbeszerzés</t>
  </si>
  <si>
    <t>Ingatlanvásárlás 3.részlet</t>
  </si>
  <si>
    <t>Metszőolló</t>
  </si>
  <si>
    <t>Gyümölcs és zöldséglé készítő gép</t>
  </si>
  <si>
    <t>Lekvárfőző gép</t>
  </si>
  <si>
    <t>Zöldség-gyümölcs mosó-válogató gép</t>
  </si>
  <si>
    <t>Pasztőröző készülék</t>
  </si>
  <si>
    <t>Gyártósablon</t>
  </si>
  <si>
    <t>Raklapmozgató gép</t>
  </si>
  <si>
    <t>Polcrendszer</t>
  </si>
  <si>
    <t>Betonkeverő és tartozékai</t>
  </si>
  <si>
    <t>Felhordócsiga</t>
  </si>
  <si>
    <t>Felsőpályás szállító</t>
  </si>
  <si>
    <t>Csomagoló berendezés tartozékkal</t>
  </si>
  <si>
    <t>dagasztógép óvoda-konyha</t>
  </si>
  <si>
    <t>CD lejátszó óvoda 2 db</t>
  </si>
  <si>
    <t>Tálaló szekrény óvoda konyha</t>
  </si>
  <si>
    <t>Öltöző szekrény óvoda</t>
  </si>
  <si>
    <t>Udvari vízpermetező bölcsőde</t>
  </si>
  <si>
    <t>Edénycsere 3 db óvodakonyha</t>
  </si>
  <si>
    <t>Kávéfőző műv.ház</t>
  </si>
  <si>
    <t>Térmikrofon műv. Ház</t>
  </si>
  <si>
    <t>Szlávik és Kolláth Kft Szabadság u. 32</t>
  </si>
  <si>
    <t>Gekko Consulting Kft TOP-4.3.1-15GMI-2016-00001 előkészítő tanulmány</t>
  </si>
  <si>
    <t>Fő utcai járda</t>
  </si>
  <si>
    <t>BÁV Faktor zrt</t>
  </si>
  <si>
    <t>ASP átállás miatt eszközbeszerzés</t>
  </si>
  <si>
    <t>Közös hivatal bútor Rcsécsény</t>
  </si>
  <si>
    <t>ÖSSZESEN:</t>
  </si>
  <si>
    <t>Felújítási kiadások előirányzata felújításonként</t>
  </si>
  <si>
    <t>Felújítás  megnevezése</t>
  </si>
  <si>
    <t>Gekko Consulting Kft TOP-3.2.1-15-GM1-2016-00055  előkészítő tanulmány</t>
  </si>
  <si>
    <t>NRG Services Kft TOP 3.2.1-15 pályázathoz tervezés</t>
  </si>
  <si>
    <t>TOP-3.2.1-15 pályázat kivitelezés</t>
  </si>
  <si>
    <t>Parkettacsiszolás óvoda</t>
  </si>
  <si>
    <t>I. Működési célú bevételek és kiadások mérlege
(Önkormányzati szinten)</t>
  </si>
  <si>
    <t>F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</si>
  <si>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</si>
  <si>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</si>
  <si>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</si>
  <si>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</si>
  <si>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</si>
  <si>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</si>
  <si>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</si>
  <si>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Költségvetési bevételek összesen (1.+2.+4.+5.+6.+8.+…+12.)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</si>
  <si>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</si>
  <si>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</si>
  <si>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</si>
  <si>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</si>
  <si>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</si>
  <si>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</si>
  <si>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</si>
  <si>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</si>
  <si>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</si>
  <si>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</si>
  <si>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</si>
  <si>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</si>
  <si>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</si>
  <si>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</si>
  <si>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</si>
  <si>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</si>
  <si>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</si>
  <si>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</si>
  <si>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</si>
  <si>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Költségvetési hiány:</t>
  </si>
  <si>
    <t>Költségvetési többlet:</t>
  </si>
  <si>
    <t>Bruttó  hiány:</t>
  </si>
  <si>
    <t>Bruttó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</si>
  <si>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</si>
  <si>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</si>
  <si>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</si>
  <si>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</si>
  <si>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</si>
  <si>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</si>
  <si>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</si>
  <si>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</si>
  <si>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</si>
  <si>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</si>
  <si>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</si>
  <si>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</si>
  <si>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</si>
  <si>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</si>
  <si>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</si>
  <si>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</si>
  <si>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</si>
  <si>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</si>
  <si>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</si>
  <si>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</si>
  <si>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</si>
  <si>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</si>
  <si>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</si>
  <si>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</si>
  <si>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</si>
  <si>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</si>
  <si>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</si>
  <si>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</si>
  <si>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</si>
  <si>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Felhasználás 2016. dec.31-ig</t>
  </si>
  <si>
    <t>Államigazgatási feladatok bevételei, kiadásai</t>
  </si>
  <si>
    <t>04</t>
  </si>
  <si>
    <t>Kötelező feladatok bevételei, kiadásai</t>
  </si>
  <si>
    <t>Önként vállalt feladatok bevételei, kiadásai</t>
  </si>
  <si>
    <t>2017. év utáni szükséglet</t>
  </si>
  <si>
    <t>Államigazgatási feladatok bevételei, kiadása</t>
  </si>
  <si>
    <t>Közhatalmi bevételek (4.1.+4.2.+4.3.+4.4.)</t>
  </si>
  <si>
    <t>Építményadó</t>
  </si>
  <si>
    <t>Idegenforgalmi adó</t>
  </si>
  <si>
    <t>05</t>
  </si>
  <si>
    <t>Kötelező feladatok bevételei, kiadása</t>
  </si>
  <si>
    <t>Önként vállalt feladatok bevételei, kiadása</t>
  </si>
  <si>
    <t>Kamatbevételek és más nyereség jellegű bevételek</t>
  </si>
  <si>
    <t>Központi, irányítószervi támogatás</t>
  </si>
  <si>
    <t>2.1. melléklet a 16/2017. (VII.27.) önkormányzati rendelethez</t>
  </si>
  <si>
    <t>2.2. melléklet a 16/2017. (VII.27.) önkormányzati rendelethez</t>
  </si>
  <si>
    <t>9.1. melléklet a 16/2017. (VII.27.) önkormányzati rendelethez</t>
  </si>
  <si>
    <t>9.2. melléklet a 16/2017. (VII.27.) önkormányzati rendelethez</t>
  </si>
  <si>
    <t>9.3. melléklet a 16/2017. (VII.27) önkormányzati rendelethez</t>
  </si>
  <si>
    <t>1.2. melléklet a 16/2017. (VII.27.) önkormányzati rendelethez</t>
  </si>
  <si>
    <t>1.3. melléklet a 16/2017. (VII.27.) önkormányzati rendelethez</t>
  </si>
  <si>
    <t>1.4. melléklet a 16/2017. (VII.27.) önkormányzati rendelethez</t>
  </si>
  <si>
    <t>7. melléklet a 16/2017. (VII.27.) önkormányzati rendelethez</t>
  </si>
  <si>
    <t>6. melléklet a 16/2017. (VII.27.) önkormányzati rendelethez</t>
  </si>
  <si>
    <t>1.1. melléklet a 16/2017. (VII.27.)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</si>
</sst>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8"/>
      <name val="Times New Roman CE"/>
      <family val="1"/>
      <charset val="238"/>
    </font>
    <font>
      <i/>
      <sz val="10"/>
      <name val="Times New Roman CE"/>
      <charset val="238"/>
    </font>
    <font>
      <i/>
      <sz val="8"/>
      <name val="Times New Roman CE"/>
      <charset val="238"/>
    </font>
    <font>
      <b/>
      <sz val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/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1" fillId="0" borderId="0"/>
    <xf numFmtId="0" fontId="1" fillId="0" borderId="0"/>
  </cellStyleXfs>
  <cellXfs count="699">
    <xf numFmtId="0" fontId="0" fillId="0" borderId="0" xfId="0"/>
    <xf numFmtId="0" fontId="1" fillId="0" borderId="0" xfId="1"/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vertical="center" wrapText="1"/>
    </xf>
    <xf numFmtId="49" fontId="12" fillId="0" borderId="8" xfId="4" applyNumberFormat="1" applyFont="1" applyFill="1" applyBorder="1" applyAlignment="1" applyProtection="1">
      <alignment horizontal="left" vertical="center" wrapText="1" indent="1"/>
    </xf>
    <xf numFmtId="49" fontId="12" fillId="0" borderId="9" xfId="4" applyNumberFormat="1" applyFont="1" applyFill="1" applyBorder="1" applyAlignment="1" applyProtection="1">
      <alignment horizontal="left" vertical="center" wrapText="1" indent="1"/>
    </xf>
    <xf numFmtId="49" fontId="12" fillId="0" borderId="10" xfId="4" applyNumberFormat="1" applyFont="1" applyFill="1" applyBorder="1" applyAlignment="1" applyProtection="1">
      <alignment horizontal="left" vertical="center" wrapText="1" indent="1"/>
    </xf>
    <xf numFmtId="0" fontId="11" fillId="0" borderId="14" xfId="4" applyFont="1" applyFill="1" applyBorder="1" applyAlignment="1" applyProtection="1">
      <alignment horizontal="left" vertical="center" wrapText="1" indent="1"/>
    </xf>
    <xf numFmtId="0" fontId="6" fillId="0" borderId="13" xfId="4" applyFont="1" applyFill="1" applyBorder="1" applyAlignment="1" applyProtection="1">
      <alignment horizontal="center" vertical="center" wrapText="1"/>
    </xf>
    <xf numFmtId="0" fontId="6" fillId="0" borderId="14" xfId="4" applyFont="1" applyFill="1" applyBorder="1" applyAlignment="1" applyProtection="1">
      <alignment horizontal="center" vertical="center" wrapText="1"/>
    </xf>
    <xf numFmtId="0" fontId="11" fillId="0" borderId="17" xfId="4" applyFont="1" applyFill="1" applyBorder="1" applyAlignment="1" applyProtection="1">
      <alignment horizontal="center" vertical="center" wrapText="1"/>
    </xf>
    <xf numFmtId="0" fontId="4" fillId="0" borderId="27" xfId="1" applyFont="1" applyFill="1" applyBorder="1" applyAlignment="1" applyProtection="1">
      <alignment horizontal="right"/>
    </xf>
    <xf numFmtId="0" fontId="16" fillId="0" borderId="14" xfId="1" applyFont="1" applyBorder="1" applyAlignment="1" applyProtection="1">
      <alignment horizontal="left" vertical="center" wrapText="1" indent="1"/>
    </xf>
    <xf numFmtId="0" fontId="15" fillId="0" borderId="2" xfId="1" applyFont="1" applyBorder="1" applyAlignment="1" applyProtection="1">
      <alignment horizontal="left" vertical="center" wrapText="1" indent="1"/>
    </xf>
    <xf numFmtId="0" fontId="15" fillId="0" borderId="6" xfId="1" applyFont="1" applyBorder="1" applyAlignment="1" applyProtection="1">
      <alignment horizontal="left" vertical="center" wrapText="1" indent="1"/>
    </xf>
    <xf numFmtId="164" fontId="17" fillId="0" borderId="17" xfId="4" applyNumberFormat="1" applyFont="1" applyFill="1" applyBorder="1" applyAlignment="1" applyProtection="1">
      <alignment horizontal="right" vertical="center" wrapText="1" indent="1"/>
    </xf>
    <xf numFmtId="164" fontId="5" fillId="0" borderId="0" xfId="4" applyNumberFormat="1" applyFont="1" applyFill="1" applyBorder="1" applyAlignment="1" applyProtection="1">
      <alignment horizontal="right" vertical="center" wrapText="1" indent="1"/>
    </xf>
    <xf numFmtId="164" fontId="16" fillId="0" borderId="17" xfId="1" applyNumberFormat="1" applyFont="1" applyBorder="1" applyAlignment="1" applyProtection="1">
      <alignment horizontal="right" vertical="center" wrapText="1" indent="1"/>
    </xf>
    <xf numFmtId="0" fontId="4" fillId="0" borderId="27" xfId="1" applyFont="1" applyFill="1" applyBorder="1" applyAlignment="1" applyProtection="1">
      <alignment horizontal="right" vertical="center"/>
    </xf>
    <xf numFmtId="0" fontId="11" fillId="0" borderId="15" xfId="4" applyFont="1" applyFill="1" applyBorder="1" applyAlignment="1" applyProtection="1">
      <alignment horizontal="center" vertical="center" wrapText="1"/>
    </xf>
    <xf numFmtId="0" fontId="11" fillId="0" borderId="16" xfId="4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 applyProtection="1">
      <alignment horizontal="left" wrapText="1" indent="1"/>
    </xf>
    <xf numFmtId="0" fontId="15" fillId="0" borderId="2" xfId="1" applyFont="1" applyBorder="1" applyAlignment="1" applyProtection="1">
      <alignment horizontal="left" wrapText="1" indent="1"/>
    </xf>
    <xf numFmtId="0" fontId="15" fillId="0" borderId="6" xfId="1" applyFont="1" applyBorder="1" applyAlignment="1" applyProtection="1">
      <alignment horizontal="left" wrapText="1" indent="1"/>
    </xf>
    <xf numFmtId="0" fontId="15" fillId="0" borderId="9" xfId="1" applyFont="1" applyBorder="1" applyAlignment="1" applyProtection="1">
      <alignment wrapText="1"/>
    </xf>
    <xf numFmtId="0" fontId="15" fillId="0" borderId="8" xfId="1" applyFont="1" applyBorder="1" applyAlignment="1" applyProtection="1">
      <alignment wrapText="1"/>
    </xf>
    <xf numFmtId="0" fontId="15" fillId="0" borderId="10" xfId="1" applyFont="1" applyBorder="1" applyAlignment="1" applyProtection="1">
      <alignment wrapText="1"/>
    </xf>
    <xf numFmtId="0" fontId="16" fillId="0" borderId="14" xfId="1" applyFont="1" applyBorder="1" applyAlignment="1" applyProtection="1">
      <alignment wrapText="1"/>
    </xf>
    <xf numFmtId="0" fontId="16" fillId="0" borderId="19" xfId="1" applyFont="1" applyBorder="1" applyAlignment="1" applyProtection="1">
      <alignment wrapText="1"/>
    </xf>
    <xf numFmtId="164" fontId="14" fillId="0" borderId="17" xfId="1" quotePrefix="1" applyNumberFormat="1" applyFont="1" applyBorder="1" applyAlignment="1" applyProtection="1">
      <alignment horizontal="right" vertical="center" wrapText="1" indent="1"/>
    </xf>
    <xf numFmtId="0" fontId="16" fillId="0" borderId="13" xfId="1" applyFont="1" applyBorder="1" applyAlignment="1" applyProtection="1">
      <alignment vertical="center" wrapText="1"/>
    </xf>
    <xf numFmtId="0" fontId="16" fillId="0" borderId="18" xfId="1" applyFont="1" applyBorder="1" applyAlignment="1" applyProtection="1">
      <alignment vertical="center" wrapText="1"/>
    </xf>
    <xf numFmtId="0" fontId="15" fillId="0" borderId="6" xfId="1" applyFont="1" applyBorder="1" applyAlignment="1" applyProtection="1">
      <alignment vertical="center" wrapText="1"/>
    </xf>
    <xf numFmtId="164" fontId="16" fillId="0" borderId="17" xfId="1" applyNumberFormat="1" applyFont="1" applyBorder="1" applyAlignment="1" applyProtection="1">
      <alignment horizontal="right" vertical="center" wrapText="1" indent="1"/>
      <protection locked="0"/>
    </xf>
    <xf numFmtId="0" fontId="11" fillId="0" borderId="13" xfId="4" applyFont="1" applyFill="1" applyBorder="1" applyAlignment="1" applyProtection="1">
      <alignment horizontal="left" vertical="center" wrapText="1"/>
    </xf>
    <xf numFmtId="0" fontId="15" fillId="0" borderId="6" xfId="1" applyFont="1" applyBorder="1" applyAlignment="1" applyProtection="1">
      <alignment horizontal="left" indent="1"/>
    </xf>
    <xf numFmtId="3" fontId="18" fillId="0" borderId="0" xfId="4" applyNumberFormat="1" applyFont="1" applyFill="1" applyProtection="1"/>
    <xf numFmtId="3" fontId="18" fillId="0" borderId="0" xfId="4" applyNumberFormat="1" applyFont="1" applyFill="1" applyAlignment="1" applyProtection="1"/>
    <xf numFmtId="0" fontId="6" fillId="0" borderId="37" xfId="4" applyFont="1" applyFill="1" applyBorder="1" applyAlignment="1" applyProtection="1">
      <alignment horizontal="center" vertical="center" wrapText="1"/>
    </xf>
    <xf numFmtId="0" fontId="11" fillId="0" borderId="46" xfId="4" applyFont="1" applyFill="1" applyBorder="1" applyAlignment="1" applyProtection="1">
      <alignment horizontal="center" vertical="center" wrapText="1"/>
    </xf>
    <xf numFmtId="164" fontId="17" fillId="2" borderId="37" xfId="4" applyNumberFormat="1" applyFont="1" applyFill="1" applyBorder="1" applyAlignment="1" applyProtection="1">
      <alignment horizontal="right" vertical="center" wrapText="1" indent="1"/>
    </xf>
    <xf numFmtId="0" fontId="11" fillId="0" borderId="34" xfId="4" applyFont="1" applyFill="1" applyBorder="1" applyAlignment="1" applyProtection="1">
      <alignment horizontal="center" vertical="center" wrapText="1"/>
    </xf>
    <xf numFmtId="164" fontId="16" fillId="0" borderId="37" xfId="1" applyNumberFormat="1" applyFont="1" applyBorder="1" applyAlignment="1" applyProtection="1">
      <alignment horizontal="right" vertical="center" wrapText="1" indent="1"/>
    </xf>
    <xf numFmtId="164" fontId="14" fillId="0" borderId="37" xfId="1" quotePrefix="1" applyNumberFormat="1" applyFont="1" applyBorder="1" applyAlignment="1" applyProtection="1">
      <alignment horizontal="right" vertical="center" wrapText="1" indent="1"/>
    </xf>
    <xf numFmtId="3" fontId="17" fillId="0" borderId="17" xfId="4" applyNumberFormat="1" applyFont="1" applyFill="1" applyBorder="1" applyAlignment="1" applyProtection="1">
      <alignment horizontal="right" vertical="center" wrapText="1" indent="1"/>
    </xf>
    <xf numFmtId="3" fontId="19" fillId="0" borderId="17" xfId="4" applyNumberFormat="1" applyFont="1" applyFill="1" applyBorder="1" applyAlignment="1" applyProtection="1">
      <alignment horizontal="center" vertical="center" wrapText="1"/>
    </xf>
    <xf numFmtId="3" fontId="17" fillId="0" borderId="26" xfId="4" applyNumberFormat="1" applyFont="1" applyFill="1" applyBorder="1" applyAlignment="1" applyProtection="1">
      <alignment horizontal="center" vertical="center" wrapText="1"/>
    </xf>
    <xf numFmtId="3" fontId="18" fillId="0" borderId="20" xfId="4" applyNumberFormat="1" applyFont="1" applyFill="1" applyBorder="1" applyProtection="1"/>
    <xf numFmtId="3" fontId="17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7" xfId="4" applyFont="1" applyFill="1" applyBorder="1" applyAlignment="1" applyProtection="1">
      <alignment horizontal="center" vertical="center" wrapText="1"/>
    </xf>
    <xf numFmtId="164" fontId="16" fillId="0" borderId="37" xfId="1" applyNumberFormat="1" applyFont="1" applyBorder="1" applyAlignment="1" applyProtection="1">
      <alignment horizontal="right" vertical="center" wrapText="1" indent="1"/>
      <protection locked="0"/>
    </xf>
    <xf numFmtId="0" fontId="6" fillId="0" borderId="34" xfId="4" applyFont="1" applyFill="1" applyBorder="1" applyAlignment="1" applyProtection="1">
      <alignment horizontal="center" vertical="center" wrapText="1"/>
    </xf>
    <xf numFmtId="0" fontId="11" fillId="0" borderId="45" xfId="4" applyFont="1" applyFill="1" applyBorder="1" applyAlignment="1" applyProtection="1">
      <alignment horizontal="left" vertical="center" wrapText="1" indent="1"/>
    </xf>
    <xf numFmtId="49" fontId="12" fillId="0" borderId="42" xfId="4" applyNumberFormat="1" applyFont="1" applyFill="1" applyBorder="1" applyAlignment="1" applyProtection="1">
      <alignment horizontal="left" vertical="center" wrapText="1" indent="1"/>
    </xf>
    <xf numFmtId="49" fontId="12" fillId="0" borderId="50" xfId="4" applyNumberFormat="1" applyFont="1" applyFill="1" applyBorder="1" applyAlignment="1" applyProtection="1">
      <alignment horizontal="left" vertical="center" wrapText="1" indent="1"/>
    </xf>
    <xf numFmtId="49" fontId="12" fillId="0" borderId="39" xfId="4" applyNumberFormat="1" applyFont="1" applyFill="1" applyBorder="1" applyAlignment="1" applyProtection="1">
      <alignment horizontal="left" vertical="center" wrapText="1" indent="1"/>
    </xf>
    <xf numFmtId="49" fontId="12" fillId="0" borderId="31" xfId="4" applyNumberFormat="1" applyFont="1" applyFill="1" applyBorder="1" applyAlignment="1" applyProtection="1">
      <alignment horizontal="left" vertical="center" wrapText="1" indent="1"/>
    </xf>
    <xf numFmtId="49" fontId="12" fillId="0" borderId="30" xfId="4" applyNumberFormat="1" applyFont="1" applyFill="1" applyBorder="1" applyAlignment="1" applyProtection="1">
      <alignment horizontal="left" vertical="center" wrapText="1" indent="1"/>
    </xf>
    <xf numFmtId="0" fontId="11" fillId="0" borderId="51" xfId="4" applyFont="1" applyFill="1" applyBorder="1" applyAlignment="1" applyProtection="1">
      <alignment horizontal="left" vertical="center" wrapText="1" indent="1"/>
    </xf>
    <xf numFmtId="49" fontId="12" fillId="0" borderId="49" xfId="4" applyNumberFormat="1" applyFont="1" applyFill="1" applyBorder="1" applyAlignment="1" applyProtection="1">
      <alignment horizontal="left" vertical="center" wrapText="1" indent="1"/>
    </xf>
    <xf numFmtId="0" fontId="11" fillId="0" borderId="34" xfId="4" applyFont="1" applyFill="1" applyBorder="1" applyAlignment="1" applyProtection="1">
      <alignment horizontal="left" vertical="center" wrapText="1" indent="1"/>
    </xf>
    <xf numFmtId="0" fontId="16" fillId="0" borderId="51" xfId="1" applyFont="1" applyBorder="1" applyAlignment="1" applyProtection="1">
      <alignment horizontal="left" vertical="center" wrapText="1" indent="1"/>
    </xf>
    <xf numFmtId="0" fontId="12" fillId="0" borderId="8" xfId="4" applyFont="1" applyFill="1" applyBorder="1" applyAlignment="1" applyProtection="1">
      <alignment horizontal="left" vertical="center" wrapText="1" indent="1"/>
    </xf>
    <xf numFmtId="0" fontId="12" fillId="0" borderId="39" xfId="4" applyFont="1" applyFill="1" applyBorder="1" applyAlignment="1" applyProtection="1">
      <alignment horizontal="left" vertical="center" wrapText="1" indent="1"/>
    </xf>
    <xf numFmtId="0" fontId="12" fillId="0" borderId="10" xfId="4" applyFont="1" applyFill="1" applyBorder="1" applyAlignment="1" applyProtection="1">
      <alignment horizontal="left" vertical="center" wrapText="1" indent="6"/>
    </xf>
    <xf numFmtId="0" fontId="12" fillId="0" borderId="8" xfId="4" applyFont="1" applyFill="1" applyBorder="1" applyAlignment="1" applyProtection="1">
      <alignment horizontal="left" indent="6"/>
    </xf>
    <xf numFmtId="0" fontId="12" fillId="0" borderId="8" xfId="4" applyFont="1" applyFill="1" applyBorder="1" applyAlignment="1" applyProtection="1">
      <alignment horizontal="left" vertical="center" wrapText="1" indent="6"/>
    </xf>
    <xf numFmtId="0" fontId="12" fillId="0" borderId="10" xfId="4" applyFont="1" applyFill="1" applyBorder="1" applyAlignment="1" applyProtection="1">
      <alignment horizontal="left" vertical="center" wrapText="1" indent="1"/>
    </xf>
    <xf numFmtId="0" fontId="15" fillId="0" borderId="10" xfId="1" applyFont="1" applyBorder="1" applyAlignment="1" applyProtection="1">
      <alignment horizontal="left" vertical="center" wrapText="1" indent="1"/>
    </xf>
    <xf numFmtId="0" fontId="15" fillId="0" borderId="8" xfId="1" applyFont="1" applyBorder="1" applyAlignment="1" applyProtection="1">
      <alignment horizontal="left" vertical="center" wrapText="1" indent="1"/>
    </xf>
    <xf numFmtId="0" fontId="12" fillId="0" borderId="9" xfId="4" applyFont="1" applyFill="1" applyBorder="1" applyAlignment="1" applyProtection="1">
      <alignment horizontal="left" vertical="center" wrapText="1" indent="6"/>
    </xf>
    <xf numFmtId="0" fontId="12" fillId="0" borderId="9" xfId="4" applyFont="1" applyFill="1" applyBorder="1" applyAlignment="1" applyProtection="1">
      <alignment horizontal="left" vertical="center" wrapText="1" indent="1"/>
    </xf>
    <xf numFmtId="0" fontId="12" fillId="0" borderId="7" xfId="4" applyFont="1" applyFill="1" applyBorder="1" applyAlignment="1" applyProtection="1">
      <alignment horizontal="left" vertical="center" wrapText="1" indent="1"/>
    </xf>
    <xf numFmtId="0" fontId="14" fillId="0" borderId="18" xfId="1" applyFont="1" applyBorder="1" applyAlignment="1" applyProtection="1">
      <alignment horizontal="left" vertical="center" wrapText="1" indent="1"/>
    </xf>
    <xf numFmtId="3" fontId="18" fillId="0" borderId="23" xfId="4" applyNumberFormat="1" applyFont="1" applyFill="1" applyBorder="1" applyProtection="1"/>
    <xf numFmtId="0" fontId="11" fillId="0" borderId="13" xfId="4" applyFont="1" applyFill="1" applyBorder="1" applyAlignment="1" applyProtection="1">
      <alignment vertical="center" wrapText="1"/>
    </xf>
    <xf numFmtId="0" fontId="12" fillId="0" borderId="10" xfId="4" applyFont="1" applyFill="1" applyBorder="1" applyAlignment="1" applyProtection="1">
      <alignment horizontal="left" vertical="center" wrapText="1" indent="7"/>
    </xf>
    <xf numFmtId="3" fontId="18" fillId="0" borderId="21" xfId="4" applyNumberFormat="1" applyFont="1" applyFill="1" applyBorder="1" applyProtection="1"/>
    <xf numFmtId="0" fontId="1" fillId="0" borderId="0" xfId="5"/>
    <xf numFmtId="0" fontId="12" fillId="0" borderId="5" xfId="4" applyFont="1" applyFill="1" applyBorder="1" applyAlignment="1" applyProtection="1">
      <alignment horizontal="left" vertical="center" wrapText="1" indent="1"/>
    </xf>
    <xf numFmtId="0" fontId="12" fillId="0" borderId="6" xfId="4" applyFont="1" applyFill="1" applyBorder="1" applyAlignment="1" applyProtection="1">
      <alignment horizontal="left" vertical="center" wrapText="1" indent="1"/>
    </xf>
    <xf numFmtId="0" fontId="12" fillId="0" borderId="0" xfId="4" applyFont="1" applyFill="1" applyBorder="1" applyAlignment="1" applyProtection="1">
      <alignment horizontal="left" vertical="center" wrapText="1" indent="1"/>
    </xf>
    <xf numFmtId="0" fontId="11" fillId="0" borderId="13" xfId="4" applyFont="1" applyFill="1" applyBorder="1" applyAlignment="1" applyProtection="1">
      <alignment horizontal="left" vertical="center" wrapText="1" indent="1"/>
    </xf>
    <xf numFmtId="0" fontId="11" fillId="0" borderId="14" xfId="4" applyFont="1" applyFill="1" applyBorder="1" applyAlignment="1" applyProtection="1">
      <alignment vertical="center" wrapText="1"/>
    </xf>
    <xf numFmtId="0" fontId="11" fillId="0" borderId="13" xfId="4" applyFont="1" applyFill="1" applyBorder="1" applyAlignment="1" applyProtection="1">
      <alignment horizontal="center" vertical="center" wrapText="1"/>
    </xf>
    <xf numFmtId="3" fontId="3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4" applyFont="1" applyFill="1" applyBorder="1" applyAlignment="1" applyProtection="1">
      <alignment horizontal="left" indent="6"/>
    </xf>
    <xf numFmtId="0" fontId="12" fillId="0" borderId="2" xfId="4" applyFont="1" applyFill="1" applyBorder="1" applyAlignment="1" applyProtection="1">
      <alignment horizontal="left" vertical="center" wrapText="1" indent="6"/>
    </xf>
    <xf numFmtId="0" fontId="12" fillId="0" borderId="6" xfId="4" applyFont="1" applyFill="1" applyBorder="1" applyAlignment="1" applyProtection="1">
      <alignment horizontal="left" vertical="center" wrapText="1" indent="6"/>
    </xf>
    <xf numFmtId="0" fontId="12" fillId="0" borderId="24" xfId="4" applyFont="1" applyFill="1" applyBorder="1" applyAlignment="1" applyProtection="1">
      <alignment horizontal="left" vertical="center" wrapText="1" indent="6"/>
    </xf>
    <xf numFmtId="0" fontId="11" fillId="0" borderId="13" xfId="5" applyFont="1" applyFill="1" applyBorder="1" applyAlignment="1" applyProtection="1">
      <alignment horizontal="center" vertical="center" wrapText="1"/>
    </xf>
    <xf numFmtId="164" fontId="2" fillId="0" borderId="0" xfId="5" applyNumberFormat="1" applyFont="1" applyFill="1" applyAlignment="1" applyProtection="1">
      <alignment horizontal="left" vertical="center" wrapText="1"/>
    </xf>
    <xf numFmtId="164" fontId="10" fillId="0" borderId="0" xfId="5" applyNumberFormat="1" applyFont="1" applyFill="1" applyAlignment="1" applyProtection="1">
      <alignment vertical="center" wrapText="1"/>
    </xf>
    <xf numFmtId="0" fontId="6" fillId="0" borderId="30" xfId="5" applyFont="1" applyFill="1" applyBorder="1" applyAlignment="1" applyProtection="1">
      <alignment vertical="center"/>
    </xf>
    <xf numFmtId="0" fontId="6" fillId="0" borderId="0" xfId="5" applyFont="1" applyFill="1" applyAlignment="1" applyProtection="1">
      <alignment vertical="center"/>
    </xf>
    <xf numFmtId="0" fontId="4" fillId="0" borderId="0" xfId="5" applyFont="1" applyFill="1" applyAlignment="1" applyProtection="1">
      <alignment horizontal="right"/>
    </xf>
    <xf numFmtId="0" fontId="6" fillId="0" borderId="31" xfId="5" applyFont="1" applyFill="1" applyBorder="1" applyAlignment="1" applyProtection="1">
      <alignment horizontal="center" vertical="center" wrapText="1"/>
    </xf>
    <xf numFmtId="0" fontId="12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horizontal="left" vertical="center" wrapText="1" indent="1"/>
    </xf>
    <xf numFmtId="0" fontId="11" fillId="0" borderId="34" xfId="5" applyFont="1" applyFill="1" applyBorder="1" applyAlignment="1" applyProtection="1">
      <alignment horizontal="center" vertical="center" wrapText="1"/>
    </xf>
    <xf numFmtId="0" fontId="3" fillId="0" borderId="13" xfId="5" applyFont="1" applyFill="1" applyBorder="1" applyAlignment="1" applyProtection="1">
      <alignment horizontal="left" vertical="center"/>
    </xf>
    <xf numFmtId="0" fontId="3" fillId="0" borderId="33" xfId="5" applyFont="1" applyFill="1" applyBorder="1" applyAlignment="1" applyProtection="1">
      <alignment vertical="center" wrapText="1"/>
    </xf>
    <xf numFmtId="0" fontId="15" fillId="0" borderId="2" xfId="5" applyFont="1" applyBorder="1" applyAlignment="1" applyProtection="1">
      <alignment horizontal="left" vertical="center" wrapText="1" indent="1"/>
    </xf>
    <xf numFmtId="0" fontId="15" fillId="0" borderId="6" xfId="5" applyFont="1" applyBorder="1" applyAlignment="1" applyProtection="1">
      <alignment horizontal="left" vertical="center" wrapText="1" indent="1"/>
    </xf>
    <xf numFmtId="164" fontId="11" fillId="0" borderId="17" xfId="4" applyNumberFormat="1" applyFont="1" applyFill="1" applyBorder="1" applyAlignment="1" applyProtection="1">
      <alignment horizontal="right" vertical="center" wrapText="1" indent="1"/>
    </xf>
    <xf numFmtId="0" fontId="6" fillId="0" borderId="4" xfId="5" applyFont="1" applyFill="1" applyBorder="1" applyAlignment="1" applyProtection="1">
      <alignment horizontal="center" vertical="center"/>
    </xf>
    <xf numFmtId="0" fontId="6" fillId="0" borderId="24" xfId="5" applyFont="1" applyFill="1" applyBorder="1" applyAlignment="1" applyProtection="1">
      <alignment horizontal="center" vertical="center"/>
    </xf>
    <xf numFmtId="164" fontId="11" fillId="0" borderId="0" xfId="5" applyNumberFormat="1" applyFont="1" applyFill="1" applyBorder="1" applyAlignment="1" applyProtection="1">
      <alignment horizontal="right" vertical="center" wrapText="1" indent="1"/>
    </xf>
    <xf numFmtId="0" fontId="14" fillId="0" borderId="19" xfId="5" applyFont="1" applyBorder="1" applyAlignment="1" applyProtection="1">
      <alignment horizontal="left" vertical="center" wrapText="1" indent="1"/>
    </xf>
    <xf numFmtId="0" fontId="1" fillId="0" borderId="0" xfId="5" applyFont="1" applyFill="1" applyAlignment="1" applyProtection="1">
      <alignment horizontal="left" vertical="center" wrapText="1"/>
    </xf>
    <xf numFmtId="0" fontId="1" fillId="0" borderId="0" xfId="5" applyFont="1" applyFill="1" applyAlignment="1" applyProtection="1">
      <alignment vertical="center" wrapText="1"/>
    </xf>
    <xf numFmtId="0" fontId="1" fillId="0" borderId="0" xfId="5" applyFont="1" applyFill="1" applyAlignment="1" applyProtection="1">
      <alignment horizontal="right" vertical="center" wrapText="1" indent="1"/>
    </xf>
    <xf numFmtId="0" fontId="6" fillId="0" borderId="42" xfId="5" applyFont="1" applyFill="1" applyBorder="1" applyAlignment="1" applyProtection="1">
      <alignment horizontal="center" vertical="center" wrapText="1"/>
    </xf>
    <xf numFmtId="0" fontId="12" fillId="0" borderId="3" xfId="4" applyFont="1" applyFill="1" applyBorder="1" applyAlignment="1" applyProtection="1">
      <alignment horizontal="left" vertical="center" wrapText="1" indent="6"/>
    </xf>
    <xf numFmtId="0" fontId="15" fillId="0" borderId="10" xfId="5" applyFont="1" applyBorder="1" applyAlignment="1" applyProtection="1">
      <alignment wrapText="1"/>
    </xf>
    <xf numFmtId="49" fontId="12" fillId="0" borderId="9" xfId="4" applyNumberFormat="1" applyFont="1" applyFill="1" applyBorder="1" applyAlignment="1" applyProtection="1">
      <alignment horizontal="center" vertical="center" wrapText="1"/>
    </xf>
    <xf numFmtId="49" fontId="12" fillId="0" borderId="8" xfId="4" applyNumberFormat="1" applyFont="1" applyFill="1" applyBorder="1" applyAlignment="1" applyProtection="1">
      <alignment horizontal="center" vertical="center" wrapText="1"/>
    </xf>
    <xf numFmtId="49" fontId="12" fillId="0" borderId="10" xfId="4" applyNumberFormat="1" applyFont="1" applyFill="1" applyBorder="1" applyAlignment="1" applyProtection="1">
      <alignment horizontal="center" vertical="center" wrapText="1"/>
    </xf>
    <xf numFmtId="49" fontId="12" fillId="0" borderId="7" xfId="4" applyNumberFormat="1" applyFont="1" applyFill="1" applyBorder="1" applyAlignment="1" applyProtection="1">
      <alignment horizontal="center" vertical="center" wrapText="1"/>
    </xf>
    <xf numFmtId="49" fontId="12" fillId="0" borderId="12" xfId="4" applyNumberFormat="1" applyFont="1" applyFill="1" applyBorder="1" applyAlignment="1" applyProtection="1">
      <alignment horizontal="center" vertical="center" wrapText="1"/>
    </xf>
    <xf numFmtId="0" fontId="16" fillId="0" borderId="18" xfId="5" applyFont="1" applyBorder="1" applyAlignment="1" applyProtection="1">
      <alignment horizontal="center" vertical="center" wrapText="1"/>
    </xf>
    <xf numFmtId="49" fontId="17" fillId="0" borderId="13" xfId="4" applyNumberFormat="1" applyFont="1" applyFill="1" applyBorder="1" applyAlignment="1" applyProtection="1">
      <alignment horizontal="center" vertical="center" wrapText="1"/>
    </xf>
    <xf numFmtId="0" fontId="22" fillId="0" borderId="0" xfId="5" applyFont="1" applyAlignment="1" applyProtection="1">
      <alignment horizontal="right" vertical="top"/>
      <protection locked="0"/>
    </xf>
    <xf numFmtId="164" fontId="11" fillId="0" borderId="37" xfId="4" applyNumberFormat="1" applyFont="1" applyFill="1" applyBorder="1" applyAlignment="1" applyProtection="1">
      <alignment horizontal="right" vertical="center" wrapText="1" indent="1"/>
    </xf>
    <xf numFmtId="164" fontId="1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7" xfId="4" applyNumberFormat="1" applyFont="1" applyFill="1" applyBorder="1" applyAlignment="1" applyProtection="1">
      <alignment horizontal="right" vertical="center" wrapText="1" indent="1"/>
    </xf>
    <xf numFmtId="164" fontId="18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6" xfId="5" applyFont="1" applyFill="1" applyBorder="1" applyAlignment="1" applyProtection="1">
      <alignment horizontal="right" vertical="center" wrapText="1" indent="1"/>
    </xf>
    <xf numFmtId="0" fontId="11" fillId="0" borderId="37" xfId="5" applyFont="1" applyFill="1" applyBorder="1" applyAlignment="1" applyProtection="1">
      <alignment horizontal="center" vertical="center" wrapText="1"/>
    </xf>
    <xf numFmtId="164" fontId="6" fillId="0" borderId="32" xfId="5" applyNumberFormat="1" applyFont="1" applyFill="1" applyBorder="1" applyAlignment="1" applyProtection="1">
      <alignment horizontal="right" vertical="center" wrapText="1" indent="1"/>
    </xf>
    <xf numFmtId="0" fontId="6" fillId="0" borderId="44" xfId="5" quotePrefix="1" applyFont="1" applyFill="1" applyBorder="1" applyAlignment="1" applyProtection="1">
      <alignment horizontal="right" vertical="center" indent="1"/>
    </xf>
    <xf numFmtId="49" fontId="6" fillId="0" borderId="27" xfId="5" applyNumberFormat="1" applyFont="1" applyFill="1" applyBorder="1" applyAlignment="1" applyProtection="1">
      <alignment horizontal="right" vertical="center" indent="1"/>
    </xf>
    <xf numFmtId="0" fontId="11" fillId="0" borderId="34" xfId="4" applyFont="1" applyFill="1" applyBorder="1" applyAlignment="1" applyProtection="1">
      <alignment horizontal="center" vertical="center" wrapText="1"/>
    </xf>
    <xf numFmtId="49" fontId="12" fillId="0" borderId="49" xfId="4" applyNumberFormat="1" applyFont="1" applyFill="1" applyBorder="1" applyAlignment="1" applyProtection="1">
      <alignment horizontal="center" vertical="center" wrapText="1"/>
    </xf>
    <xf numFmtId="49" fontId="12" fillId="0" borderId="50" xfId="4" applyNumberFormat="1" applyFont="1" applyFill="1" applyBorder="1" applyAlignment="1" applyProtection="1">
      <alignment horizontal="center" vertical="center" wrapText="1"/>
    </xf>
    <xf numFmtId="49" fontId="12" fillId="0" borderId="31" xfId="4" applyNumberFormat="1" applyFont="1" applyFill="1" applyBorder="1" applyAlignment="1" applyProtection="1">
      <alignment horizontal="center" vertical="center" wrapText="1"/>
    </xf>
    <xf numFmtId="0" fontId="16" fillId="0" borderId="34" xfId="5" applyFont="1" applyBorder="1" applyAlignment="1" applyProtection="1">
      <alignment horizontal="center" wrapText="1"/>
    </xf>
    <xf numFmtId="0" fontId="15" fillId="0" borderId="49" xfId="5" applyFont="1" applyBorder="1" applyAlignment="1" applyProtection="1">
      <alignment horizontal="center" wrapText="1"/>
    </xf>
    <xf numFmtId="0" fontId="15" fillId="0" borderId="50" xfId="5" applyFont="1" applyBorder="1" applyAlignment="1" applyProtection="1">
      <alignment horizontal="center" wrapText="1"/>
    </xf>
    <xf numFmtId="0" fontId="15" fillId="0" borderId="31" xfId="5" applyFont="1" applyBorder="1" applyAlignment="1" applyProtection="1">
      <alignment horizontal="center" wrapText="1"/>
    </xf>
    <xf numFmtId="0" fontId="16" fillId="0" borderId="51" xfId="5" applyFont="1" applyBorder="1" applyAlignment="1" applyProtection="1">
      <alignment horizontal="center" wrapText="1"/>
    </xf>
    <xf numFmtId="0" fontId="6" fillId="0" borderId="15" xfId="5" applyFont="1" applyFill="1" applyBorder="1" applyAlignment="1" applyProtection="1">
      <alignment horizontal="center" vertical="center" wrapText="1"/>
    </xf>
    <xf numFmtId="0" fontId="15" fillId="0" borderId="9" xfId="5" applyFont="1" applyBorder="1" applyAlignment="1" applyProtection="1">
      <alignment horizontal="left" wrapText="1" indent="1"/>
    </xf>
    <xf numFmtId="0" fontId="15" fillId="0" borderId="8" xfId="5" applyFont="1" applyBorder="1" applyAlignment="1" applyProtection="1">
      <alignment horizontal="left" wrapText="1" indent="1"/>
    </xf>
    <xf numFmtId="0" fontId="15" fillId="0" borderId="10" xfId="5" applyFont="1" applyBorder="1" applyAlignment="1" applyProtection="1">
      <alignment horizontal="left" wrapText="1" indent="1"/>
    </xf>
    <xf numFmtId="0" fontId="16" fillId="0" borderId="13" xfId="5" applyFont="1" applyBorder="1" applyAlignment="1" applyProtection="1">
      <alignment horizontal="left" vertical="center" wrapText="1" indent="1"/>
    </xf>
    <xf numFmtId="0" fontId="16" fillId="0" borderId="13" xfId="5" applyFont="1" applyBorder="1" applyAlignment="1" applyProtection="1">
      <alignment wrapText="1"/>
    </xf>
    <xf numFmtId="0" fontId="16" fillId="0" borderId="18" xfId="5" applyFont="1" applyBorder="1" applyAlignment="1" applyProtection="1">
      <alignment wrapText="1"/>
    </xf>
    <xf numFmtId="164" fontId="12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7" xfId="5" applyNumberFormat="1" applyFont="1" applyBorder="1" applyAlignment="1" applyProtection="1">
      <alignment horizontal="right" vertical="center" wrapText="1" indent="1"/>
    </xf>
    <xf numFmtId="164" fontId="14" fillId="0" borderId="37" xfId="5" quotePrefix="1" applyNumberFormat="1" applyFont="1" applyBorder="1" applyAlignment="1" applyProtection="1">
      <alignment horizontal="right" vertical="center" wrapText="1" indent="1"/>
    </xf>
    <xf numFmtId="164" fontId="12" fillId="0" borderId="47" xfId="4" applyNumberFormat="1" applyFont="1" applyFill="1" applyBorder="1" applyAlignment="1" applyProtection="1">
      <alignment horizontal="center" vertical="center" wrapText="1"/>
      <protection locked="0"/>
    </xf>
    <xf numFmtId="3" fontId="11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5" applyNumberFormat="1" applyFont="1" applyFill="1" applyAlignment="1">
      <alignment vertical="center" wrapText="1"/>
    </xf>
    <xf numFmtId="3" fontId="11" fillId="0" borderId="0" xfId="5" applyNumberFormat="1" applyFont="1" applyFill="1" applyAlignment="1">
      <alignment vertical="center"/>
    </xf>
    <xf numFmtId="3" fontId="11" fillId="0" borderId="26" xfId="5" applyNumberFormat="1" applyFont="1" applyFill="1" applyBorder="1" applyAlignment="1" applyProtection="1">
      <alignment horizontal="right" vertical="center" wrapText="1" indent="1"/>
    </xf>
    <xf numFmtId="3" fontId="11" fillId="0" borderId="17" xfId="5" applyNumberFormat="1" applyFont="1" applyFill="1" applyBorder="1" applyAlignment="1" applyProtection="1">
      <alignment horizontal="center" vertical="center" wrapText="1"/>
    </xf>
    <xf numFmtId="3" fontId="11" fillId="0" borderId="20" xfId="5" applyNumberFormat="1" applyFont="1" applyFill="1" applyBorder="1" applyAlignment="1">
      <alignment horizontal="center" vertical="center" wrapText="1"/>
    </xf>
    <xf numFmtId="3" fontId="12" fillId="0" borderId="20" xfId="5" applyNumberFormat="1" applyFont="1" applyFill="1" applyBorder="1" applyAlignment="1">
      <alignment vertical="center" wrapText="1"/>
    </xf>
    <xf numFmtId="3" fontId="11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3" xfId="5" applyNumberFormat="1" applyFont="1" applyFill="1" applyBorder="1" applyAlignment="1">
      <alignment vertical="center" wrapText="1"/>
    </xf>
    <xf numFmtId="3" fontId="18" fillId="0" borderId="20" xfId="5" applyNumberFormat="1" applyFont="1" applyFill="1" applyBorder="1" applyAlignment="1">
      <alignment vertical="center" wrapText="1"/>
    </xf>
    <xf numFmtId="3" fontId="16" fillId="0" borderId="17" xfId="5" applyNumberFormat="1" applyFont="1" applyBorder="1" applyAlignment="1" applyProtection="1">
      <alignment horizontal="right" vertical="center" wrapText="1" indent="1"/>
    </xf>
    <xf numFmtId="0" fontId="15" fillId="0" borderId="11" xfId="5" applyFont="1" applyBorder="1" applyAlignment="1" applyProtection="1">
      <alignment horizontal="left" wrapText="1" indent="1"/>
    </xf>
    <xf numFmtId="164" fontId="12" fillId="0" borderId="44" xfId="4" applyNumberFormat="1" applyFont="1" applyFill="1" applyBorder="1" applyAlignment="1" applyProtection="1">
      <alignment horizontal="right" vertical="center" wrapText="1" indent="1"/>
    </xf>
    <xf numFmtId="0" fontId="15" fillId="0" borderId="12" xfId="5" applyFont="1" applyBorder="1" applyAlignment="1" applyProtection="1">
      <alignment horizontal="left" indent="1"/>
    </xf>
    <xf numFmtId="3" fontId="12" fillId="0" borderId="25" xfId="5" applyNumberFormat="1" applyFont="1" applyFill="1" applyBorder="1" applyAlignment="1">
      <alignment vertical="center" wrapText="1"/>
    </xf>
    <xf numFmtId="0" fontId="1" fillId="0" borderId="0" xfId="6"/>
    <xf numFmtId="3" fontId="3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3" xfId="6" applyFont="1" applyFill="1" applyBorder="1" applyAlignment="1" applyProtection="1">
      <alignment horizontal="center" vertical="center" wrapText="1"/>
    </xf>
    <xf numFmtId="0" fontId="11" fillId="0" borderId="14" xfId="6" applyFont="1" applyFill="1" applyBorder="1" applyAlignment="1" applyProtection="1">
      <alignment horizontal="center" vertical="center" wrapText="1"/>
    </xf>
    <xf numFmtId="0" fontId="11" fillId="0" borderId="17" xfId="6" applyFont="1" applyFill="1" applyBorder="1" applyAlignment="1" applyProtection="1">
      <alignment horizontal="center" vertical="center" wrapText="1"/>
    </xf>
    <xf numFmtId="0" fontId="17" fillId="0" borderId="13" xfId="6" applyFont="1" applyFill="1" applyBorder="1" applyAlignment="1" applyProtection="1">
      <alignment horizontal="center" vertical="center" wrapText="1"/>
    </xf>
    <xf numFmtId="164" fontId="2" fillId="0" borderId="0" xfId="6" applyNumberFormat="1" applyFont="1" applyFill="1" applyAlignment="1" applyProtection="1">
      <alignment horizontal="left" vertical="center" wrapText="1"/>
    </xf>
    <xf numFmtId="164" fontId="10" fillId="0" borderId="0" xfId="6" applyNumberFormat="1" applyFont="1" applyFill="1" applyAlignment="1" applyProtection="1">
      <alignment vertical="center" wrapText="1"/>
    </xf>
    <xf numFmtId="0" fontId="6" fillId="0" borderId="16" xfId="6" applyFont="1" applyFill="1" applyBorder="1" applyAlignment="1" applyProtection="1">
      <alignment horizontal="center" vertical="center" wrapText="1"/>
    </xf>
    <xf numFmtId="0" fontId="6" fillId="0" borderId="26" xfId="6" applyFont="1" applyFill="1" applyBorder="1" applyAlignment="1" applyProtection="1">
      <alignment horizontal="center" vertical="center" wrapText="1"/>
    </xf>
    <xf numFmtId="0" fontId="16" fillId="0" borderId="13" xfId="6" applyFont="1" applyBorder="1" applyAlignment="1" applyProtection="1">
      <alignment horizontal="center" vertical="center" wrapText="1"/>
    </xf>
    <xf numFmtId="0" fontId="12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horizontal="left" vertical="center" wrapText="1" indent="1"/>
    </xf>
    <xf numFmtId="0" fontId="12" fillId="0" borderId="0" xfId="6" applyFont="1" applyFill="1" applyAlignment="1" applyProtection="1">
      <alignment horizontal="left" vertical="center" wrapText="1"/>
    </xf>
    <xf numFmtId="0" fontId="12" fillId="0" borderId="0" xfId="6" applyFont="1" applyFill="1" applyAlignment="1" applyProtection="1">
      <alignment vertical="center" wrapText="1"/>
    </xf>
    <xf numFmtId="0" fontId="11" fillId="0" borderId="34" xfId="6" applyFont="1" applyFill="1" applyBorder="1" applyAlignment="1" applyProtection="1">
      <alignment horizontal="center" vertical="center" wrapText="1"/>
    </xf>
    <xf numFmtId="0" fontId="6" fillId="0" borderId="4" xfId="6" applyFont="1" applyFill="1" applyBorder="1" applyAlignment="1" applyProtection="1">
      <alignment horizontal="center" vertical="center"/>
    </xf>
    <xf numFmtId="0" fontId="6" fillId="0" borderId="24" xfId="6" applyFont="1" applyFill="1" applyBorder="1" applyAlignment="1" applyProtection="1">
      <alignment horizontal="center" vertical="center"/>
    </xf>
    <xf numFmtId="164" fontId="11" fillId="0" borderId="0" xfId="6" applyNumberFormat="1" applyFont="1" applyFill="1" applyBorder="1" applyAlignment="1" applyProtection="1">
      <alignment horizontal="right" vertical="center" wrapText="1" indent="1"/>
    </xf>
    <xf numFmtId="0" fontId="12" fillId="0" borderId="0" xfId="6" applyFont="1" applyFill="1" applyAlignment="1" applyProtection="1">
      <alignment horizontal="right" vertical="center" wrapText="1" indent="1"/>
    </xf>
    <xf numFmtId="0" fontId="1" fillId="0" borderId="0" xfId="6" applyFill="1" applyAlignment="1" applyProtection="1">
      <alignment horizontal="right" vertical="center" wrapText="1" indent="1"/>
    </xf>
    <xf numFmtId="0" fontId="6" fillId="0" borderId="42" xfId="6" applyFont="1" applyFill="1" applyBorder="1" applyAlignment="1" applyProtection="1">
      <alignment horizontal="center" vertical="center" wrapText="1"/>
    </xf>
    <xf numFmtId="0" fontId="6" fillId="0" borderId="34" xfId="6" applyFont="1" applyFill="1" applyBorder="1" applyAlignment="1" applyProtection="1">
      <alignment horizontal="center" vertical="center" wrapText="1"/>
    </xf>
    <xf numFmtId="0" fontId="6" fillId="0" borderId="30" xfId="6" applyFont="1" applyFill="1" applyBorder="1" applyAlignment="1" applyProtection="1">
      <alignment horizontal="center" vertical="center" wrapText="1"/>
    </xf>
    <xf numFmtId="49" fontId="18" fillId="0" borderId="11" xfId="6" applyNumberFormat="1" applyFont="1" applyFill="1" applyBorder="1" applyAlignment="1" applyProtection="1">
      <alignment horizontal="center" vertical="center" wrapText="1"/>
    </xf>
    <xf numFmtId="49" fontId="18" fillId="0" borderId="8" xfId="6" applyNumberFormat="1" applyFont="1" applyFill="1" applyBorder="1" applyAlignment="1" applyProtection="1">
      <alignment horizontal="center" vertical="center" wrapText="1"/>
    </xf>
    <xf numFmtId="49" fontId="18" fillId="0" borderId="9" xfId="6" applyNumberFormat="1" applyFont="1" applyFill="1" applyBorder="1" applyAlignment="1" applyProtection="1">
      <alignment horizontal="center" vertical="center" wrapText="1"/>
    </xf>
    <xf numFmtId="0" fontId="22" fillId="0" borderId="0" xfId="6" applyFont="1" applyAlignment="1" applyProtection="1">
      <alignment horizontal="right" vertical="top"/>
    </xf>
    <xf numFmtId="0" fontId="11" fillId="0" borderId="37" xfId="6" applyFont="1" applyFill="1" applyBorder="1" applyAlignment="1" applyProtection="1">
      <alignment horizontal="center" vertical="center" wrapText="1"/>
    </xf>
    <xf numFmtId="49" fontId="6" fillId="0" borderId="44" xfId="6" applyNumberFormat="1" applyFont="1" applyFill="1" applyBorder="1" applyAlignment="1" applyProtection="1">
      <alignment horizontal="right" vertical="center"/>
    </xf>
    <xf numFmtId="49" fontId="6" fillId="0" borderId="27" xfId="6" applyNumberFormat="1" applyFont="1" applyFill="1" applyBorder="1" applyAlignment="1" applyProtection="1">
      <alignment horizontal="right" vertical="center"/>
    </xf>
    <xf numFmtId="0" fontId="6" fillId="0" borderId="46" xfId="6" applyFont="1" applyFill="1" applyBorder="1" applyAlignment="1" applyProtection="1">
      <alignment horizontal="center" vertical="center" wrapText="1"/>
    </xf>
    <xf numFmtId="3" fontId="3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6" applyNumberFormat="1" applyFont="1" applyFill="1" applyAlignment="1" applyProtection="1">
      <alignment vertical="center" wrapText="1"/>
    </xf>
    <xf numFmtId="3" fontId="11" fillId="0" borderId="28" xfId="6" applyNumberFormat="1" applyFont="1" applyFill="1" applyBorder="1" applyAlignment="1" applyProtection="1">
      <alignment horizontal="right" vertical="center" wrapText="1" indent="1"/>
    </xf>
    <xf numFmtId="0" fontId="6" fillId="0" borderId="22" xfId="6" applyFont="1" applyFill="1" applyBorder="1" applyAlignment="1" applyProtection="1">
      <alignment horizontal="center" vertical="center" wrapText="1"/>
    </xf>
    <xf numFmtId="3" fontId="11" fillId="0" borderId="29" xfId="6" applyNumberFormat="1" applyFont="1" applyFill="1" applyBorder="1" applyAlignment="1" applyProtection="1">
      <alignment vertical="center"/>
    </xf>
    <xf numFmtId="3" fontId="11" fillId="0" borderId="20" xfId="6" applyNumberFormat="1" applyFont="1" applyFill="1" applyBorder="1" applyAlignment="1" applyProtection="1">
      <alignment vertical="center"/>
    </xf>
    <xf numFmtId="0" fontId="6" fillId="0" borderId="39" xfId="6" applyFont="1" applyFill="1" applyBorder="1" applyAlignment="1" applyProtection="1">
      <alignment vertical="center"/>
    </xf>
    <xf numFmtId="0" fontId="6" fillId="0" borderId="0" xfId="6" applyFont="1" applyFill="1" applyBorder="1" applyAlignment="1" applyProtection="1">
      <alignment vertical="center"/>
    </xf>
    <xf numFmtId="0" fontId="4" fillId="0" borderId="0" xfId="6" applyFont="1" applyFill="1" applyBorder="1" applyAlignment="1" applyProtection="1">
      <alignment horizontal="right"/>
    </xf>
    <xf numFmtId="0" fontId="3" fillId="0" borderId="34" xfId="6" applyFont="1" applyFill="1" applyBorder="1" applyAlignment="1" applyProtection="1">
      <alignment horizontal="left" vertical="center"/>
    </xf>
    <xf numFmtId="0" fontId="3" fillId="0" borderId="13" xfId="6" applyFont="1" applyFill="1" applyBorder="1" applyAlignment="1" applyProtection="1">
      <alignment vertical="center" wrapText="1"/>
    </xf>
    <xf numFmtId="0" fontId="1" fillId="0" borderId="27" xfId="6" applyFill="1" applyBorder="1" applyAlignment="1" applyProtection="1">
      <alignment vertical="center" wrapText="1"/>
    </xf>
    <xf numFmtId="0" fontId="1" fillId="0" borderId="0" xfId="7"/>
    <xf numFmtId="0" fontId="12" fillId="0" borderId="1" xfId="4" applyFont="1" applyFill="1" applyBorder="1" applyAlignment="1" applyProtection="1">
      <alignment horizontal="left" vertical="center" wrapText="1" indent="1"/>
    </xf>
    <xf numFmtId="0" fontId="12" fillId="0" borderId="2" xfId="4" applyFont="1" applyFill="1" applyBorder="1" applyAlignment="1" applyProtection="1">
      <alignment horizontal="left" vertical="center" wrapText="1" indent="1"/>
    </xf>
    <xf numFmtId="0" fontId="12" fillId="0" borderId="3" xfId="4" applyFont="1" applyFill="1" applyBorder="1" applyAlignment="1" applyProtection="1">
      <alignment horizontal="left" vertical="center" wrapText="1" indent="1"/>
    </xf>
    <xf numFmtId="0" fontId="12" fillId="0" borderId="4" xfId="4" applyFont="1" applyFill="1" applyBorder="1" applyAlignment="1" applyProtection="1">
      <alignment horizontal="left" vertical="center" wrapText="1" indent="1"/>
    </xf>
    <xf numFmtId="0" fontId="17" fillId="0" borderId="14" xfId="4" applyFont="1" applyFill="1" applyBorder="1" applyAlignment="1" applyProtection="1">
      <alignment horizontal="left" vertical="center" wrapText="1" indent="1"/>
    </xf>
    <xf numFmtId="0" fontId="18" fillId="0" borderId="19" xfId="4" applyFont="1" applyFill="1" applyBorder="1" applyAlignment="1" applyProtection="1">
      <alignment horizontal="left" vertical="center" wrapText="1" indent="1"/>
    </xf>
    <xf numFmtId="0" fontId="11" fillId="0" borderId="13" xfId="7" applyFont="1" applyFill="1" applyBorder="1" applyAlignment="1" applyProtection="1">
      <alignment horizontal="center" vertical="center" wrapText="1"/>
    </xf>
    <xf numFmtId="0" fontId="11" fillId="0" borderId="14" xfId="7" applyFont="1" applyFill="1" applyBorder="1" applyAlignment="1" applyProtection="1">
      <alignment horizontal="center" vertical="center" wrapText="1"/>
    </xf>
    <xf numFmtId="0" fontId="17" fillId="0" borderId="13" xfId="7" applyFont="1" applyFill="1" applyBorder="1" applyAlignment="1" applyProtection="1">
      <alignment horizontal="center" vertical="center" wrapText="1"/>
    </xf>
    <xf numFmtId="164" fontId="2" fillId="0" borderId="0" xfId="7" applyNumberFormat="1" applyFont="1" applyFill="1" applyAlignment="1" applyProtection="1">
      <alignment horizontal="left" vertical="center" wrapText="1"/>
    </xf>
    <xf numFmtId="164" fontId="10" fillId="0" borderId="0" xfId="7" applyNumberFormat="1" applyFont="1" applyFill="1" applyAlignment="1" applyProtection="1">
      <alignment vertical="center" wrapText="1"/>
    </xf>
    <xf numFmtId="0" fontId="6" fillId="0" borderId="16" xfId="7" applyFont="1" applyFill="1" applyBorder="1" applyAlignment="1" applyProtection="1">
      <alignment horizontal="center" vertical="center" wrapText="1"/>
    </xf>
    <xf numFmtId="0" fontId="6" fillId="0" borderId="31" xfId="7" applyFont="1" applyFill="1" applyBorder="1" applyAlignment="1" applyProtection="1">
      <alignment horizontal="center" vertical="center" wrapText="1"/>
    </xf>
    <xf numFmtId="0" fontId="17" fillId="0" borderId="14" xfId="7" applyFont="1" applyFill="1" applyBorder="1" applyAlignment="1" applyProtection="1">
      <alignment horizontal="left" vertical="center" wrapText="1" indent="1"/>
    </xf>
    <xf numFmtId="0" fontId="16" fillId="0" borderId="13" xfId="7" applyFont="1" applyBorder="1" applyAlignment="1" applyProtection="1">
      <alignment horizontal="center" vertical="center" wrapText="1"/>
    </xf>
    <xf numFmtId="0" fontId="12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horizontal="left" vertical="center" wrapText="1" indent="1"/>
    </xf>
    <xf numFmtId="0" fontId="12" fillId="0" borderId="0" xfId="7" applyFont="1" applyFill="1" applyAlignment="1" applyProtection="1">
      <alignment horizontal="left" vertical="center" wrapText="1"/>
    </xf>
    <xf numFmtId="0" fontId="12" fillId="0" borderId="0" xfId="7" applyFont="1" applyFill="1" applyAlignment="1" applyProtection="1">
      <alignment vertical="center" wrapText="1"/>
    </xf>
    <xf numFmtId="0" fontId="11" fillId="0" borderId="34" xfId="7" applyFont="1" applyFill="1" applyBorder="1" applyAlignment="1" applyProtection="1">
      <alignment horizontal="center" vertical="center" wrapText="1"/>
    </xf>
    <xf numFmtId="0" fontId="6" fillId="0" borderId="14" xfId="7" applyFont="1" applyFill="1" applyBorder="1" applyAlignment="1" applyProtection="1">
      <alignment horizontal="left" vertical="center" wrapText="1" indent="1"/>
    </xf>
    <xf numFmtId="0" fontId="3" fillId="0" borderId="13" xfId="7" applyFont="1" applyFill="1" applyBorder="1" applyAlignment="1" applyProtection="1">
      <alignment horizontal="left" vertical="center"/>
    </xf>
    <xf numFmtId="0" fontId="3" fillId="0" borderId="33" xfId="7" applyFont="1" applyFill="1" applyBorder="1" applyAlignment="1" applyProtection="1">
      <alignment vertical="center" wrapText="1"/>
    </xf>
    <xf numFmtId="164" fontId="1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7" applyNumberFormat="1" applyFont="1" applyFill="1" applyBorder="1" applyAlignment="1" applyProtection="1">
      <alignment horizontal="right" vertical="center" wrapText="1" indent="1"/>
    </xf>
    <xf numFmtId="0" fontId="6" fillId="0" borderId="4" xfId="7" applyFont="1" applyFill="1" applyBorder="1" applyAlignment="1" applyProtection="1">
      <alignment horizontal="center" vertical="center"/>
    </xf>
    <xf numFmtId="0" fontId="6" fillId="0" borderId="24" xfId="7" applyFont="1" applyFill="1" applyBorder="1" applyAlignment="1" applyProtection="1">
      <alignment horizontal="center" vertical="center"/>
    </xf>
    <xf numFmtId="164" fontId="11" fillId="0" borderId="0" xfId="7" applyNumberFormat="1" applyFont="1" applyFill="1" applyBorder="1" applyAlignment="1" applyProtection="1">
      <alignment horizontal="right" vertical="center" wrapText="1" indent="1"/>
    </xf>
    <xf numFmtId="0" fontId="12" fillId="0" borderId="0" xfId="7" applyFont="1" applyFill="1" applyAlignment="1" applyProtection="1">
      <alignment horizontal="right" vertical="center" wrapText="1" indent="1"/>
    </xf>
    <xf numFmtId="0" fontId="1" fillId="0" borderId="0" xfId="7" applyFill="1" applyAlignment="1" applyProtection="1">
      <alignment horizontal="right" vertical="center" wrapText="1" indent="1"/>
    </xf>
    <xf numFmtId="164" fontId="1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2" xfId="7" applyFont="1" applyFill="1" applyBorder="1" applyAlignment="1" applyProtection="1">
      <alignment horizontal="center" vertical="center" wrapText="1"/>
    </xf>
    <xf numFmtId="0" fontId="6" fillId="0" borderId="34" xfId="7" applyFont="1" applyFill="1" applyBorder="1" applyAlignment="1" applyProtection="1">
      <alignment horizontal="center" vertical="center" wrapText="1"/>
    </xf>
    <xf numFmtId="0" fontId="6" fillId="0" borderId="30" xfId="7" applyFont="1" applyFill="1" applyBorder="1" applyAlignment="1" applyProtection="1">
      <alignment horizontal="center" vertical="center" wrapText="1"/>
    </xf>
    <xf numFmtId="49" fontId="18" fillId="0" borderId="11" xfId="7" applyNumberFormat="1" applyFont="1" applyFill="1" applyBorder="1" applyAlignment="1" applyProtection="1">
      <alignment horizontal="center" vertical="center" wrapText="1"/>
    </xf>
    <xf numFmtId="49" fontId="18" fillId="0" borderId="8" xfId="7" applyNumberFormat="1" applyFont="1" applyFill="1" applyBorder="1" applyAlignment="1" applyProtection="1">
      <alignment horizontal="center" vertical="center" wrapText="1"/>
    </xf>
    <xf numFmtId="49" fontId="18" fillId="0" borderId="9" xfId="7" applyNumberFormat="1" applyFont="1" applyFill="1" applyBorder="1" applyAlignment="1" applyProtection="1">
      <alignment horizontal="center" vertical="center" wrapText="1"/>
    </xf>
    <xf numFmtId="0" fontId="18" fillId="0" borderId="3" xfId="4" applyFont="1" applyFill="1" applyBorder="1" applyAlignment="1" applyProtection="1">
      <alignment horizontal="left" vertical="center" wrapText="1" indent="1"/>
    </xf>
    <xf numFmtId="0" fontId="18" fillId="0" borderId="2" xfId="4" applyFont="1" applyFill="1" applyBorder="1" applyAlignment="1" applyProtection="1">
      <alignment horizontal="left" vertical="center" wrapText="1" indent="1"/>
    </xf>
    <xf numFmtId="0" fontId="22" fillId="0" borderId="0" xfId="7" applyFont="1" applyAlignment="1" applyProtection="1">
      <alignment horizontal="right" vertical="top"/>
    </xf>
    <xf numFmtId="0" fontId="11" fillId="0" borderId="37" xfId="7" applyFont="1" applyFill="1" applyBorder="1" applyAlignment="1" applyProtection="1">
      <alignment horizontal="center" vertical="center" wrapText="1"/>
    </xf>
    <xf numFmtId="49" fontId="6" fillId="0" borderId="44" xfId="7" applyNumberFormat="1" applyFont="1" applyFill="1" applyBorder="1" applyAlignment="1" applyProtection="1">
      <alignment horizontal="right" vertical="center"/>
    </xf>
    <xf numFmtId="49" fontId="6" fillId="0" borderId="27" xfId="7" applyNumberFormat="1" applyFont="1" applyFill="1" applyBorder="1" applyAlignment="1" applyProtection="1">
      <alignment horizontal="right" vertical="center"/>
    </xf>
    <xf numFmtId="0" fontId="6" fillId="0" borderId="46" xfId="7" applyFont="1" applyFill="1" applyBorder="1" applyAlignment="1" applyProtection="1">
      <alignment horizontal="center" vertical="center" wrapText="1"/>
    </xf>
    <xf numFmtId="164" fontId="17" fillId="0" borderId="37" xfId="7" applyNumberFormat="1" applyFont="1" applyFill="1" applyBorder="1" applyAlignment="1" applyProtection="1">
      <alignment horizontal="right" vertical="center" wrapText="1" indent="1"/>
    </xf>
    <xf numFmtId="164" fontId="12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7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7" xfId="7" applyNumberFormat="1" applyFont="1" applyFill="1" applyBorder="1" applyAlignment="1" applyProtection="1">
      <alignment horizontal="right" vertical="center" wrapText="1" indent="1"/>
    </xf>
    <xf numFmtId="3" fontId="3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0" xfId="7" applyNumberFormat="1" applyFont="1" applyFill="1" applyBorder="1" applyAlignment="1" applyProtection="1">
      <alignment vertical="center" wrapText="1"/>
    </xf>
    <xf numFmtId="49" fontId="18" fillId="0" borderId="10" xfId="7" applyNumberFormat="1" applyFont="1" applyFill="1" applyBorder="1" applyAlignment="1" applyProtection="1">
      <alignment horizontal="center" vertical="center" wrapText="1"/>
    </xf>
    <xf numFmtId="0" fontId="18" fillId="0" borderId="1" xfId="4" applyFont="1" applyFill="1" applyBorder="1" applyAlignment="1" applyProtection="1">
      <alignment horizontal="left" vertical="center" wrapText="1" indent="1"/>
    </xf>
    <xf numFmtId="164" fontId="18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4" xfId="7" applyFont="1" applyBorder="1" applyAlignment="1" applyProtection="1">
      <alignment horizontal="left" wrapText="1" indent="1"/>
    </xf>
    <xf numFmtId="164" fontId="11" fillId="0" borderId="14" xfId="7" applyNumberFormat="1" applyFont="1" applyFill="1" applyBorder="1" applyAlignment="1" applyProtection="1">
      <alignment horizontal="right" vertical="center" wrapText="1" indent="1"/>
    </xf>
    <xf numFmtId="0" fontId="17" fillId="0" borderId="13" xfId="4" applyFont="1" applyFill="1" applyBorder="1" applyAlignment="1" applyProtection="1">
      <alignment horizontal="left" vertical="center" wrapText="1" indent="1"/>
    </xf>
    <xf numFmtId="0" fontId="17" fillId="0" borderId="16" xfId="4" applyFont="1" applyFill="1" applyBorder="1" applyAlignment="1" applyProtection="1">
      <alignment horizontal="left" vertical="center" wrapText="1" indent="1"/>
    </xf>
    <xf numFmtId="164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5" xfId="4" applyFont="1" applyFill="1" applyBorder="1" applyAlignment="1" applyProtection="1">
      <alignment horizontal="left" vertical="center" wrapText="1" indent="1"/>
    </xf>
    <xf numFmtId="164" fontId="17" fillId="0" borderId="16" xfId="7" applyNumberFormat="1" applyFont="1" applyFill="1" applyBorder="1" applyAlignment="1" applyProtection="1">
      <alignment horizontal="right" vertical="center" wrapText="1" indent="1"/>
    </xf>
    <xf numFmtId="0" fontId="16" fillId="0" borderId="34" xfId="7" applyFont="1" applyBorder="1" applyAlignment="1" applyProtection="1">
      <alignment horizontal="center" vertical="center" wrapText="1"/>
    </xf>
    <xf numFmtId="3" fontId="18" fillId="0" borderId="0" xfId="7" applyNumberFormat="1" applyFont="1" applyFill="1" applyAlignment="1" applyProtection="1">
      <alignment vertical="center" wrapText="1"/>
    </xf>
    <xf numFmtId="3" fontId="17" fillId="0" borderId="29" xfId="7" applyNumberFormat="1" applyFont="1" applyFill="1" applyBorder="1" applyAlignment="1" applyProtection="1">
      <alignment vertical="center"/>
    </xf>
    <xf numFmtId="3" fontId="17" fillId="0" borderId="25" xfId="7" applyNumberFormat="1" applyFont="1" applyFill="1" applyBorder="1" applyAlignment="1" applyProtection="1">
      <alignment vertical="center"/>
    </xf>
    <xf numFmtId="3" fontId="19" fillId="0" borderId="26" xfId="7" applyNumberFormat="1" applyFont="1" applyFill="1" applyBorder="1" applyAlignment="1" applyProtection="1">
      <alignment horizontal="center" vertical="center" wrapText="1"/>
    </xf>
    <xf numFmtId="3" fontId="17" fillId="0" borderId="17" xfId="7" applyNumberFormat="1" applyFont="1" applyFill="1" applyBorder="1" applyAlignment="1" applyProtection="1">
      <alignment horizontal="center" vertical="center" wrapText="1"/>
    </xf>
    <xf numFmtId="3" fontId="17" fillId="0" borderId="17" xfId="7" applyNumberFormat="1" applyFont="1" applyFill="1" applyBorder="1" applyAlignment="1" applyProtection="1">
      <alignment horizontal="right" vertical="center" wrapText="1" indent="1"/>
    </xf>
    <xf numFmtId="3" fontId="17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1" xfId="7" applyNumberFormat="1" applyFont="1" applyFill="1" applyBorder="1" applyAlignment="1" applyProtection="1">
      <alignment vertical="center" wrapText="1"/>
    </xf>
    <xf numFmtId="3" fontId="17" fillId="0" borderId="26" xfId="7" applyNumberFormat="1" applyFont="1" applyFill="1" applyBorder="1" applyAlignment="1" applyProtection="1">
      <alignment horizontal="right" vertical="center" wrapText="1" indent="1"/>
    </xf>
    <xf numFmtId="3" fontId="18" fillId="0" borderId="23" xfId="7" applyNumberFormat="1" applyFont="1" applyFill="1" applyBorder="1" applyAlignment="1" applyProtection="1">
      <alignment vertical="center" wrapText="1"/>
    </xf>
    <xf numFmtId="3" fontId="17" fillId="0" borderId="22" xfId="7" applyNumberFormat="1" applyFont="1" applyFill="1" applyBorder="1" applyAlignment="1" applyProtection="1">
      <alignment vertical="center" wrapText="1"/>
    </xf>
    <xf numFmtId="3" fontId="18" fillId="0" borderId="22" xfId="7" applyNumberFormat="1" applyFont="1" applyFill="1" applyBorder="1" applyAlignment="1" applyProtection="1">
      <alignment vertical="center" wrapText="1"/>
    </xf>
    <xf numFmtId="3" fontId="18" fillId="0" borderId="20" xfId="0" applyNumberFormat="1" applyFont="1" applyFill="1" applyBorder="1" applyAlignment="1">
      <alignment vertical="center" wrapText="1"/>
    </xf>
    <xf numFmtId="3" fontId="0" fillId="0" borderId="0" xfId="0" applyNumberFormat="1"/>
    <xf numFmtId="3" fontId="18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 applyProtection="1">
      <alignment vertical="center" wrapText="1"/>
    </xf>
    <xf numFmtId="3" fontId="18" fillId="0" borderId="0" xfId="7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center" vertical="center" wrapText="1"/>
    </xf>
    <xf numFmtId="164" fontId="11" fillId="0" borderId="19" xfId="0" applyNumberFormat="1" applyFont="1" applyFill="1" applyBorder="1" applyAlignment="1" applyProtection="1">
      <alignment horizontal="center" vertical="center" wrapText="1"/>
    </xf>
    <xf numFmtId="164" fontId="17" fillId="0" borderId="54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4" xfId="0" applyNumberFormat="1" applyFont="1" applyFill="1" applyBorder="1" applyAlignment="1" applyProtection="1">
      <alignment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9" xfId="0" applyNumberFormat="1" applyFont="1" applyFill="1" applyBorder="1" applyAlignment="1" applyProtection="1">
      <alignment vertical="center" wrapTex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3" xfId="0" applyNumberFormat="1" applyFont="1" applyFill="1" applyBorder="1" applyAlignment="1" applyProtection="1">
      <alignment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2" xfId="0" applyNumberFormat="1" applyFont="1" applyFill="1" applyBorder="1" applyAlignment="1" applyProtection="1">
      <alignment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20" xfId="0" applyNumberFormat="1" applyFont="1" applyFill="1" applyBorder="1" applyAlignment="1" applyProtection="1">
      <alignment vertical="center" wrapText="1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164" fontId="1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6" xfId="0" applyNumberFormat="1" applyFont="1" applyFill="1" applyBorder="1" applyAlignment="1" applyProtection="1">
      <alignment vertical="center" wrapText="1"/>
      <protection locked="0"/>
    </xf>
    <xf numFmtId="164" fontId="12" fillId="0" borderId="21" xfId="0" applyNumberFormat="1" applyFont="1" applyFill="1" applyBorder="1" applyAlignment="1" applyProtection="1">
      <alignment vertical="center" wrapText="1"/>
    </xf>
    <xf numFmtId="164" fontId="1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4" xfId="0" applyNumberFormat="1" applyFont="1" applyFill="1" applyBorder="1" applyAlignment="1" applyProtection="1">
      <alignment vertical="center" wrapText="1"/>
      <protection locked="0"/>
    </xf>
    <xf numFmtId="164" fontId="12" fillId="0" borderId="25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11" fillId="3" borderId="14" xfId="0" applyNumberFormat="1" applyFont="1" applyFill="1" applyBorder="1" applyAlignment="1" applyProtection="1">
      <alignment vertical="center" wrapText="1"/>
    </xf>
    <xf numFmtId="164" fontId="11" fillId="0" borderId="17" xfId="0" applyNumberFormat="1" applyFont="1" applyFill="1" applyBorder="1" applyAlignment="1" applyProtection="1">
      <alignment vertical="center" wrapText="1"/>
    </xf>
    <xf numFmtId="164" fontId="6" fillId="0" borderId="17" xfId="0" applyNumberFormat="1" applyFont="1" applyFill="1" applyBorder="1" applyAlignment="1" applyProtection="1">
      <alignment horizontal="center" wrapText="1"/>
    </xf>
    <xf numFmtId="164" fontId="11" fillId="0" borderId="54" xfId="0" applyNumberFormat="1" applyFont="1" applyFill="1" applyBorder="1" applyAlignment="1" applyProtection="1">
      <alignment horizontal="center" vertical="center" wrapText="1"/>
    </xf>
    <xf numFmtId="164" fontId="1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" xfId="0" applyNumberFormat="1" applyFont="1" applyFill="1" applyBorder="1" applyAlignment="1" applyProtection="1">
      <alignment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0" xfId="0" applyNumberFormat="1" applyFont="1" applyFill="1" applyBorder="1" applyAlignment="1" applyProtection="1">
      <alignment vertical="center" wrapText="1"/>
    </xf>
    <xf numFmtId="164" fontId="1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6" xfId="0" applyNumberFormat="1" applyFont="1" applyFill="1" applyBorder="1" applyAlignment="1" applyProtection="1">
      <alignment vertical="center" wrapText="1"/>
      <protection locked="0"/>
    </xf>
    <xf numFmtId="49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1" xfId="0" applyNumberFormat="1" applyFont="1" applyFill="1" applyBorder="1" applyAlignment="1" applyProtection="1">
      <alignment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3" borderId="14" xfId="0" applyNumberFormat="1" applyFont="1" applyFill="1" applyBorder="1" applyAlignment="1" applyProtection="1">
      <alignment vertical="center" wrapText="1"/>
    </xf>
    <xf numFmtId="164" fontId="6" fillId="0" borderId="17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13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33" xfId="0" applyNumberFormat="1" applyFont="1" applyFill="1" applyBorder="1" applyAlignment="1" applyProtection="1">
      <alignment horizontal="centerContinuous" vertical="center" wrapText="1"/>
    </xf>
    <xf numFmtId="164" fontId="6" fillId="0" borderId="35" xfId="0" applyNumberFormat="1" applyFont="1" applyFill="1" applyBorder="1" applyAlignment="1" applyProtection="1">
      <alignment horizontal="centerContinuous" vertical="center" wrapText="1"/>
    </xf>
    <xf numFmtId="164" fontId="6" fillId="0" borderId="17" xfId="0" applyNumberFormat="1" applyFont="1" applyFill="1" applyBorder="1" applyAlignment="1" applyProtection="1">
      <alignment horizontal="centerContinuous" vertical="center" wrapText="1"/>
    </xf>
    <xf numFmtId="164" fontId="6" fillId="0" borderId="33" xfId="0" applyNumberFormat="1" applyFont="1" applyFill="1" applyBorder="1" applyAlignment="1" applyProtection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17" fillId="0" borderId="33" xfId="0" applyNumberFormat="1" applyFont="1" applyFill="1" applyBorder="1" applyAlignment="1" applyProtection="1">
      <alignment horizontal="center" vertical="center" wrapText="1"/>
    </xf>
    <xf numFmtId="164" fontId="17" fillId="0" borderId="35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2" fillId="0" borderId="9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9" xfId="0" applyNumberFormat="1" applyFont="1" applyFill="1" applyBorder="1" applyAlignment="1" applyProtection="1">
      <alignment horizontal="left" vertical="center" wrapText="1" indent="1"/>
    </xf>
    <xf numFmtId="164" fontId="1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2" xfId="0" applyNumberFormat="1" applyFont="1" applyFill="1" applyBorder="1" applyAlignment="1" applyProtection="1">
      <alignment horizontal="left" vertical="center" wrapText="1" indent="1"/>
    </xf>
    <xf numFmtId="164" fontId="12" fillId="0" borderId="5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0" applyNumberFormat="1" applyFont="1" applyFill="1" applyBorder="1" applyAlignment="1" applyProtection="1">
      <alignment horizontal="left" vertical="center" wrapText="1" indent="1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7" fillId="0" borderId="35" xfId="0" applyNumberFormat="1" applyFon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25" fillId="0" borderId="57" xfId="0" applyNumberFormat="1" applyFont="1" applyFill="1" applyBorder="1" applyAlignment="1" applyProtection="1">
      <alignment horizontal="righ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0" xfId="0" applyNumberFormat="1" applyFont="1" applyFill="1" applyBorder="1" applyAlignment="1" applyProtection="1">
      <alignment horizontal="left" vertical="center" wrapText="1" indent="1"/>
    </xf>
    <xf numFmtId="164" fontId="1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0" applyNumberFormat="1" applyFont="1" applyFill="1" applyBorder="1" applyAlignment="1" applyProtection="1">
      <alignment horizontal="left" vertical="center" wrapText="1" indent="1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5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left" vertical="center" wrapText="1" indent="1"/>
    </xf>
    <xf numFmtId="164" fontId="17" fillId="0" borderId="33" xfId="0" applyNumberFormat="1" applyFont="1" applyFill="1" applyBorder="1" applyAlignment="1" applyProtection="1">
      <alignment horizontal="right" vertical="center" wrapText="1" indent="1"/>
    </xf>
    <xf numFmtId="164" fontId="17" fillId="0" borderId="17" xfId="0" applyNumberFormat="1" applyFont="1" applyFill="1" applyBorder="1" applyAlignment="1" applyProtection="1">
      <alignment horizontal="righ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6" fillId="0" borderId="28" xfId="0" applyNumberFormat="1" applyFont="1" applyFill="1" applyBorder="1" applyAlignment="1" applyProtection="1">
      <alignment horizontal="right" vertical="center" wrapText="1" indent="1"/>
    </xf>
    <xf numFmtId="164" fontId="12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0" applyNumberFormat="1" applyFont="1" applyFill="1" applyBorder="1" applyAlignment="1" applyProtection="1">
      <alignment horizontal="left" vertical="center" wrapText="1" indent="1"/>
    </xf>
    <xf numFmtId="164" fontId="26" fillId="0" borderId="34" xfId="0" applyNumberFormat="1" applyFont="1" applyFill="1" applyBorder="1" applyAlignment="1" applyProtection="1">
      <alignment horizontal="left" vertical="center" wrapText="1" indent="1"/>
    </xf>
    <xf numFmtId="164" fontId="26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61" xfId="0" applyNumberFormat="1" applyFont="1" applyFill="1" applyBorder="1" applyAlignment="1" applyProtection="1">
      <alignment horizontal="left" vertical="center" wrapText="1" indent="1"/>
    </xf>
    <xf numFmtId="164" fontId="1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2" fillId="0" borderId="5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8" fillId="0" borderId="5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12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55" xfId="0" applyNumberFormat="1" applyFont="1" applyFill="1" applyBorder="1" applyAlignment="1" applyProtection="1">
      <alignment horizontal="right" vertical="center" wrapText="1" indent="1"/>
    </xf>
    <xf numFmtId="164" fontId="18" fillId="0" borderId="61" xfId="0" applyNumberFormat="1" applyFont="1" applyFill="1" applyBorder="1" applyAlignment="1" applyProtection="1">
      <alignment horizontal="lef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 indent="2"/>
    </xf>
    <xf numFmtId="164" fontId="18" fillId="0" borderId="2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1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61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9" xfId="0" applyNumberFormat="1" applyFont="1" applyFill="1" applyBorder="1" applyAlignment="1" applyProtection="1">
      <alignment horizontal="left" vertical="center" wrapText="1" indent="2"/>
    </xf>
    <xf numFmtId="164" fontId="12" fillId="0" borderId="10" xfId="0" applyNumberFormat="1" applyFont="1" applyFill="1" applyBorder="1" applyAlignment="1" applyProtection="1">
      <alignment horizontal="left" vertical="center" wrapText="1" indent="2"/>
    </xf>
    <xf numFmtId="164" fontId="26" fillId="0" borderId="35" xfId="0" applyNumberFormat="1" applyFont="1" applyFill="1" applyBorder="1" applyAlignment="1" applyProtection="1">
      <alignment horizontal="right" vertical="center" wrapText="1" indent="1"/>
    </xf>
    <xf numFmtId="164" fontId="26" fillId="0" borderId="43" xfId="0" applyNumberFormat="1" applyFont="1" applyFill="1" applyBorder="1" applyAlignment="1" applyProtection="1">
      <alignment horizontal="right" vertical="center" wrapText="1" indent="1"/>
    </xf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/>
    <xf numFmtId="3" fontId="27" fillId="0" borderId="0" xfId="0" applyNumberFormat="1" applyFont="1"/>
    <xf numFmtId="0" fontId="6" fillId="0" borderId="34" xfId="5" applyFont="1" applyFill="1" applyBorder="1" applyAlignment="1" applyProtection="1">
      <alignment horizontal="center" vertical="center" wrapText="1"/>
    </xf>
    <xf numFmtId="0" fontId="17" fillId="0" borderId="37" xfId="4" applyFont="1" applyFill="1" applyBorder="1" applyAlignment="1" applyProtection="1">
      <alignment horizontal="left" vertical="center" wrapText="1" indent="1"/>
    </xf>
    <xf numFmtId="0" fontId="12" fillId="0" borderId="47" xfId="4" applyFont="1" applyFill="1" applyBorder="1" applyAlignment="1" applyProtection="1">
      <alignment horizontal="left" vertical="center" wrapText="1" indent="1"/>
    </xf>
    <xf numFmtId="0" fontId="12" fillId="0" borderId="38" xfId="4" applyFont="1" applyFill="1" applyBorder="1" applyAlignment="1" applyProtection="1">
      <alignment horizontal="left" vertical="center" wrapText="1" indent="1"/>
    </xf>
    <xf numFmtId="0" fontId="6" fillId="0" borderId="37" xfId="6" applyFont="1" applyFill="1" applyBorder="1" applyAlignment="1" applyProtection="1">
      <alignment horizontal="left" vertical="center" wrapText="1" indent="1"/>
    </xf>
    <xf numFmtId="164" fontId="17" fillId="0" borderId="28" xfId="6" applyNumberFormat="1" applyFont="1" applyFill="1" applyBorder="1" applyAlignment="1" applyProtection="1">
      <alignment horizontal="right" vertical="center" wrapText="1" indent="1"/>
    </xf>
    <xf numFmtId="3" fontId="12" fillId="0" borderId="60" xfId="6" applyNumberFormat="1" applyFont="1" applyFill="1" applyBorder="1" applyAlignment="1" applyProtection="1">
      <alignment vertical="center" wrapText="1"/>
    </xf>
    <xf numFmtId="3" fontId="12" fillId="0" borderId="60" xfId="0" applyNumberFormat="1" applyFont="1" applyFill="1" applyBorder="1" applyAlignment="1" applyProtection="1">
      <alignment vertical="center" wrapText="1"/>
    </xf>
    <xf numFmtId="3" fontId="23" fillId="0" borderId="60" xfId="6" applyNumberFormat="1" applyFont="1" applyFill="1" applyBorder="1" applyAlignment="1" applyProtection="1">
      <alignment vertical="center" wrapText="1"/>
    </xf>
    <xf numFmtId="164" fontId="17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6" applyNumberFormat="1" applyFont="1" applyFill="1" applyBorder="1" applyAlignment="1" applyProtection="1">
      <alignment horizontal="right" vertical="center" wrapText="1" indent="1"/>
    </xf>
    <xf numFmtId="164" fontId="17" fillId="0" borderId="22" xfId="6" applyNumberFormat="1" applyFont="1" applyFill="1" applyBorder="1" applyAlignment="1" applyProtection="1">
      <alignment horizontal="right" vertical="center" wrapText="1" indent="1"/>
    </xf>
    <xf numFmtId="164" fontId="18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3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6" applyNumberFormat="1" applyFont="1" applyFill="1" applyBorder="1" applyAlignment="1" applyProtection="1">
      <alignment horizontal="right" vertical="center" wrapText="1" indent="1"/>
    </xf>
    <xf numFmtId="0" fontId="17" fillId="0" borderId="37" xfId="6" applyFont="1" applyFill="1" applyBorder="1" applyAlignment="1" applyProtection="1">
      <alignment horizontal="left" vertical="center" wrapText="1" indent="1"/>
    </xf>
    <xf numFmtId="0" fontId="12" fillId="0" borderId="44" xfId="4" applyFont="1" applyFill="1" applyBorder="1" applyAlignment="1" applyProtection="1">
      <alignment horizontal="left" vertical="center" wrapText="1" indent="1"/>
    </xf>
    <xf numFmtId="0" fontId="12" fillId="0" borderId="41" xfId="4" applyFont="1" applyFill="1" applyBorder="1" applyAlignment="1" applyProtection="1">
      <alignment horizontal="left" vertical="center" wrapText="1" indent="1"/>
    </xf>
    <xf numFmtId="0" fontId="18" fillId="0" borderId="47" xfId="4" applyFont="1" applyFill="1" applyBorder="1" applyAlignment="1" applyProtection="1">
      <alignment horizontal="left" vertical="center" wrapText="1" indent="1"/>
    </xf>
    <xf numFmtId="0" fontId="18" fillId="0" borderId="38" xfId="4" applyFont="1" applyFill="1" applyBorder="1" applyAlignment="1" applyProtection="1">
      <alignment horizontal="left" vertical="center" wrapText="1" indent="1"/>
    </xf>
    <xf numFmtId="0" fontId="18" fillId="0" borderId="64" xfId="4" applyFont="1" applyFill="1" applyBorder="1" applyAlignment="1" applyProtection="1">
      <alignment horizontal="left" vertical="center" wrapText="1" indent="1"/>
    </xf>
    <xf numFmtId="0" fontId="21" fillId="0" borderId="35" xfId="6" applyFont="1" applyBorder="1" applyAlignment="1" applyProtection="1">
      <alignment horizontal="left" wrapText="1" indent="1"/>
    </xf>
    <xf numFmtId="3" fontId="11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60" xfId="6" applyNumberFormat="1" applyFont="1" applyFill="1" applyBorder="1" applyAlignment="1" applyProtection="1">
      <alignment vertical="center" wrapText="1"/>
    </xf>
    <xf numFmtId="164" fontId="12" fillId="0" borderId="65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3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6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6" xfId="6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2" xfId="6" applyNumberFormat="1" applyFont="1" applyFill="1" applyBorder="1" applyAlignment="1" applyProtection="1">
      <alignment horizontal="right" vertical="center" wrapText="1" indent="1"/>
    </xf>
    <xf numFmtId="3" fontId="11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7" applyNumberFormat="1" applyFont="1" applyFill="1" applyBorder="1" applyAlignment="1" applyProtection="1">
      <alignment horizontal="right" vertical="center" wrapText="1" indent="1"/>
    </xf>
    <xf numFmtId="164" fontId="11" fillId="0" borderId="17" xfId="7" applyNumberFormat="1" applyFont="1" applyFill="1" applyBorder="1" applyAlignment="1" applyProtection="1">
      <alignment horizontal="right" vertical="center" wrapText="1" indent="1"/>
    </xf>
    <xf numFmtId="0" fontId="6" fillId="0" borderId="39" xfId="7" applyFont="1" applyFill="1" applyBorder="1" applyAlignment="1" applyProtection="1">
      <alignment vertical="center"/>
    </xf>
    <xf numFmtId="0" fontId="6" fillId="0" borderId="0" xfId="7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right"/>
    </xf>
    <xf numFmtId="3" fontId="17" fillId="0" borderId="69" xfId="7" applyNumberFormat="1" applyFont="1" applyFill="1" applyBorder="1" applyAlignment="1" applyProtection="1">
      <alignment vertical="center"/>
    </xf>
    <xf numFmtId="164" fontId="12" fillId="0" borderId="29" xfId="4" applyNumberFormat="1" applyFont="1" applyFill="1" applyBorder="1" applyAlignment="1" applyProtection="1">
      <alignment horizontal="right" vertical="center" wrapText="1" indent="1"/>
    </xf>
    <xf numFmtId="164" fontId="16" fillId="0" borderId="17" xfId="5" applyNumberFormat="1" applyFont="1" applyBorder="1" applyAlignment="1" applyProtection="1">
      <alignment horizontal="right" vertical="center" wrapText="1" indent="1"/>
    </xf>
    <xf numFmtId="164" fontId="14" fillId="0" borderId="17" xfId="5" quotePrefix="1" applyNumberFormat="1" applyFont="1" applyBorder="1" applyAlignment="1" applyProtection="1">
      <alignment horizontal="right" vertical="center" wrapText="1" indent="1"/>
    </xf>
    <xf numFmtId="164" fontId="18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left" vertical="center" wrapText="1" indent="1"/>
    </xf>
    <xf numFmtId="164" fontId="26" fillId="0" borderId="18" xfId="0" applyNumberFormat="1" applyFont="1" applyFill="1" applyBorder="1" applyAlignment="1" applyProtection="1">
      <alignment horizontal="left" vertical="center" wrapText="1" indent="1"/>
    </xf>
    <xf numFmtId="164" fontId="26" fillId="0" borderId="19" xfId="0" applyNumberFormat="1" applyFont="1" applyFill="1" applyBorder="1" applyAlignment="1" applyProtection="1">
      <alignment horizontal="left" vertical="center" wrapText="1" indent="1"/>
    </xf>
    <xf numFmtId="164" fontId="26" fillId="0" borderId="70" xfId="0" applyNumberFormat="1" applyFont="1" applyFill="1" applyBorder="1" applyAlignment="1" applyProtection="1">
      <alignment horizontal="right" vertical="center" wrapText="1" indent="1"/>
    </xf>
    <xf numFmtId="164" fontId="26" fillId="0" borderId="14" xfId="0" applyNumberFormat="1" applyFont="1" applyFill="1" applyBorder="1" applyAlignment="1" applyProtection="1">
      <alignment horizontal="left" vertical="center" wrapText="1" indent="1"/>
    </xf>
    <xf numFmtId="164" fontId="17" fillId="2" borderId="17" xfId="4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10" fillId="0" borderId="0" xfId="0" applyNumberFormat="1" applyFont="1" applyFill="1" applyAlignment="1" applyProtection="1">
      <alignment vertical="center" wrapText="1"/>
    </xf>
    <xf numFmtId="0" fontId="22" fillId="0" borderId="0" xfId="0" applyFont="1" applyAlignment="1" applyProtection="1">
      <alignment horizontal="right" vertical="top"/>
    </xf>
    <xf numFmtId="0" fontId="28" fillId="0" borderId="0" xfId="0" applyFont="1"/>
    <xf numFmtId="0" fontId="6" fillId="0" borderId="42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49" fontId="6" fillId="0" borderId="29" xfId="0" applyNumberFormat="1" applyFont="1" applyFill="1" applyBorder="1" applyAlignment="1" applyProtection="1">
      <alignment horizontal="right" vertical="center"/>
    </xf>
    <xf numFmtId="49" fontId="14" fillId="0" borderId="29" xfId="0" applyNumberFormat="1" applyFont="1" applyFill="1" applyBorder="1" applyAlignment="1" applyProtection="1">
      <alignment horizontal="right" vertical="center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/>
    </xf>
    <xf numFmtId="49" fontId="6" fillId="0" borderId="70" xfId="0" applyNumberFormat="1" applyFont="1" applyFill="1" applyBorder="1" applyAlignment="1" applyProtection="1">
      <alignment horizontal="right" vertical="center"/>
    </xf>
    <xf numFmtId="49" fontId="14" fillId="0" borderId="70" xfId="0" applyNumberFormat="1" applyFont="1" applyFill="1" applyBorder="1" applyAlignment="1" applyProtection="1">
      <alignment horizontal="right" vertical="center"/>
    </xf>
    <xf numFmtId="0" fontId="6" fillId="0" borderId="39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/>
    </xf>
    <xf numFmtId="0" fontId="28" fillId="0" borderId="69" xfId="0" applyFont="1" applyBorder="1"/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14" fillId="0" borderId="26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 applyProtection="1">
      <alignment horizontal="center" vertical="center" wrapText="1"/>
    </xf>
    <xf numFmtId="0" fontId="16" fillId="0" borderId="26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left" vertical="center" wrapText="1" indent="1"/>
    </xf>
    <xf numFmtId="164" fontId="17" fillId="0" borderId="54" xfId="0" applyNumberFormat="1" applyFont="1" applyFill="1" applyBorder="1" applyAlignment="1" applyProtection="1">
      <alignment horizontal="right" vertical="center" wrapText="1" indent="1"/>
    </xf>
    <xf numFmtId="3" fontId="16" fillId="0" borderId="54" xfId="0" applyNumberFormat="1" applyFont="1" applyFill="1" applyBorder="1" applyAlignment="1" applyProtection="1">
      <alignment horizontal="right" vertical="center" wrapText="1" indent="1"/>
    </xf>
    <xf numFmtId="49" fontId="18" fillId="0" borderId="11" xfId="0" applyNumberFormat="1" applyFont="1" applyFill="1" applyBorder="1" applyAlignment="1" applyProtection="1">
      <alignment horizontal="center" vertical="center" wrapText="1"/>
    </xf>
    <xf numFmtId="164" fontId="1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0" xfId="0" applyNumberFormat="1" applyFont="1" applyBorder="1"/>
    <xf numFmtId="49" fontId="18" fillId="0" borderId="8" xfId="0" applyNumberFormat="1" applyFont="1" applyFill="1" applyBorder="1" applyAlignment="1" applyProtection="1">
      <alignment horizontal="center" vertical="center" wrapText="1"/>
    </xf>
    <xf numFmtId="164" fontId="1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4" xfId="0" applyFont="1" applyFill="1" applyBorder="1" applyAlignment="1" applyProtection="1">
      <alignment horizontal="left" vertical="center" wrapText="1" indent="1"/>
    </xf>
    <xf numFmtId="164" fontId="17" fillId="0" borderId="37" xfId="0" applyNumberFormat="1" applyFont="1" applyFill="1" applyBorder="1" applyAlignment="1" applyProtection="1">
      <alignment horizontal="right" vertical="center" wrapText="1" indent="1"/>
    </xf>
    <xf numFmtId="3" fontId="16" fillId="0" borderId="17" xfId="0" applyNumberFormat="1" applyFont="1" applyFill="1" applyBorder="1" applyAlignment="1" applyProtection="1">
      <alignment horizontal="right" vertical="center" wrapText="1" indent="1"/>
    </xf>
    <xf numFmtId="0" fontId="17" fillId="0" borderId="13" xfId="0" applyFont="1" applyFill="1" applyBorder="1" applyAlignment="1" applyProtection="1">
      <alignment horizontal="center" vertical="center" wrapText="1"/>
    </xf>
    <xf numFmtId="164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9" xfId="0" applyNumberFormat="1" applyFont="1" applyFill="1" applyBorder="1" applyAlignment="1" applyProtection="1">
      <alignment horizontal="center" vertical="center" wrapText="1"/>
    </xf>
    <xf numFmtId="164" fontId="1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5" xfId="0" applyFont="1" applyFill="1" applyBorder="1" applyAlignment="1" applyProtection="1">
      <alignment horizontal="center" vertical="center" wrapText="1"/>
    </xf>
    <xf numFmtId="164" fontId="1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1" xfId="0" applyNumberFormat="1" applyFont="1" applyBorder="1"/>
    <xf numFmtId="3" fontId="16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8" xfId="0" applyFont="1" applyBorder="1" applyAlignment="1" applyProtection="1">
      <alignment horizontal="center" vertical="center" wrapText="1"/>
    </xf>
    <xf numFmtId="0" fontId="17" fillId="0" borderId="19" xfId="4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</xf>
    <xf numFmtId="3" fontId="16" fillId="0" borderId="70" xfId="0" applyNumberFormat="1" applyFont="1" applyFill="1" applyBorder="1" applyAlignment="1" applyProtection="1">
      <alignment horizontal="right" vertical="center" wrapText="1" indent="1"/>
    </xf>
    <xf numFmtId="3" fontId="29" fillId="0" borderId="23" xfId="0" applyNumberFormat="1" applyFont="1" applyBorder="1"/>
    <xf numFmtId="49" fontId="18" fillId="0" borderId="10" xfId="0" applyNumberFormat="1" applyFont="1" applyFill="1" applyBorder="1" applyAlignment="1" applyProtection="1">
      <alignment horizontal="center" vertical="center" wrapText="1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3" xfId="0" applyFont="1" applyBorder="1" applyAlignment="1" applyProtection="1">
      <alignment horizontal="center" vertical="center" wrapText="1"/>
    </xf>
    <xf numFmtId="0" fontId="21" fillId="0" borderId="33" xfId="0" applyFont="1" applyBorder="1" applyAlignment="1" applyProtection="1">
      <alignment horizontal="left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11" fillId="0" borderId="34" xfId="0" applyFont="1" applyFill="1" applyBorder="1" applyAlignment="1" applyProtection="1">
      <alignment horizontal="center" vertical="center" wrapText="1"/>
    </xf>
    <xf numFmtId="164" fontId="16" fillId="0" borderId="17" xfId="0" applyNumberFormat="1" applyFont="1" applyFill="1" applyBorder="1" applyAlignment="1" applyProtection="1">
      <alignment horizontal="right" vertical="center" wrapText="1" indent="1"/>
    </xf>
    <xf numFmtId="164" fontId="1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4" xfId="0" applyFont="1" applyFill="1" applyBorder="1" applyAlignment="1" applyProtection="1">
      <alignment horizontal="left" vertical="center" wrapText="1" indent="1"/>
    </xf>
    <xf numFmtId="164" fontId="11" fillId="0" borderId="3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right" vertical="center" wrapText="1" indent="1"/>
    </xf>
    <xf numFmtId="0" fontId="28" fillId="0" borderId="0" xfId="0" applyFont="1" applyBorder="1"/>
    <xf numFmtId="0" fontId="3" fillId="0" borderId="13" xfId="0" applyFont="1" applyFill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 wrapText="1"/>
    </xf>
    <xf numFmtId="3" fontId="3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7" xfId="0" applyFont="1" applyBorder="1"/>
    <xf numFmtId="0" fontId="3" fillId="0" borderId="18" xfId="0" applyFont="1" applyFill="1" applyBorder="1" applyAlignment="1" applyProtection="1">
      <alignment horizontal="left" vertical="center"/>
    </xf>
    <xf numFmtId="0" fontId="3" fillId="0" borderId="53" xfId="0" applyFont="1" applyFill="1" applyBorder="1" applyAlignment="1" applyProtection="1">
      <alignment vertical="center" wrapText="1"/>
    </xf>
    <xf numFmtId="3" fontId="3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54" xfId="0" applyFont="1" applyBorder="1"/>
    <xf numFmtId="0" fontId="6" fillId="0" borderId="35" xfId="0" applyFont="1" applyFill="1" applyBorder="1" applyAlignment="1" applyProtection="1">
      <alignment horizontal="center" vertical="center" wrapText="1"/>
    </xf>
    <xf numFmtId="3" fontId="28" fillId="0" borderId="20" xfId="0" applyNumberFormat="1" applyFont="1" applyBorder="1"/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0" applyNumberFormat="1" applyFont="1" applyFill="1" applyBorder="1" applyAlignment="1" applyProtection="1">
      <alignment horizontal="right" vertical="center" wrapText="1" inden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left" vertical="center" wrapText="1"/>
    </xf>
    <xf numFmtId="164" fontId="11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3" fontId="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6" xfId="0" applyFont="1" applyFill="1" applyBorder="1" applyAlignment="1" applyProtection="1">
      <alignment horizontal="center" vertical="center" wrapText="1"/>
    </xf>
    <xf numFmtId="0" fontId="11" fillId="0" borderId="37" xfId="0" applyFont="1" applyFill="1" applyBorder="1" applyAlignment="1" applyProtection="1">
      <alignment horizontal="center" vertical="center" wrapText="1"/>
    </xf>
    <xf numFmtId="164" fontId="1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</xf>
    <xf numFmtId="164" fontId="11" fillId="0" borderId="35" xfId="0" applyNumberFormat="1" applyFont="1" applyFill="1" applyBorder="1" applyAlignment="1" applyProtection="1">
      <alignment horizontal="right" vertical="center" wrapText="1" indent="1"/>
    </xf>
    <xf numFmtId="0" fontId="0" fillId="0" borderId="35" xfId="0" applyBorder="1"/>
    <xf numFmtId="3" fontId="29" fillId="0" borderId="0" xfId="0" applyNumberFormat="1" applyFont="1"/>
    <xf numFmtId="3" fontId="16" fillId="0" borderId="29" xfId="0" applyNumberFormat="1" applyFont="1" applyFill="1" applyBorder="1" applyAlignment="1" applyProtection="1">
      <alignment horizontal="right" vertical="center"/>
    </xf>
    <xf numFmtId="3" fontId="16" fillId="0" borderId="70" xfId="0" applyNumberFormat="1" applyFont="1" applyFill="1" applyBorder="1" applyAlignment="1" applyProtection="1">
      <alignment horizontal="right" vertical="center"/>
    </xf>
    <xf numFmtId="3" fontId="16" fillId="0" borderId="17" xfId="0" applyNumberFormat="1" applyFont="1" applyFill="1" applyBorder="1" applyAlignment="1" applyProtection="1">
      <alignment horizontal="center" vertical="center" wrapText="1"/>
    </xf>
    <xf numFmtId="3" fontId="14" fillId="0" borderId="26" xfId="0" applyNumberFormat="1" applyFont="1" applyFill="1" applyBorder="1" applyAlignment="1" applyProtection="1">
      <alignment horizontal="center" vertical="center" wrapText="1"/>
    </xf>
    <xf numFmtId="3" fontId="14" fillId="0" borderId="29" xfId="0" applyNumberFormat="1" applyFont="1" applyFill="1" applyBorder="1" applyAlignment="1" applyProtection="1">
      <alignment horizontal="right" vertical="center"/>
    </xf>
    <xf numFmtId="3" fontId="14" fillId="0" borderId="70" xfId="0" applyNumberFormat="1" applyFont="1" applyFill="1" applyBorder="1" applyAlignment="1" applyProtection="1">
      <alignment horizontal="right" vertical="center"/>
    </xf>
    <xf numFmtId="3" fontId="30" fillId="0" borderId="69" xfId="0" applyNumberFormat="1" applyFont="1" applyBorder="1"/>
    <xf numFmtId="0" fontId="22" fillId="0" borderId="0" xfId="0" applyFont="1" applyAlignment="1" applyProtection="1">
      <alignment horizontal="right" vertical="top"/>
      <protection locked="0"/>
    </xf>
    <xf numFmtId="0" fontId="6" fillId="0" borderId="29" xfId="0" quotePrefix="1" applyFont="1" applyFill="1" applyBorder="1" applyAlignment="1" applyProtection="1">
      <alignment horizontal="right" vertical="center" indent="1"/>
    </xf>
    <xf numFmtId="0" fontId="6" fillId="0" borderId="30" xfId="0" applyFont="1" applyFill="1" applyBorder="1" applyAlignment="1" applyProtection="1">
      <alignment vertical="center"/>
    </xf>
    <xf numFmtId="49" fontId="6" fillId="0" borderId="70" xfId="0" applyNumberFormat="1" applyFont="1" applyFill="1" applyBorder="1" applyAlignment="1" applyProtection="1">
      <alignment horizontal="right" vertical="center" indent="1"/>
    </xf>
    <xf numFmtId="0" fontId="6" fillId="0" borderId="26" xfId="0" applyFont="1" applyFill="1" applyBorder="1" applyAlignment="1" applyProtection="1">
      <alignment horizontal="right" vertical="center" wrapText="1" indent="1"/>
    </xf>
    <xf numFmtId="164" fontId="6" fillId="0" borderId="71" xfId="0" applyNumberFormat="1" applyFont="1" applyFill="1" applyBorder="1" applyAlignment="1" applyProtection="1">
      <alignment horizontal="right" vertical="center" wrapText="1" indent="1"/>
    </xf>
    <xf numFmtId="0" fontId="15" fillId="0" borderId="3" xfId="0" applyFont="1" applyBorder="1" applyAlignment="1" applyProtection="1">
      <alignment horizontal="left" wrapText="1" indent="1"/>
    </xf>
    <xf numFmtId="164" fontId="1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0" applyFont="1" applyBorder="1" applyAlignment="1" applyProtection="1">
      <alignment horizontal="left" wrapText="1" indent="1"/>
    </xf>
    <xf numFmtId="164" fontId="1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horizontal="left" wrapText="1" indent="1"/>
    </xf>
    <xf numFmtId="0" fontId="16" fillId="0" borderId="14" xfId="0" applyFont="1" applyBorder="1" applyAlignment="1" applyProtection="1">
      <alignment horizontal="left" vertical="center" wrapText="1" indent="1"/>
    </xf>
    <xf numFmtId="164" fontId="1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horizontal="left" indent="1"/>
    </xf>
    <xf numFmtId="164" fontId="1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3" xfId="0" applyFont="1" applyBorder="1" applyAlignment="1" applyProtection="1">
      <alignment horizontal="center" wrapText="1"/>
    </xf>
    <xf numFmtId="0" fontId="15" fillId="0" borderId="6" xfId="0" applyFont="1" applyBorder="1" applyAlignment="1" applyProtection="1"/>
    <xf numFmtId="0" fontId="15" fillId="0" borderId="9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0" xfId="0" applyFont="1" applyBorder="1" applyAlignment="1" applyProtection="1">
      <alignment horizontal="center" wrapText="1"/>
    </xf>
    <xf numFmtId="164" fontId="11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4" xfId="0" applyFont="1" applyBorder="1" applyAlignment="1" applyProtection="1">
      <alignment wrapText="1"/>
    </xf>
    <xf numFmtId="0" fontId="16" fillId="0" borderId="18" xfId="0" applyFont="1" applyBorder="1" applyAlignment="1" applyProtection="1">
      <alignment horizontal="center" wrapText="1"/>
    </xf>
    <xf numFmtId="0" fontId="16" fillId="0" borderId="19" xfId="0" applyFont="1" applyBorder="1" applyAlignment="1" applyProtection="1">
      <alignment wrapText="1"/>
    </xf>
    <xf numFmtId="0" fontId="11" fillId="0" borderId="16" xfId="4" applyFont="1" applyFill="1" applyBorder="1" applyAlignment="1" applyProtection="1">
      <alignment vertical="center" wrapText="1"/>
    </xf>
    <xf numFmtId="164" fontId="11" fillId="0" borderId="26" xfId="4" applyNumberFormat="1" applyFont="1" applyFill="1" applyBorder="1" applyAlignment="1" applyProtection="1">
      <alignment horizontal="right" vertical="center" wrapText="1" indent="1"/>
    </xf>
    <xf numFmtId="49" fontId="12" fillId="0" borderId="11" xfId="4" applyNumberFormat="1" applyFont="1" applyFill="1" applyBorder="1" applyAlignment="1" applyProtection="1">
      <alignment horizontal="center" vertical="center" wrapText="1"/>
    </xf>
    <xf numFmtId="164" fontId="1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left" vertical="center" wrapText="1" indent="1"/>
    </xf>
    <xf numFmtId="164" fontId="12" fillId="0" borderId="71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0" applyNumberFormat="1" applyFont="1" applyBorder="1" applyAlignment="1" applyProtection="1">
      <alignment horizontal="right" vertical="center" wrapText="1" indent="1"/>
    </xf>
    <xf numFmtId="164" fontId="14" fillId="0" borderId="17" xfId="0" quotePrefix="1" applyNumberFormat="1" applyFont="1" applyBorder="1" applyAlignment="1" applyProtection="1">
      <alignment horizontal="right" vertical="center" wrapText="1" indent="1"/>
    </xf>
    <xf numFmtId="0" fontId="14" fillId="0" borderId="19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1" fillId="0" borderId="1" xfId="4" applyFont="1" applyFill="1" applyBorder="1" applyAlignment="1" applyProtection="1">
      <alignment vertical="center" wrapText="1"/>
    </xf>
    <xf numFmtId="164" fontId="11" fillId="0" borderId="58" xfId="4" applyNumberFormat="1" applyFont="1" applyFill="1" applyBorder="1" applyAlignment="1" applyProtection="1">
      <alignment horizontal="right" vertical="center" wrapText="1" indent="1"/>
    </xf>
    <xf numFmtId="0" fontId="15" fillId="0" borderId="6" xfId="0" applyFont="1" applyBorder="1" applyAlignment="1" applyProtection="1">
      <alignment wrapText="1"/>
    </xf>
    <xf numFmtId="0" fontId="4" fillId="0" borderId="27" xfId="0" applyFont="1" applyFill="1" applyBorder="1" applyAlignment="1" applyProtection="1">
      <alignment horizontal="right" vertical="center"/>
    </xf>
    <xf numFmtId="0" fontId="6" fillId="0" borderId="17" xfId="4" applyFont="1" applyFill="1" applyBorder="1" applyAlignment="1" applyProtection="1">
      <alignment horizontal="center" vertical="center" wrapText="1"/>
    </xf>
    <xf numFmtId="0" fontId="11" fillId="0" borderId="26" xfId="4" applyFont="1" applyFill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vertical="center" wrapText="1"/>
    </xf>
    <xf numFmtId="0" fontId="15" fillId="0" borderId="6" xfId="0" applyFont="1" applyBorder="1" applyAlignment="1" applyProtection="1">
      <alignment vertical="center" wrapText="1"/>
    </xf>
    <xf numFmtId="0" fontId="15" fillId="0" borderId="9" xfId="0" applyFont="1" applyBorder="1" applyAlignment="1" applyProtection="1">
      <alignment wrapText="1"/>
    </xf>
    <xf numFmtId="0" fontId="15" fillId="0" borderId="8" xfId="0" applyFont="1" applyBorder="1" applyAlignment="1" applyProtection="1">
      <alignment wrapText="1"/>
    </xf>
    <xf numFmtId="0" fontId="15" fillId="0" borderId="10" xfId="0" applyFont="1" applyBorder="1" applyAlignment="1" applyProtection="1">
      <alignment wrapText="1"/>
    </xf>
    <xf numFmtId="0" fontId="16" fillId="0" borderId="18" xfId="0" applyFont="1" applyBorder="1" applyAlignment="1" applyProtection="1">
      <alignment vertical="center" wrapText="1"/>
    </xf>
    <xf numFmtId="0" fontId="4" fillId="0" borderId="27" xfId="0" applyFont="1" applyFill="1" applyBorder="1" applyAlignment="1" applyProtection="1">
      <alignment horizontal="right"/>
    </xf>
    <xf numFmtId="0" fontId="11" fillId="0" borderId="14" xfId="4" applyFont="1" applyFill="1" applyBorder="1" applyAlignment="1" applyProtection="1">
      <alignment horizontal="center" vertical="center" wrapText="1"/>
    </xf>
    <xf numFmtId="0" fontId="11" fillId="0" borderId="15" xfId="4" applyFont="1" applyFill="1" applyBorder="1" applyAlignment="1" applyProtection="1">
      <alignment horizontal="left" vertical="center" wrapText="1" indent="1"/>
    </xf>
    <xf numFmtId="49" fontId="12" fillId="0" borderId="11" xfId="4" applyNumberFormat="1" applyFont="1" applyFill="1" applyBorder="1" applyAlignment="1" applyProtection="1">
      <alignment horizontal="left" vertical="center" wrapText="1" indent="1"/>
    </xf>
    <xf numFmtId="49" fontId="12" fillId="0" borderId="7" xfId="4" applyNumberFormat="1" applyFont="1" applyFill="1" applyBorder="1" applyAlignment="1" applyProtection="1">
      <alignment horizontal="left" vertical="center" wrapText="1" indent="1"/>
    </xf>
    <xf numFmtId="49" fontId="12" fillId="0" borderId="12" xfId="4" applyNumberFormat="1" applyFont="1" applyFill="1" applyBorder="1" applyAlignment="1" applyProtection="1">
      <alignment horizontal="left" vertical="center" wrapText="1" indent="1"/>
    </xf>
    <xf numFmtId="0" fontId="12" fillId="0" borderId="24" xfId="4" applyFont="1" applyFill="1" applyBorder="1" applyAlignment="1" applyProtection="1">
      <alignment horizontal="left" vertical="center" wrapText="1" indent="7"/>
    </xf>
    <xf numFmtId="0" fontId="11" fillId="0" borderId="18" xfId="4" applyFont="1" applyFill="1" applyBorder="1" applyAlignment="1" applyProtection="1">
      <alignment horizontal="left" vertical="center" wrapText="1" indent="1"/>
    </xf>
    <xf numFmtId="0" fontId="11" fillId="0" borderId="19" xfId="4" applyFont="1" applyFill="1" applyBorder="1" applyAlignment="1" applyProtection="1">
      <alignment vertical="center" wrapText="1"/>
    </xf>
    <xf numFmtId="164" fontId="11" fillId="0" borderId="54" xfId="4" applyNumberFormat="1" applyFont="1" applyFill="1" applyBorder="1" applyAlignment="1" applyProtection="1">
      <alignment horizontal="right" vertical="center" wrapText="1" indent="1"/>
    </xf>
    <xf numFmtId="164" fontId="16" fillId="0" borderId="17" xfId="0" applyNumberFormat="1" applyFont="1" applyBorder="1" applyAlignment="1" applyProtection="1">
      <alignment horizontal="right" vertical="center" wrapText="1" indent="1"/>
      <protection locked="0"/>
    </xf>
    <xf numFmtId="0" fontId="16" fillId="0" borderId="18" xfId="0" applyFont="1" applyBorder="1" applyAlignment="1" applyProtection="1">
      <alignment horizontal="left" vertical="center" wrapText="1" indent="1"/>
    </xf>
    <xf numFmtId="0" fontId="7" fillId="0" borderId="0" xfId="4" applyFont="1" applyFill="1" applyProtection="1"/>
    <xf numFmtId="0" fontId="7" fillId="0" borderId="0" xfId="4" applyFont="1" applyFill="1" applyAlignment="1" applyProtection="1">
      <alignment horizontal="right" vertical="center" indent="1"/>
    </xf>
    <xf numFmtId="0" fontId="4" fillId="0" borderId="0" xfId="0" applyFont="1" applyFill="1" applyBorder="1" applyAlignment="1" applyProtection="1">
      <alignment horizontal="right" vertical="center"/>
    </xf>
    <xf numFmtId="0" fontId="31" fillId="0" borderId="28" xfId="0" applyFont="1" applyBorder="1" applyAlignment="1">
      <alignment horizontal="center" wrapText="1"/>
    </xf>
    <xf numFmtId="49" fontId="0" fillId="0" borderId="0" xfId="0" applyNumberFormat="1"/>
    <xf numFmtId="49" fontId="29" fillId="0" borderId="0" xfId="0" applyNumberFormat="1" applyFont="1"/>
    <xf numFmtId="0" fontId="30" fillId="0" borderId="0" xfId="0" applyFont="1"/>
    <xf numFmtId="0" fontId="0" fillId="0" borderId="0" xfId="0" applyBorder="1"/>
    <xf numFmtId="3" fontId="0" fillId="0" borderId="0" xfId="0" applyNumberFormat="1" applyBorder="1"/>
    <xf numFmtId="49" fontId="0" fillId="0" borderId="0" xfId="0" applyNumberFormat="1" applyBorder="1"/>
    <xf numFmtId="164" fontId="5" fillId="0" borderId="0" xfId="4" applyNumberFormat="1" applyFont="1" applyFill="1" applyBorder="1" applyAlignment="1" applyProtection="1">
      <alignment horizontal="center" vertical="center"/>
    </xf>
    <xf numFmtId="164" fontId="20" fillId="0" borderId="27" xfId="4" applyNumberFormat="1" applyFont="1" applyFill="1" applyBorder="1" applyAlignment="1" applyProtection="1">
      <alignment horizontal="left" vertical="center"/>
    </xf>
    <xf numFmtId="164" fontId="20" fillId="0" borderId="27" xfId="4" applyNumberFormat="1" applyFont="1" applyFill="1" applyBorder="1" applyAlignment="1" applyProtection="1">
      <alignment horizontal="left"/>
    </xf>
    <xf numFmtId="0" fontId="13" fillId="0" borderId="0" xfId="4" applyFont="1" applyFill="1" applyAlignment="1" applyProtection="1">
      <alignment horizontal="center"/>
    </xf>
    <xf numFmtId="164" fontId="20" fillId="0" borderId="0" xfId="4" applyNumberFormat="1" applyFont="1" applyFill="1" applyBorder="1" applyAlignment="1" applyProtection="1">
      <alignment horizontal="left" vertical="center"/>
    </xf>
    <xf numFmtId="164" fontId="24" fillId="0" borderId="0" xfId="0" applyNumberFormat="1" applyFont="1" applyFill="1" applyAlignment="1" applyProtection="1">
      <alignment horizontal="center" textRotation="180" wrapText="1"/>
    </xf>
    <xf numFmtId="164" fontId="13" fillId="0" borderId="0" xfId="0" applyNumberFormat="1" applyFont="1" applyFill="1" applyAlignment="1">
      <alignment horizontal="center" vertical="center" wrapText="1"/>
    </xf>
    <xf numFmtId="0" fontId="6" fillId="0" borderId="34" xfId="5" applyFont="1" applyFill="1" applyBorder="1" applyAlignment="1" applyProtection="1">
      <alignment horizontal="center" vertical="center" wrapText="1"/>
    </xf>
    <xf numFmtId="0" fontId="6" fillId="0" borderId="35" xfId="5" applyFont="1" applyFill="1" applyBorder="1" applyAlignment="1" applyProtection="1">
      <alignment horizontal="center" vertical="center" wrapText="1"/>
    </xf>
    <xf numFmtId="0" fontId="6" fillId="0" borderId="43" xfId="5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35" xfId="6" applyFont="1" applyFill="1" applyBorder="1" applyAlignment="1" applyProtection="1">
      <alignment horizontal="center" vertical="center" wrapText="1"/>
    </xf>
    <xf numFmtId="0" fontId="6" fillId="0" borderId="28" xfId="6" applyFont="1" applyFill="1" applyBorder="1" applyAlignment="1" applyProtection="1">
      <alignment horizontal="center" vertical="center" wrapText="1"/>
    </xf>
    <xf numFmtId="164" fontId="6" fillId="0" borderId="35" xfId="6" applyNumberFormat="1" applyFont="1" applyFill="1" applyBorder="1" applyAlignment="1" applyProtection="1">
      <alignment horizontal="center" vertical="center" wrapText="1"/>
    </xf>
    <xf numFmtId="164" fontId="6" fillId="0" borderId="28" xfId="6" applyNumberFormat="1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 wrapText="1"/>
    </xf>
    <xf numFmtId="0" fontId="6" fillId="0" borderId="43" xfId="0" applyFont="1" applyFill="1" applyBorder="1" applyAlignment="1" applyProtection="1">
      <alignment horizontal="center" vertical="center" wrapText="1"/>
    </xf>
    <xf numFmtId="0" fontId="6" fillId="0" borderId="40" xfId="7" applyFont="1" applyFill="1" applyBorder="1" applyAlignment="1" applyProtection="1">
      <alignment horizontal="center" vertical="center" wrapText="1"/>
    </xf>
    <xf numFmtId="0" fontId="6" fillId="0" borderId="43" xfId="7" applyFont="1" applyFill="1" applyBorder="1" applyAlignment="1" applyProtection="1">
      <alignment horizontal="center" vertical="center" wrapText="1"/>
    </xf>
    <xf numFmtId="0" fontId="6" fillId="0" borderId="35" xfId="7" applyFont="1" applyFill="1" applyBorder="1" applyAlignment="1" applyProtection="1">
      <alignment horizontal="center" vertical="center" wrapText="1"/>
    </xf>
    <xf numFmtId="0" fontId="6" fillId="0" borderId="28" xfId="7" applyFont="1" applyFill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wrapText="1"/>
    </xf>
  </cellXfs>
  <cellStyles count="8">
    <cellStyle name="Hiperhivatkozás" xfId="2"/>
    <cellStyle name="Már látott hiperhivatkozás" xfId="3"/>
    <cellStyle name="Normál" xfId="0" builtinId="0"/>
    <cellStyle name="Normál 2" xfId="1"/>
    <cellStyle name="Normál 3" xfId="5"/>
    <cellStyle name="Normál 5" xfId="6"/>
    <cellStyle name="Normál 6" xfId="7"/>
    <cellStyle name="Normál_KVRENMUNKA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ra\Desktop\K&#246;lts&#233;gvet&#233;s%202017\&#214;nkorm&#225;nyzat\KVIREND2.%20olvasatho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a\AppData\Local\Temp\K&#246;lts&#233;gv.m&#243;d.%202.1&#233;s%202.2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a\AppData\Local\Temp\T&#233;t%20ei.m&#243;d\2017\M&#225;solat%20eredetijeKVIREND2.%20olvasatho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2017. évi előirányzat BEVÉTELEK</v>
          </cell>
        </row>
      </sheetData>
      <sheetData sheetId="1" refreshError="1">
        <row r="2">
          <cell r="C2" t="str">
            <v>Forintban!</v>
          </cell>
        </row>
      </sheetData>
      <sheetData sheetId="2" refreshError="1">
        <row r="2">
          <cell r="C2" t="str">
            <v>Forintban!</v>
          </cell>
        </row>
      </sheetData>
      <sheetData sheetId="3" refreshError="1">
        <row r="2">
          <cell r="C2" t="str">
            <v>Forintban!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C4" t="str">
            <v>Forintban!</v>
          </cell>
        </row>
      </sheetData>
      <sheetData sheetId="15" refreshError="1">
        <row r="4">
          <cell r="C4" t="str">
            <v>Forintban!</v>
          </cell>
        </row>
      </sheetData>
      <sheetData sheetId="16" refreshError="1">
        <row r="4">
          <cell r="C4" t="str">
            <v>Forintban!</v>
          </cell>
        </row>
      </sheetData>
      <sheetData sheetId="17" refreshError="1"/>
      <sheetData sheetId="18" refreshError="1"/>
      <sheetData sheetId="19" refreshError="1"/>
      <sheetData sheetId="20" refreshError="1">
        <row r="4">
          <cell r="C4" t="str">
            <v>Forintban!</v>
          </cell>
        </row>
      </sheetData>
      <sheetData sheetId="21" refreshError="1"/>
      <sheetData sheetId="22" refreshError="1">
        <row r="4">
          <cell r="C4" t="str">
            <v>Forintban!</v>
          </cell>
        </row>
      </sheetData>
      <sheetData sheetId="23" refreshError="1">
        <row r="4">
          <cell r="C4" t="str">
            <v>Forintban!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>
        <row r="5">
          <cell r="B5" t="str">
            <v>Önkormányzat működési támogatásai (1.1.+…+.1.6.)</v>
          </cell>
        </row>
      </sheetData>
      <sheetData sheetId="2"/>
      <sheetData sheetId="3"/>
      <sheetData sheetId="4"/>
      <sheetData sheetId="5">
        <row r="5">
          <cell r="B5" t="str">
            <v>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2017. évi előirányzat BEVÉTELEK</v>
          </cell>
        </row>
      </sheetData>
      <sheetData sheetId="1">
        <row r="4">
          <cell r="C4" t="str">
            <v>B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>Fejlesztés várható kiadása</v>
          </cell>
        </row>
      </sheetData>
      <sheetData sheetId="11">
        <row r="2">
          <cell r="F2" t="str">
            <v>Forintban!</v>
          </cell>
        </row>
        <row r="3">
          <cell r="D3" t="str">
            <v>Felhasználás   2016. XII. 31-ig</v>
          </cell>
          <cell r="E3" t="str">
            <v>2017. évi előirányzat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zoomScaleNormal="100" workbookViewId="0">
      <selection activeCell="F5" sqref="F5"/>
    </sheetView>
  </sheetViews>
  <sheetFormatPr defaultRowHeight="15" x14ac:dyDescent="0.25"/>
  <cols>
    <col min="1" max="1" width="14.85546875" customWidth="1"/>
    <col min="2" max="2" width="64.85546875" customWidth="1"/>
    <col min="3" max="3" width="18.7109375" customWidth="1"/>
    <col min="4" max="4" width="18.28515625" customWidth="1"/>
    <col min="7" max="7" width="16.7109375" style="298" customWidth="1"/>
    <col min="8" max="8" width="12.7109375" customWidth="1"/>
    <col min="9" max="9" width="15" customWidth="1"/>
    <col min="10" max="10" width="14.5703125" customWidth="1"/>
  </cols>
  <sheetData>
    <row r="1" spans="1:10" x14ac:dyDescent="0.25">
      <c r="D1" s="122" t="s">
        <v>484</v>
      </c>
    </row>
    <row r="2" spans="1:10" ht="15.75" x14ac:dyDescent="0.25">
      <c r="A2" s="675" t="s">
        <v>0</v>
      </c>
      <c r="B2" s="675"/>
      <c r="C2" s="675"/>
      <c r="D2" s="1"/>
    </row>
    <row r="3" spans="1:10" ht="15.75" thickBot="1" x14ac:dyDescent="0.3">
      <c r="A3" s="676" t="s">
        <v>1</v>
      </c>
      <c r="B3" s="676"/>
      <c r="C3" s="18" t="s">
        <v>2</v>
      </c>
      <c r="D3" s="1"/>
    </row>
    <row r="4" spans="1:10" ht="24.75" thickBot="1" x14ac:dyDescent="0.3">
      <c r="A4" s="8" t="s">
        <v>3</v>
      </c>
      <c r="B4" s="9" t="s">
        <v>4</v>
      </c>
      <c r="C4" s="38" t="s">
        <v>5</v>
      </c>
      <c r="D4" s="45" t="s">
        <v>6</v>
      </c>
    </row>
    <row r="5" spans="1:10" ht="15.75" thickBot="1" x14ac:dyDescent="0.3">
      <c r="A5" s="19"/>
      <c r="B5" s="20" t="s">
        <v>7</v>
      </c>
      <c r="C5" s="39" t="s">
        <v>8</v>
      </c>
      <c r="D5" s="46" t="s">
        <v>9</v>
      </c>
    </row>
    <row r="6" spans="1:10" ht="15.75" thickBot="1" x14ac:dyDescent="0.3">
      <c r="A6" s="82" t="s">
        <v>10</v>
      </c>
      <c r="B6" s="7" t="s">
        <v>11</v>
      </c>
      <c r="C6" s="123">
        <f>SUM(C7:C12)</f>
        <v>384335505</v>
      </c>
      <c r="D6" s="104">
        <f>SUM(D7:D12)</f>
        <v>406064370</v>
      </c>
      <c r="G6" s="435"/>
      <c r="J6" s="434"/>
    </row>
    <row r="7" spans="1:10" x14ac:dyDescent="0.25">
      <c r="A7" s="5" t="s">
        <v>12</v>
      </c>
      <c r="B7" s="21" t="s">
        <v>13</v>
      </c>
      <c r="C7" s="124">
        <v>116500120</v>
      </c>
      <c r="D7" s="47">
        <v>116915791</v>
      </c>
      <c r="J7" s="434"/>
    </row>
    <row r="8" spans="1:10" x14ac:dyDescent="0.25">
      <c r="A8" s="4" t="s">
        <v>14</v>
      </c>
      <c r="B8" s="22" t="s">
        <v>15</v>
      </c>
      <c r="C8" s="125">
        <v>139786630</v>
      </c>
      <c r="D8" s="47">
        <v>143156978</v>
      </c>
      <c r="J8" s="434"/>
    </row>
    <row r="9" spans="1:10" x14ac:dyDescent="0.25">
      <c r="A9" s="4" t="s">
        <v>16</v>
      </c>
      <c r="B9" s="22" t="s">
        <v>17</v>
      </c>
      <c r="C9" s="125">
        <v>122576827</v>
      </c>
      <c r="D9" s="47">
        <v>129130905</v>
      </c>
      <c r="J9" s="434"/>
    </row>
    <row r="10" spans="1:10" x14ac:dyDescent="0.25">
      <c r="A10" s="4" t="s">
        <v>18</v>
      </c>
      <c r="B10" s="22" t="s">
        <v>19</v>
      </c>
      <c r="C10" s="125">
        <v>4646640</v>
      </c>
      <c r="D10" s="47">
        <v>5083128</v>
      </c>
      <c r="J10" s="434"/>
    </row>
    <row r="11" spans="1:10" x14ac:dyDescent="0.25">
      <c r="A11" s="4" t="s">
        <v>20</v>
      </c>
      <c r="B11" s="13" t="s">
        <v>21</v>
      </c>
      <c r="C11" s="125"/>
      <c r="D11" s="47">
        <v>11777568</v>
      </c>
      <c r="J11" s="434"/>
    </row>
    <row r="12" spans="1:10" ht="15.75" thickBot="1" x14ac:dyDescent="0.3">
      <c r="A12" s="6" t="s">
        <v>22</v>
      </c>
      <c r="B12" s="14" t="s">
        <v>23</v>
      </c>
      <c r="C12" s="125">
        <v>825288</v>
      </c>
      <c r="D12" s="47"/>
      <c r="J12" s="434"/>
    </row>
    <row r="13" spans="1:10" ht="15.75" thickBot="1" x14ac:dyDescent="0.3">
      <c r="A13" s="82" t="s">
        <v>24</v>
      </c>
      <c r="B13" s="12" t="s">
        <v>25</v>
      </c>
      <c r="C13" s="123">
        <f>SUM(C14:C18)</f>
        <v>121006566</v>
      </c>
      <c r="D13" s="104">
        <f>SUM(D14:D18)</f>
        <v>119127776</v>
      </c>
      <c r="J13" s="434"/>
    </row>
    <row r="14" spans="1:10" x14ac:dyDescent="0.25">
      <c r="A14" s="5" t="s">
        <v>26</v>
      </c>
      <c r="B14" s="21" t="s">
        <v>27</v>
      </c>
      <c r="C14" s="124"/>
      <c r="D14" s="47"/>
      <c r="J14" s="434"/>
    </row>
    <row r="15" spans="1:10" x14ac:dyDescent="0.25">
      <c r="A15" s="4" t="s">
        <v>28</v>
      </c>
      <c r="B15" s="22" t="s">
        <v>29</v>
      </c>
      <c r="C15" s="125"/>
      <c r="D15" s="47"/>
      <c r="J15" s="434"/>
    </row>
    <row r="16" spans="1:10" x14ac:dyDescent="0.25">
      <c r="A16" s="4" t="s">
        <v>30</v>
      </c>
      <c r="B16" s="22" t="s">
        <v>31</v>
      </c>
      <c r="C16" s="125"/>
      <c r="D16" s="47"/>
      <c r="J16" s="434"/>
    </row>
    <row r="17" spans="1:10" x14ac:dyDescent="0.25">
      <c r="A17" s="4" t="s">
        <v>32</v>
      </c>
      <c r="B17" s="22" t="s">
        <v>33</v>
      </c>
      <c r="C17" s="125"/>
      <c r="D17" s="47"/>
      <c r="J17" s="434"/>
    </row>
    <row r="18" spans="1:10" x14ac:dyDescent="0.25">
      <c r="A18" s="4" t="s">
        <v>34</v>
      </c>
      <c r="B18" s="22" t="s">
        <v>35</v>
      </c>
      <c r="C18" s="125">
        <v>121006566</v>
      </c>
      <c r="D18" s="47">
        <v>119127776</v>
      </c>
      <c r="J18" s="434"/>
    </row>
    <row r="19" spans="1:10" ht="15.75" thickBot="1" x14ac:dyDescent="0.3">
      <c r="A19" s="6" t="s">
        <v>36</v>
      </c>
      <c r="B19" s="14" t="s">
        <v>37</v>
      </c>
      <c r="C19" s="126"/>
      <c r="D19" s="47"/>
      <c r="J19" s="434"/>
    </row>
    <row r="20" spans="1:10" ht="15.75" thickBot="1" x14ac:dyDescent="0.3">
      <c r="A20" s="82" t="s">
        <v>38</v>
      </c>
      <c r="B20" s="7" t="s">
        <v>39</v>
      </c>
      <c r="C20" s="123">
        <f>SUM(C21:C25)</f>
        <v>105203370</v>
      </c>
      <c r="D20" s="104">
        <f>SUM(D21:D25)</f>
        <v>675160555</v>
      </c>
      <c r="J20" s="434"/>
    </row>
    <row r="21" spans="1:10" x14ac:dyDescent="0.25">
      <c r="A21" s="5" t="s">
        <v>40</v>
      </c>
      <c r="B21" s="21" t="s">
        <v>41</v>
      </c>
      <c r="C21" s="124"/>
      <c r="D21" s="47"/>
      <c r="J21" s="434"/>
    </row>
    <row r="22" spans="1:10" x14ac:dyDescent="0.25">
      <c r="A22" s="4" t="s">
        <v>42</v>
      </c>
      <c r="B22" s="22" t="s">
        <v>43</v>
      </c>
      <c r="C22" s="125"/>
      <c r="D22" s="47"/>
      <c r="J22" s="434"/>
    </row>
    <row r="23" spans="1:10" x14ac:dyDescent="0.25">
      <c r="A23" s="4" t="s">
        <v>44</v>
      </c>
      <c r="B23" s="22" t="s">
        <v>45</v>
      </c>
      <c r="C23" s="125"/>
      <c r="D23" s="47"/>
      <c r="J23" s="434"/>
    </row>
    <row r="24" spans="1:10" x14ac:dyDescent="0.25">
      <c r="A24" s="4" t="s">
        <v>46</v>
      </c>
      <c r="B24" s="22" t="s">
        <v>47</v>
      </c>
      <c r="C24" s="125"/>
      <c r="D24" s="47"/>
      <c r="J24" s="434"/>
    </row>
    <row r="25" spans="1:10" x14ac:dyDescent="0.25">
      <c r="A25" s="4" t="s">
        <v>48</v>
      </c>
      <c r="B25" s="22" t="s">
        <v>49</v>
      </c>
      <c r="C25" s="125">
        <v>105203370</v>
      </c>
      <c r="D25" s="47">
        <v>675160555</v>
      </c>
      <c r="J25" s="434"/>
    </row>
    <row r="26" spans="1:10" ht="15.75" thickBot="1" x14ac:dyDescent="0.3">
      <c r="A26" s="6" t="s">
        <v>50</v>
      </c>
      <c r="B26" s="23" t="s">
        <v>51</v>
      </c>
      <c r="C26" s="126"/>
      <c r="D26" s="47"/>
      <c r="J26" s="434"/>
    </row>
    <row r="27" spans="1:10" ht="15.75" thickBot="1" x14ac:dyDescent="0.3">
      <c r="A27" s="82" t="s">
        <v>52</v>
      </c>
      <c r="B27" s="7" t="s">
        <v>53</v>
      </c>
      <c r="C27" s="127">
        <f>SUM(C28:C34)</f>
        <v>126450000</v>
      </c>
      <c r="D27" s="15">
        <f>SUM(D28:D34)</f>
        <v>126450000</v>
      </c>
      <c r="J27" s="434"/>
    </row>
    <row r="28" spans="1:10" x14ac:dyDescent="0.25">
      <c r="A28" s="5" t="s">
        <v>54</v>
      </c>
      <c r="B28" s="21" t="s">
        <v>55</v>
      </c>
      <c r="C28" s="124"/>
      <c r="D28" s="47"/>
      <c r="J28" s="434"/>
    </row>
    <row r="29" spans="1:10" x14ac:dyDescent="0.25">
      <c r="A29" s="4" t="s">
        <v>56</v>
      </c>
      <c r="B29" s="22" t="s">
        <v>57</v>
      </c>
      <c r="C29" s="125">
        <v>8500000</v>
      </c>
      <c r="D29" s="47">
        <v>8500000</v>
      </c>
      <c r="J29" s="434"/>
    </row>
    <row r="30" spans="1:10" x14ac:dyDescent="0.25">
      <c r="A30" s="4" t="s">
        <v>58</v>
      </c>
      <c r="B30" s="22" t="s">
        <v>59</v>
      </c>
      <c r="C30" s="125">
        <v>106500000</v>
      </c>
      <c r="D30" s="47">
        <v>106500000</v>
      </c>
      <c r="J30" s="434"/>
    </row>
    <row r="31" spans="1:10" x14ac:dyDescent="0.25">
      <c r="A31" s="4" t="s">
        <v>60</v>
      </c>
      <c r="B31" s="22" t="s">
        <v>61</v>
      </c>
      <c r="C31" s="125">
        <v>300000</v>
      </c>
      <c r="D31" s="47">
        <v>300000</v>
      </c>
      <c r="J31" s="434"/>
    </row>
    <row r="32" spans="1:10" x14ac:dyDescent="0.25">
      <c r="A32" s="4" t="s">
        <v>62</v>
      </c>
      <c r="B32" s="22" t="s">
        <v>63</v>
      </c>
      <c r="C32" s="125">
        <v>8500000</v>
      </c>
      <c r="D32" s="47">
        <v>8500000</v>
      </c>
      <c r="J32" s="434"/>
    </row>
    <row r="33" spans="1:10" x14ac:dyDescent="0.25">
      <c r="A33" s="4" t="s">
        <v>64</v>
      </c>
      <c r="B33" s="22" t="s">
        <v>65</v>
      </c>
      <c r="C33" s="125"/>
      <c r="D33" s="47"/>
      <c r="J33" s="434"/>
    </row>
    <row r="34" spans="1:10" ht="15.75" thickBot="1" x14ac:dyDescent="0.3">
      <c r="A34" s="6" t="s">
        <v>66</v>
      </c>
      <c r="B34" s="35" t="s">
        <v>67</v>
      </c>
      <c r="C34" s="126">
        <v>2650000</v>
      </c>
      <c r="D34" s="47">
        <v>2650000</v>
      </c>
      <c r="J34" s="434"/>
    </row>
    <row r="35" spans="1:10" ht="15.75" thickBot="1" x14ac:dyDescent="0.3">
      <c r="A35" s="82" t="s">
        <v>68</v>
      </c>
      <c r="B35" s="7" t="s">
        <v>69</v>
      </c>
      <c r="C35" s="123">
        <f>SUM(C36:C46)</f>
        <v>57638113</v>
      </c>
      <c r="D35" s="104">
        <f>SUM(D36:D46)</f>
        <v>58638113</v>
      </c>
      <c r="J35" s="434"/>
    </row>
    <row r="36" spans="1:10" x14ac:dyDescent="0.25">
      <c r="A36" s="5" t="s">
        <v>70</v>
      </c>
      <c r="B36" s="21" t="s">
        <v>71</v>
      </c>
      <c r="C36" s="124">
        <v>4400000</v>
      </c>
      <c r="D36" s="47">
        <v>4400000</v>
      </c>
      <c r="J36" s="434"/>
    </row>
    <row r="37" spans="1:10" x14ac:dyDescent="0.25">
      <c r="A37" s="4" t="s">
        <v>72</v>
      </c>
      <c r="B37" s="22" t="s">
        <v>73</v>
      </c>
      <c r="C37" s="125">
        <v>16179000</v>
      </c>
      <c r="D37" s="47">
        <v>14179000</v>
      </c>
      <c r="J37" s="434"/>
    </row>
    <row r="38" spans="1:10" x14ac:dyDescent="0.25">
      <c r="A38" s="4" t="s">
        <v>74</v>
      </c>
      <c r="B38" s="22" t="s">
        <v>75</v>
      </c>
      <c r="C38" s="125">
        <v>14000000</v>
      </c>
      <c r="D38" s="47">
        <v>14000000</v>
      </c>
      <c r="J38" s="434"/>
    </row>
    <row r="39" spans="1:10" x14ac:dyDescent="0.25">
      <c r="A39" s="4" t="s">
        <v>76</v>
      </c>
      <c r="B39" s="22" t="s">
        <v>77</v>
      </c>
      <c r="C39" s="125">
        <v>136000</v>
      </c>
      <c r="D39" s="47">
        <v>136000</v>
      </c>
      <c r="J39" s="434"/>
    </row>
    <row r="40" spans="1:10" x14ac:dyDescent="0.25">
      <c r="A40" s="4" t="s">
        <v>78</v>
      </c>
      <c r="B40" s="22" t="s">
        <v>79</v>
      </c>
      <c r="C40" s="125">
        <v>13995113</v>
      </c>
      <c r="D40" s="47">
        <v>13995113</v>
      </c>
      <c r="J40" s="434"/>
    </row>
    <row r="41" spans="1:10" x14ac:dyDescent="0.25">
      <c r="A41" s="4" t="s">
        <v>80</v>
      </c>
      <c r="B41" s="22" t="s">
        <v>81</v>
      </c>
      <c r="C41" s="125">
        <v>7208000</v>
      </c>
      <c r="D41" s="47">
        <v>7208000</v>
      </c>
      <c r="J41" s="434"/>
    </row>
    <row r="42" spans="1:10" x14ac:dyDescent="0.25">
      <c r="A42" s="4" t="s">
        <v>82</v>
      </c>
      <c r="B42" s="22" t="s">
        <v>83</v>
      </c>
      <c r="C42" s="125"/>
      <c r="D42" s="47"/>
      <c r="J42" s="434"/>
    </row>
    <row r="43" spans="1:10" x14ac:dyDescent="0.25">
      <c r="A43" s="4" t="s">
        <v>84</v>
      </c>
      <c r="B43" s="22" t="s">
        <v>85</v>
      </c>
      <c r="C43" s="125">
        <v>20000</v>
      </c>
      <c r="D43" s="47">
        <v>20000</v>
      </c>
      <c r="J43" s="434"/>
    </row>
    <row r="44" spans="1:10" x14ac:dyDescent="0.25">
      <c r="A44" s="4" t="s">
        <v>86</v>
      </c>
      <c r="B44" s="22" t="s">
        <v>87</v>
      </c>
      <c r="C44" s="128"/>
      <c r="D44" s="47"/>
      <c r="J44" s="434"/>
    </row>
    <row r="45" spans="1:10" x14ac:dyDescent="0.25">
      <c r="A45" s="6" t="s">
        <v>88</v>
      </c>
      <c r="B45" s="23" t="s">
        <v>89</v>
      </c>
      <c r="C45" s="129">
        <v>500000</v>
      </c>
      <c r="D45" s="47">
        <v>1500000</v>
      </c>
      <c r="J45" s="434"/>
    </row>
    <row r="46" spans="1:10" ht="15.75" thickBot="1" x14ac:dyDescent="0.3">
      <c r="A46" s="6" t="s">
        <v>90</v>
      </c>
      <c r="B46" s="14" t="s">
        <v>91</v>
      </c>
      <c r="C46" s="129">
        <v>1200000</v>
      </c>
      <c r="D46" s="47">
        <v>3200000</v>
      </c>
      <c r="J46" s="434"/>
    </row>
    <row r="47" spans="1:10" ht="15.75" thickBot="1" x14ac:dyDescent="0.3">
      <c r="A47" s="82" t="s">
        <v>92</v>
      </c>
      <c r="B47" s="7" t="s">
        <v>93</v>
      </c>
      <c r="C47" s="123">
        <f>SUM(C48:C52)</f>
        <v>0</v>
      </c>
      <c r="D47" s="104">
        <f>SUM(D48:D52)</f>
        <v>0</v>
      </c>
      <c r="J47" s="434"/>
    </row>
    <row r="48" spans="1:10" x14ac:dyDescent="0.25">
      <c r="A48" s="5" t="s">
        <v>94</v>
      </c>
      <c r="B48" s="21" t="s">
        <v>95</v>
      </c>
      <c r="C48" s="130"/>
      <c r="D48" s="47"/>
      <c r="J48" s="434"/>
    </row>
    <row r="49" spans="1:10" x14ac:dyDescent="0.25">
      <c r="A49" s="4" t="s">
        <v>96</v>
      </c>
      <c r="B49" s="22" t="s">
        <v>97</v>
      </c>
      <c r="C49" s="128"/>
      <c r="D49" s="47"/>
      <c r="J49" s="434"/>
    </row>
    <row r="50" spans="1:10" x14ac:dyDescent="0.25">
      <c r="A50" s="4" t="s">
        <v>98</v>
      </c>
      <c r="B50" s="22" t="s">
        <v>99</v>
      </c>
      <c r="C50" s="128"/>
      <c r="D50" s="47"/>
      <c r="J50" s="434"/>
    </row>
    <row r="51" spans="1:10" x14ac:dyDescent="0.25">
      <c r="A51" s="4" t="s">
        <v>100</v>
      </c>
      <c r="B51" s="22" t="s">
        <v>101</v>
      </c>
      <c r="C51" s="128"/>
      <c r="D51" s="47"/>
      <c r="J51" s="434"/>
    </row>
    <row r="52" spans="1:10" ht="15.75" thickBot="1" x14ac:dyDescent="0.3">
      <c r="A52" s="6" t="s">
        <v>102</v>
      </c>
      <c r="B52" s="14" t="s">
        <v>103</v>
      </c>
      <c r="C52" s="129"/>
      <c r="D52" s="47"/>
      <c r="J52" s="434"/>
    </row>
    <row r="53" spans="1:10" ht="15.75" thickBot="1" x14ac:dyDescent="0.3">
      <c r="A53" s="82" t="s">
        <v>104</v>
      </c>
      <c r="B53" s="7" t="s">
        <v>105</v>
      </c>
      <c r="C53" s="123">
        <f>SUM(C54:C57)</f>
        <v>0</v>
      </c>
      <c r="D53" s="104">
        <f>SUM(D54:D57)</f>
        <v>0</v>
      </c>
      <c r="J53" s="434"/>
    </row>
    <row r="54" spans="1:10" x14ac:dyDescent="0.25">
      <c r="A54" s="5" t="s">
        <v>106</v>
      </c>
      <c r="B54" s="21" t="s">
        <v>107</v>
      </c>
      <c r="C54" s="124"/>
      <c r="D54" s="47"/>
      <c r="J54" s="434"/>
    </row>
    <row r="55" spans="1:10" x14ac:dyDescent="0.25">
      <c r="A55" s="4" t="s">
        <v>108</v>
      </c>
      <c r="B55" s="22" t="s">
        <v>109</v>
      </c>
      <c r="C55" s="125"/>
      <c r="D55" s="47"/>
      <c r="J55" s="434"/>
    </row>
    <row r="56" spans="1:10" x14ac:dyDescent="0.25">
      <c r="A56" s="4" t="s">
        <v>110</v>
      </c>
      <c r="B56" s="22" t="s">
        <v>111</v>
      </c>
      <c r="C56" s="125"/>
      <c r="D56" s="47"/>
      <c r="J56" s="434"/>
    </row>
    <row r="57" spans="1:10" ht="15.75" thickBot="1" x14ac:dyDescent="0.3">
      <c r="A57" s="6" t="s">
        <v>112</v>
      </c>
      <c r="B57" s="14" t="s">
        <v>113</v>
      </c>
      <c r="C57" s="126"/>
      <c r="D57" s="47"/>
      <c r="J57" s="434"/>
    </row>
    <row r="58" spans="1:10" ht="15.75" thickBot="1" x14ac:dyDescent="0.3">
      <c r="A58" s="82" t="s">
        <v>114</v>
      </c>
      <c r="B58" s="12" t="s">
        <v>115</v>
      </c>
      <c r="C58" s="123">
        <f>SUM(C59:C61)</f>
        <v>0</v>
      </c>
      <c r="D58" s="104">
        <f>SUM(D59:D61)</f>
        <v>0</v>
      </c>
      <c r="J58" s="434"/>
    </row>
    <row r="59" spans="1:10" x14ac:dyDescent="0.25">
      <c r="A59" s="5" t="s">
        <v>116</v>
      </c>
      <c r="B59" s="21" t="s">
        <v>117</v>
      </c>
      <c r="C59" s="128"/>
      <c r="D59" s="47"/>
      <c r="J59" s="434"/>
    </row>
    <row r="60" spans="1:10" x14ac:dyDescent="0.25">
      <c r="A60" s="4" t="s">
        <v>118</v>
      </c>
      <c r="B60" s="22" t="s">
        <v>119</v>
      </c>
      <c r="C60" s="128"/>
      <c r="D60" s="47"/>
      <c r="J60" s="434"/>
    </row>
    <row r="61" spans="1:10" x14ac:dyDescent="0.25">
      <c r="A61" s="4" t="s">
        <v>120</v>
      </c>
      <c r="B61" s="22" t="s">
        <v>121</v>
      </c>
      <c r="C61" s="128"/>
      <c r="D61" s="47"/>
      <c r="J61" s="434"/>
    </row>
    <row r="62" spans="1:10" ht="15.75" thickBot="1" x14ac:dyDescent="0.3">
      <c r="A62" s="6" t="s">
        <v>122</v>
      </c>
      <c r="B62" s="14" t="s">
        <v>123</v>
      </c>
      <c r="C62" s="128" t="s">
        <v>124</v>
      </c>
      <c r="D62" s="47"/>
      <c r="J62" s="434"/>
    </row>
    <row r="63" spans="1:10" ht="15.75" thickBot="1" x14ac:dyDescent="0.3">
      <c r="A63" s="34" t="s">
        <v>125</v>
      </c>
      <c r="B63" s="7" t="s">
        <v>126</v>
      </c>
      <c r="C63" s="127">
        <f>+C58+C53+C47+C35+C27+C20+C13+C6</f>
        <v>794633554</v>
      </c>
      <c r="D63" s="15">
        <f>+D58+D53+D47+D35+D27+D20+D13+D6</f>
        <v>1385440814</v>
      </c>
      <c r="J63" s="434"/>
    </row>
    <row r="64" spans="1:10" ht="15.75" thickBot="1" x14ac:dyDescent="0.3">
      <c r="A64" s="30" t="s">
        <v>127</v>
      </c>
      <c r="B64" s="12" t="s">
        <v>128</v>
      </c>
      <c r="C64" s="123">
        <v>0</v>
      </c>
      <c r="D64" s="44">
        <v>0</v>
      </c>
      <c r="J64" s="434"/>
    </row>
    <row r="65" spans="1:10" x14ac:dyDescent="0.25">
      <c r="A65" s="5" t="s">
        <v>129</v>
      </c>
      <c r="B65" s="21" t="s">
        <v>130</v>
      </c>
      <c r="C65" s="128"/>
      <c r="D65" s="47"/>
      <c r="J65" s="434"/>
    </row>
    <row r="66" spans="1:10" x14ac:dyDescent="0.25">
      <c r="A66" s="4" t="s">
        <v>131</v>
      </c>
      <c r="B66" s="22" t="s">
        <v>132</v>
      </c>
      <c r="C66" s="128"/>
      <c r="D66" s="47"/>
      <c r="J66" s="434"/>
    </row>
    <row r="67" spans="1:10" ht="15.75" thickBot="1" x14ac:dyDescent="0.3">
      <c r="A67" s="6" t="s">
        <v>133</v>
      </c>
      <c r="B67" s="32" t="s">
        <v>134</v>
      </c>
      <c r="C67" s="128"/>
      <c r="D67" s="47"/>
      <c r="J67" s="434"/>
    </row>
    <row r="68" spans="1:10" ht="15.75" thickBot="1" x14ac:dyDescent="0.3">
      <c r="A68" s="30" t="s">
        <v>135</v>
      </c>
      <c r="B68" s="12" t="s">
        <v>136</v>
      </c>
      <c r="C68" s="123">
        <f>SUM(C69:C72)</f>
        <v>0</v>
      </c>
      <c r="D68" s="104">
        <f>SUM(D69:D72)</f>
        <v>0</v>
      </c>
      <c r="J68" s="434"/>
    </row>
    <row r="69" spans="1:10" x14ac:dyDescent="0.25">
      <c r="A69" s="5" t="s">
        <v>137</v>
      </c>
      <c r="B69" s="21" t="s">
        <v>138</v>
      </c>
      <c r="C69" s="128"/>
      <c r="D69" s="47"/>
      <c r="J69" s="434"/>
    </row>
    <row r="70" spans="1:10" x14ac:dyDescent="0.25">
      <c r="A70" s="4" t="s">
        <v>139</v>
      </c>
      <c r="B70" s="22" t="s">
        <v>140</v>
      </c>
      <c r="C70" s="128"/>
      <c r="D70" s="47"/>
      <c r="J70" s="434"/>
    </row>
    <row r="71" spans="1:10" x14ac:dyDescent="0.25">
      <c r="A71" s="4" t="s">
        <v>141</v>
      </c>
      <c r="B71" s="22" t="s">
        <v>142</v>
      </c>
      <c r="C71" s="128"/>
      <c r="D71" s="47"/>
      <c r="J71" s="434"/>
    </row>
    <row r="72" spans="1:10" ht="15.75" thickBot="1" x14ac:dyDescent="0.3">
      <c r="A72" s="6" t="s">
        <v>143</v>
      </c>
      <c r="B72" s="14" t="s">
        <v>144</v>
      </c>
      <c r="C72" s="128"/>
      <c r="D72" s="47"/>
      <c r="J72" s="434"/>
    </row>
    <row r="73" spans="1:10" ht="15.75" thickBot="1" x14ac:dyDescent="0.3">
      <c r="A73" s="30" t="s">
        <v>145</v>
      </c>
      <c r="B73" s="12" t="s">
        <v>146</v>
      </c>
      <c r="C73" s="123">
        <f>SUM(C74:C75)</f>
        <v>35240572</v>
      </c>
      <c r="D73" s="104">
        <f>SUM(D74:D75)</f>
        <v>34610084</v>
      </c>
      <c r="J73" s="434"/>
    </row>
    <row r="74" spans="1:10" x14ac:dyDescent="0.25">
      <c r="A74" s="5" t="s">
        <v>147</v>
      </c>
      <c r="B74" s="21" t="s">
        <v>148</v>
      </c>
      <c r="C74" s="128">
        <v>35240572</v>
      </c>
      <c r="D74" s="47">
        <v>34610084</v>
      </c>
      <c r="J74" s="434"/>
    </row>
    <row r="75" spans="1:10" ht="15.75" thickBot="1" x14ac:dyDescent="0.3">
      <c r="A75" s="6" t="s">
        <v>149</v>
      </c>
      <c r="B75" s="14" t="s">
        <v>150</v>
      </c>
      <c r="C75" s="128"/>
      <c r="D75" s="47"/>
      <c r="J75" s="434"/>
    </row>
    <row r="76" spans="1:10" ht="15.75" thickBot="1" x14ac:dyDescent="0.3">
      <c r="A76" s="30" t="s">
        <v>151</v>
      </c>
      <c r="B76" s="12" t="s">
        <v>152</v>
      </c>
      <c r="C76" s="123">
        <f>SUM(C77:C79)</f>
        <v>0</v>
      </c>
      <c r="D76" s="104">
        <f>SUM(D77:D79)</f>
        <v>0</v>
      </c>
      <c r="J76" s="434"/>
    </row>
    <row r="77" spans="1:10" x14ac:dyDescent="0.25">
      <c r="A77" s="5" t="s">
        <v>153</v>
      </c>
      <c r="B77" s="21" t="s">
        <v>154</v>
      </c>
      <c r="C77" s="128"/>
      <c r="D77" s="47"/>
      <c r="J77" s="434"/>
    </row>
    <row r="78" spans="1:10" x14ac:dyDescent="0.25">
      <c r="A78" s="4" t="s">
        <v>155</v>
      </c>
      <c r="B78" s="22" t="s">
        <v>156</v>
      </c>
      <c r="C78" s="128"/>
      <c r="D78" s="47"/>
      <c r="J78" s="434"/>
    </row>
    <row r="79" spans="1:10" ht="15.75" thickBot="1" x14ac:dyDescent="0.3">
      <c r="A79" s="6" t="s">
        <v>157</v>
      </c>
      <c r="B79" s="14" t="s">
        <v>158</v>
      </c>
      <c r="C79" s="128"/>
      <c r="D79" s="47"/>
      <c r="J79" s="434"/>
    </row>
    <row r="80" spans="1:10" ht="15.75" thickBot="1" x14ac:dyDescent="0.3">
      <c r="A80" s="30" t="s">
        <v>159</v>
      </c>
      <c r="B80" s="12" t="s">
        <v>160</v>
      </c>
      <c r="C80" s="123">
        <f>SUM(C81:C84)</f>
        <v>0</v>
      </c>
      <c r="D80" s="104">
        <f>SUM(D81:D84)</f>
        <v>0</v>
      </c>
      <c r="J80" s="434"/>
    </row>
    <row r="81" spans="1:10" x14ac:dyDescent="0.25">
      <c r="A81" s="24" t="s">
        <v>161</v>
      </c>
      <c r="B81" s="21" t="s">
        <v>162</v>
      </c>
      <c r="C81" s="128"/>
      <c r="D81" s="47"/>
      <c r="J81" s="434"/>
    </row>
    <row r="82" spans="1:10" x14ac:dyDescent="0.25">
      <c r="A82" s="25" t="s">
        <v>163</v>
      </c>
      <c r="B82" s="22" t="s">
        <v>164</v>
      </c>
      <c r="C82" s="128"/>
      <c r="D82" s="47"/>
      <c r="J82" s="434"/>
    </row>
    <row r="83" spans="1:10" x14ac:dyDescent="0.25">
      <c r="A83" s="25" t="s">
        <v>165</v>
      </c>
      <c r="B83" s="22" t="s">
        <v>166</v>
      </c>
      <c r="C83" s="128"/>
      <c r="D83" s="47"/>
      <c r="J83" s="434"/>
    </row>
    <row r="84" spans="1:10" ht="15.75" thickBot="1" x14ac:dyDescent="0.3">
      <c r="A84" s="26" t="s">
        <v>167</v>
      </c>
      <c r="B84" s="14" t="s">
        <v>168</v>
      </c>
      <c r="C84" s="128"/>
      <c r="D84" s="47"/>
      <c r="J84" s="434"/>
    </row>
    <row r="85" spans="1:10" ht="15.75" thickBot="1" x14ac:dyDescent="0.3">
      <c r="A85" s="30" t="s">
        <v>169</v>
      </c>
      <c r="B85" s="12" t="s">
        <v>170</v>
      </c>
      <c r="C85" s="131"/>
      <c r="D85" s="48"/>
      <c r="J85" s="434"/>
    </row>
    <row r="86" spans="1:10" ht="15.75" thickBot="1" x14ac:dyDescent="0.3">
      <c r="A86" s="30" t="s">
        <v>171</v>
      </c>
      <c r="B86" s="12" t="s">
        <v>172</v>
      </c>
      <c r="C86" s="131"/>
      <c r="D86" s="48"/>
      <c r="J86" s="434"/>
    </row>
    <row r="87" spans="1:10" ht="15.75" thickBot="1" x14ac:dyDescent="0.3">
      <c r="A87" s="30" t="s">
        <v>173</v>
      </c>
      <c r="B87" s="27" t="s">
        <v>174</v>
      </c>
      <c r="C87" s="127">
        <f>+C86+C85+C80+C76+C73+C68+C64</f>
        <v>35240572</v>
      </c>
      <c r="D87" s="15">
        <f>+D86+D85+D80+D76+D73+D68+D64</f>
        <v>34610084</v>
      </c>
      <c r="J87" s="434"/>
    </row>
    <row r="88" spans="1:10" ht="15.75" thickBot="1" x14ac:dyDescent="0.3">
      <c r="A88" s="31" t="s">
        <v>175</v>
      </c>
      <c r="B88" s="28" t="s">
        <v>176</v>
      </c>
      <c r="C88" s="40">
        <f>+C87+C63</f>
        <v>829874126</v>
      </c>
      <c r="D88" s="484">
        <f>+D87+D63</f>
        <v>1420050898</v>
      </c>
      <c r="H88" s="298"/>
      <c r="I88" s="298"/>
      <c r="J88" s="434"/>
    </row>
    <row r="89" spans="1:10" ht="15.75" x14ac:dyDescent="0.25">
      <c r="A89" s="2"/>
      <c r="B89" s="3"/>
      <c r="C89" s="16"/>
      <c r="D89" s="36"/>
      <c r="J89" s="434"/>
    </row>
    <row r="90" spans="1:10" ht="15.75" x14ac:dyDescent="0.25">
      <c r="A90" s="675" t="s">
        <v>177</v>
      </c>
      <c r="B90" s="675"/>
      <c r="C90" s="675"/>
      <c r="D90" s="1"/>
      <c r="J90" s="434"/>
    </row>
    <row r="91" spans="1:10" ht="15.75" thickBot="1" x14ac:dyDescent="0.3">
      <c r="A91" s="677" t="s">
        <v>178</v>
      </c>
      <c r="B91" s="677"/>
      <c r="C91" s="11" t="s">
        <v>2</v>
      </c>
      <c r="D91" s="37"/>
      <c r="J91" s="434"/>
    </row>
    <row r="92" spans="1:10" ht="24.75" thickBot="1" x14ac:dyDescent="0.3">
      <c r="A92" s="51" t="s">
        <v>3</v>
      </c>
      <c r="B92" s="8" t="s">
        <v>179</v>
      </c>
      <c r="C92" s="38" t="s">
        <v>5</v>
      </c>
      <c r="D92" s="45" t="s">
        <v>6</v>
      </c>
      <c r="J92" s="434"/>
    </row>
    <row r="93" spans="1:10" ht="15.75" thickBot="1" x14ac:dyDescent="0.3">
      <c r="A93" s="41"/>
      <c r="B93" s="84" t="s">
        <v>7</v>
      </c>
      <c r="C93" s="49" t="s">
        <v>8</v>
      </c>
      <c r="D93" s="10" t="s">
        <v>9</v>
      </c>
      <c r="J93" s="434"/>
    </row>
    <row r="94" spans="1:10" ht="15.75" thickBot="1" x14ac:dyDescent="0.3">
      <c r="A94" s="52" t="s">
        <v>10</v>
      </c>
      <c r="B94" s="75" t="s">
        <v>180</v>
      </c>
      <c r="C94" s="123">
        <f>+C95+C96+C97+C98+C99+C112</f>
        <v>670973971</v>
      </c>
      <c r="D94" s="104">
        <f>+D95+D96+D97+D98+D99+D112</f>
        <v>725336608</v>
      </c>
      <c r="J94" s="434"/>
    </row>
    <row r="95" spans="1:10" x14ac:dyDescent="0.25">
      <c r="A95" s="53" t="s">
        <v>12</v>
      </c>
      <c r="B95" s="71" t="s">
        <v>181</v>
      </c>
      <c r="C95" s="124">
        <v>320331036</v>
      </c>
      <c r="D95" s="74">
        <v>321927855</v>
      </c>
      <c r="J95" s="434"/>
    </row>
    <row r="96" spans="1:10" x14ac:dyDescent="0.25">
      <c r="A96" s="54" t="s">
        <v>14</v>
      </c>
      <c r="B96" s="62" t="s">
        <v>182</v>
      </c>
      <c r="C96" s="125">
        <v>69522057</v>
      </c>
      <c r="D96" s="47">
        <v>69522057</v>
      </c>
      <c r="J96" s="434"/>
    </row>
    <row r="97" spans="1:10" x14ac:dyDescent="0.25">
      <c r="A97" s="54" t="s">
        <v>16</v>
      </c>
      <c r="B97" s="62" t="s">
        <v>183</v>
      </c>
      <c r="C97" s="126">
        <v>181696066</v>
      </c>
      <c r="D97" s="47">
        <v>206438269</v>
      </c>
      <c r="G97" s="299"/>
      <c r="H97" s="300"/>
      <c r="I97" s="301"/>
      <c r="J97" s="434"/>
    </row>
    <row r="98" spans="1:10" x14ac:dyDescent="0.25">
      <c r="A98" s="54" t="s">
        <v>18</v>
      </c>
      <c r="B98" s="62" t="s">
        <v>184</v>
      </c>
      <c r="C98" s="126">
        <v>4700000</v>
      </c>
      <c r="D98" s="47">
        <v>4700000</v>
      </c>
      <c r="J98" s="434"/>
    </row>
    <row r="99" spans="1:10" x14ac:dyDescent="0.25">
      <c r="A99" s="54" t="s">
        <v>185</v>
      </c>
      <c r="B99" s="63" t="s">
        <v>186</v>
      </c>
      <c r="C99" s="126">
        <v>94724812</v>
      </c>
      <c r="D99" s="47">
        <v>98680714</v>
      </c>
      <c r="J99" s="434"/>
    </row>
    <row r="100" spans="1:10" x14ac:dyDescent="0.25">
      <c r="A100" s="54" t="s">
        <v>22</v>
      </c>
      <c r="B100" s="62" t="s">
        <v>187</v>
      </c>
      <c r="C100" s="126"/>
      <c r="D100" s="47"/>
      <c r="J100" s="434"/>
    </row>
    <row r="101" spans="1:10" x14ac:dyDescent="0.25">
      <c r="A101" s="54" t="s">
        <v>188</v>
      </c>
      <c r="B101" s="64" t="s">
        <v>189</v>
      </c>
      <c r="C101" s="126"/>
      <c r="D101" s="47"/>
      <c r="J101" s="434"/>
    </row>
    <row r="102" spans="1:10" x14ac:dyDescent="0.25">
      <c r="A102" s="54" t="s">
        <v>190</v>
      </c>
      <c r="B102" s="64" t="s">
        <v>191</v>
      </c>
      <c r="C102" s="126"/>
      <c r="D102" s="47"/>
      <c r="J102" s="434"/>
    </row>
    <row r="103" spans="1:10" x14ac:dyDescent="0.25">
      <c r="A103" s="54" t="s">
        <v>192</v>
      </c>
      <c r="B103" s="65" t="s">
        <v>193</v>
      </c>
      <c r="C103" s="126"/>
      <c r="D103" s="47"/>
      <c r="J103" s="434"/>
    </row>
    <row r="104" spans="1:10" x14ac:dyDescent="0.25">
      <c r="A104" s="54" t="s">
        <v>194</v>
      </c>
      <c r="B104" s="66" t="s">
        <v>195</v>
      </c>
      <c r="C104" s="126"/>
      <c r="D104" s="47"/>
      <c r="J104" s="434"/>
    </row>
    <row r="105" spans="1:10" x14ac:dyDescent="0.25">
      <c r="A105" s="54" t="s">
        <v>196</v>
      </c>
      <c r="B105" s="66" t="s">
        <v>197</v>
      </c>
      <c r="C105" s="126"/>
      <c r="D105" s="47"/>
      <c r="J105" s="434"/>
    </row>
    <row r="106" spans="1:10" x14ac:dyDescent="0.25">
      <c r="A106" s="54" t="s">
        <v>198</v>
      </c>
      <c r="B106" s="65" t="s">
        <v>199</v>
      </c>
      <c r="C106" s="126"/>
      <c r="D106" s="47"/>
      <c r="J106" s="434"/>
    </row>
    <row r="107" spans="1:10" x14ac:dyDescent="0.25">
      <c r="A107" s="54" t="s">
        <v>200</v>
      </c>
      <c r="B107" s="65" t="s">
        <v>201</v>
      </c>
      <c r="C107" s="126"/>
      <c r="D107" s="47"/>
      <c r="J107" s="434"/>
    </row>
    <row r="108" spans="1:10" x14ac:dyDescent="0.25">
      <c r="A108" s="54" t="s">
        <v>202</v>
      </c>
      <c r="B108" s="66" t="s">
        <v>203</v>
      </c>
      <c r="C108" s="126"/>
      <c r="D108" s="47"/>
      <c r="J108" s="434"/>
    </row>
    <row r="109" spans="1:10" x14ac:dyDescent="0.25">
      <c r="A109" s="55" t="s">
        <v>204</v>
      </c>
      <c r="B109" s="64" t="s">
        <v>205</v>
      </c>
      <c r="C109" s="126"/>
      <c r="D109" s="47"/>
      <c r="J109" s="434"/>
    </row>
    <row r="110" spans="1:10" x14ac:dyDescent="0.25">
      <c r="A110" s="54" t="s">
        <v>206</v>
      </c>
      <c r="B110" s="64" t="s">
        <v>207</v>
      </c>
      <c r="C110" s="126"/>
      <c r="D110" s="47"/>
      <c r="J110" s="434"/>
    </row>
    <row r="111" spans="1:10" x14ac:dyDescent="0.25">
      <c r="A111" s="56" t="s">
        <v>208</v>
      </c>
      <c r="B111" s="64" t="s">
        <v>209</v>
      </c>
      <c r="C111" s="126"/>
      <c r="D111" s="47"/>
      <c r="J111" s="434"/>
    </row>
    <row r="112" spans="1:10" x14ac:dyDescent="0.25">
      <c r="A112" s="54" t="s">
        <v>210</v>
      </c>
      <c r="B112" s="62" t="s">
        <v>211</v>
      </c>
      <c r="C112" s="125"/>
      <c r="D112" s="47">
        <v>24067713</v>
      </c>
      <c r="J112" s="434"/>
    </row>
    <row r="113" spans="1:10" x14ac:dyDescent="0.25">
      <c r="A113" s="54" t="s">
        <v>212</v>
      </c>
      <c r="B113" s="62" t="s">
        <v>213</v>
      </c>
      <c r="C113" s="125"/>
      <c r="D113" s="47">
        <v>24067713</v>
      </c>
      <c r="J113" s="434"/>
    </row>
    <row r="114" spans="1:10" ht="15.75" thickBot="1" x14ac:dyDescent="0.3">
      <c r="A114" s="57" t="s">
        <v>214</v>
      </c>
      <c r="B114" s="76" t="s">
        <v>215</v>
      </c>
      <c r="C114" s="126"/>
      <c r="D114" s="77"/>
      <c r="J114" s="434"/>
    </row>
    <row r="115" spans="1:10" ht="15.75" thickBot="1" x14ac:dyDescent="0.3">
      <c r="A115" s="58" t="s">
        <v>24</v>
      </c>
      <c r="B115" s="75" t="s">
        <v>216</v>
      </c>
      <c r="C115" s="123">
        <f>+C116+C118+C120</f>
        <v>142459607</v>
      </c>
      <c r="D115" s="104">
        <f>+D116+D118+D120</f>
        <v>256299742</v>
      </c>
      <c r="J115" s="434"/>
    </row>
    <row r="116" spans="1:10" x14ac:dyDescent="0.25">
      <c r="A116" s="59" t="s">
        <v>26</v>
      </c>
      <c r="B116" s="62" t="s">
        <v>217</v>
      </c>
      <c r="C116" s="124">
        <v>123931205</v>
      </c>
      <c r="D116" s="47">
        <v>207771340</v>
      </c>
      <c r="J116" s="434"/>
    </row>
    <row r="117" spans="1:10" x14ac:dyDescent="0.25">
      <c r="A117" s="59" t="s">
        <v>28</v>
      </c>
      <c r="B117" s="67" t="s">
        <v>218</v>
      </c>
      <c r="C117" s="124"/>
      <c r="D117" s="47"/>
      <c r="J117" s="434"/>
    </row>
    <row r="118" spans="1:10" x14ac:dyDescent="0.25">
      <c r="A118" s="59" t="s">
        <v>30</v>
      </c>
      <c r="B118" s="67" t="s">
        <v>219</v>
      </c>
      <c r="C118" s="125">
        <v>11993500</v>
      </c>
      <c r="D118" s="47">
        <v>41993500</v>
      </c>
      <c r="J118" s="434"/>
    </row>
    <row r="119" spans="1:10" x14ac:dyDescent="0.25">
      <c r="A119" s="59" t="s">
        <v>32</v>
      </c>
      <c r="B119" s="67" t="s">
        <v>220</v>
      </c>
      <c r="C119" s="154"/>
      <c r="D119" s="47"/>
      <c r="J119" s="434"/>
    </row>
    <row r="120" spans="1:10" x14ac:dyDescent="0.25">
      <c r="A120" s="59" t="s">
        <v>34</v>
      </c>
      <c r="B120" s="68" t="s">
        <v>221</v>
      </c>
      <c r="C120" s="154">
        <v>6534902</v>
      </c>
      <c r="D120" s="47">
        <v>6534902</v>
      </c>
      <c r="J120" s="434"/>
    </row>
    <row r="121" spans="1:10" x14ac:dyDescent="0.25">
      <c r="A121" s="59" t="s">
        <v>36</v>
      </c>
      <c r="B121" s="69" t="s">
        <v>222</v>
      </c>
      <c r="C121" s="154"/>
      <c r="D121" s="47"/>
      <c r="J121" s="434"/>
    </row>
    <row r="122" spans="1:10" x14ac:dyDescent="0.25">
      <c r="A122" s="59" t="s">
        <v>223</v>
      </c>
      <c r="B122" s="70" t="s">
        <v>224</v>
      </c>
      <c r="C122" s="154"/>
      <c r="D122" s="47"/>
      <c r="J122" s="434"/>
    </row>
    <row r="123" spans="1:10" x14ac:dyDescent="0.25">
      <c r="A123" s="59" t="s">
        <v>225</v>
      </c>
      <c r="B123" s="66" t="s">
        <v>197</v>
      </c>
      <c r="C123" s="154"/>
      <c r="D123" s="47"/>
      <c r="J123" s="434"/>
    </row>
    <row r="124" spans="1:10" x14ac:dyDescent="0.25">
      <c r="A124" s="59" t="s">
        <v>226</v>
      </c>
      <c r="B124" s="66" t="s">
        <v>227</v>
      </c>
      <c r="C124" s="154"/>
      <c r="D124" s="47"/>
      <c r="J124" s="434"/>
    </row>
    <row r="125" spans="1:10" x14ac:dyDescent="0.25">
      <c r="A125" s="59" t="s">
        <v>228</v>
      </c>
      <c r="B125" s="66" t="s">
        <v>229</v>
      </c>
      <c r="C125" s="154"/>
      <c r="D125" s="47"/>
      <c r="J125" s="434"/>
    </row>
    <row r="126" spans="1:10" x14ac:dyDescent="0.25">
      <c r="A126" s="59" t="s">
        <v>230</v>
      </c>
      <c r="B126" s="66" t="s">
        <v>203</v>
      </c>
      <c r="C126" s="154"/>
      <c r="D126" s="47"/>
      <c r="J126" s="434"/>
    </row>
    <row r="127" spans="1:10" x14ac:dyDescent="0.25">
      <c r="A127" s="59" t="s">
        <v>231</v>
      </c>
      <c r="B127" s="66" t="s">
        <v>232</v>
      </c>
      <c r="C127" s="154"/>
      <c r="D127" s="47"/>
      <c r="J127" s="434"/>
    </row>
    <row r="128" spans="1:10" ht="15.75" thickBot="1" x14ac:dyDescent="0.3">
      <c r="A128" s="55" t="s">
        <v>233</v>
      </c>
      <c r="B128" s="66" t="s">
        <v>234</v>
      </c>
      <c r="C128" s="155"/>
      <c r="D128" s="47"/>
      <c r="J128" s="434"/>
    </row>
    <row r="129" spans="1:10" ht="15.75" thickBot="1" x14ac:dyDescent="0.3">
      <c r="A129" s="60" t="s">
        <v>38</v>
      </c>
      <c r="B129" s="279" t="s">
        <v>235</v>
      </c>
      <c r="C129" s="123">
        <f>+C115+C94</f>
        <v>813433578</v>
      </c>
      <c r="D129" s="104">
        <f>+D115+D94</f>
        <v>981636350</v>
      </c>
      <c r="J129" s="434"/>
    </row>
    <row r="130" spans="1:10" ht="15.75" thickBot="1" x14ac:dyDescent="0.3">
      <c r="A130" s="60" t="s">
        <v>236</v>
      </c>
      <c r="B130" s="279" t="s">
        <v>237</v>
      </c>
      <c r="C130" s="123">
        <f>SUM(C131:C133)</f>
        <v>3008000</v>
      </c>
      <c r="D130" s="104">
        <f>SUM(D131:D133)</f>
        <v>3008000</v>
      </c>
      <c r="J130" s="434"/>
    </row>
    <row r="131" spans="1:10" x14ac:dyDescent="0.25">
      <c r="A131" s="59" t="s">
        <v>54</v>
      </c>
      <c r="B131" s="67" t="s">
        <v>238</v>
      </c>
      <c r="C131" s="154">
        <v>3008000</v>
      </c>
      <c r="D131" s="47">
        <v>3008000</v>
      </c>
      <c r="J131" s="434"/>
    </row>
    <row r="132" spans="1:10" x14ac:dyDescent="0.25">
      <c r="A132" s="59" t="s">
        <v>56</v>
      </c>
      <c r="B132" s="67" t="s">
        <v>239</v>
      </c>
      <c r="C132" s="154"/>
      <c r="D132" s="47"/>
      <c r="J132" s="434"/>
    </row>
    <row r="133" spans="1:10" ht="15.75" thickBot="1" x14ac:dyDescent="0.3">
      <c r="A133" s="55" t="s">
        <v>58</v>
      </c>
      <c r="B133" s="67" t="s">
        <v>240</v>
      </c>
      <c r="C133" s="154"/>
      <c r="D133" s="47"/>
      <c r="J133" s="434"/>
    </row>
    <row r="134" spans="1:10" ht="15.75" thickBot="1" x14ac:dyDescent="0.3">
      <c r="A134" s="60" t="s">
        <v>68</v>
      </c>
      <c r="B134" s="279" t="s">
        <v>241</v>
      </c>
      <c r="C134" s="123">
        <f>SUM(C135:C140)</f>
        <v>0</v>
      </c>
      <c r="D134" s="104">
        <f>SUM(D135:D140)</f>
        <v>421974000</v>
      </c>
      <c r="J134" s="434"/>
    </row>
    <row r="135" spans="1:10" x14ac:dyDescent="0.25">
      <c r="A135" s="59" t="s">
        <v>70</v>
      </c>
      <c r="B135" s="71" t="s">
        <v>242</v>
      </c>
      <c r="C135" s="154"/>
      <c r="D135" s="47">
        <v>421974000</v>
      </c>
      <c r="J135" s="434"/>
    </row>
    <row r="136" spans="1:10" x14ac:dyDescent="0.25">
      <c r="A136" s="59" t="s">
        <v>72</v>
      </c>
      <c r="B136" s="71" t="s">
        <v>243</v>
      </c>
      <c r="C136" s="154"/>
      <c r="D136" s="47"/>
      <c r="J136" s="434"/>
    </row>
    <row r="137" spans="1:10" x14ac:dyDescent="0.25">
      <c r="A137" s="59" t="s">
        <v>74</v>
      </c>
      <c r="B137" s="71" t="s">
        <v>244</v>
      </c>
      <c r="C137" s="154"/>
      <c r="D137" s="47"/>
      <c r="J137" s="434"/>
    </row>
    <row r="138" spans="1:10" x14ac:dyDescent="0.25">
      <c r="A138" s="59" t="s">
        <v>76</v>
      </c>
      <c r="B138" s="71" t="s">
        <v>245</v>
      </c>
      <c r="C138" s="154"/>
      <c r="D138" s="47"/>
      <c r="J138" s="434"/>
    </row>
    <row r="139" spans="1:10" x14ac:dyDescent="0.25">
      <c r="A139" s="59" t="s">
        <v>78</v>
      </c>
      <c r="B139" s="71" t="s">
        <v>246</v>
      </c>
      <c r="C139" s="154"/>
      <c r="D139" s="47"/>
      <c r="J139" s="434"/>
    </row>
    <row r="140" spans="1:10" ht="15.75" thickBot="1" x14ac:dyDescent="0.3">
      <c r="A140" s="55" t="s">
        <v>80</v>
      </c>
      <c r="B140" s="71" t="s">
        <v>247</v>
      </c>
      <c r="C140" s="154"/>
      <c r="D140" s="47"/>
      <c r="J140" s="434"/>
    </row>
    <row r="141" spans="1:10" ht="15.75" thickBot="1" x14ac:dyDescent="0.3">
      <c r="A141" s="60" t="s">
        <v>92</v>
      </c>
      <c r="B141" s="279" t="s">
        <v>248</v>
      </c>
      <c r="C141" s="127">
        <f>SUM(C142:C145)</f>
        <v>13432548</v>
      </c>
      <c r="D141" s="15">
        <f>SUM(D142:D145)</f>
        <v>13432548</v>
      </c>
      <c r="J141" s="434"/>
    </row>
    <row r="142" spans="1:10" x14ac:dyDescent="0.25">
      <c r="A142" s="59" t="s">
        <v>94</v>
      </c>
      <c r="B142" s="71" t="s">
        <v>249</v>
      </c>
      <c r="C142" s="154"/>
      <c r="D142" s="47"/>
      <c r="J142" s="434"/>
    </row>
    <row r="143" spans="1:10" x14ac:dyDescent="0.25">
      <c r="A143" s="59" t="s">
        <v>96</v>
      </c>
      <c r="B143" s="71" t="s">
        <v>250</v>
      </c>
      <c r="C143" s="154">
        <v>13432548</v>
      </c>
      <c r="D143" s="47">
        <v>13432548</v>
      </c>
      <c r="J143" s="434"/>
    </row>
    <row r="144" spans="1:10" x14ac:dyDescent="0.25">
      <c r="A144" s="59" t="s">
        <v>98</v>
      </c>
      <c r="B144" s="71" t="s">
        <v>251</v>
      </c>
      <c r="C144" s="154"/>
      <c r="D144" s="47"/>
      <c r="J144" s="434"/>
    </row>
    <row r="145" spans="1:10" ht="15.75" thickBot="1" x14ac:dyDescent="0.3">
      <c r="A145" s="55" t="s">
        <v>100</v>
      </c>
      <c r="B145" s="72" t="s">
        <v>252</v>
      </c>
      <c r="C145" s="154"/>
      <c r="D145" s="47"/>
      <c r="J145" s="434"/>
    </row>
    <row r="146" spans="1:10" ht="15.75" thickBot="1" x14ac:dyDescent="0.3">
      <c r="A146" s="60" t="s">
        <v>253</v>
      </c>
      <c r="B146" s="279" t="s">
        <v>254</v>
      </c>
      <c r="C146" s="42">
        <f>SUM(C147:C151)</f>
        <v>0</v>
      </c>
      <c r="D146" s="17">
        <f>SUM(D147:D151)</f>
        <v>0</v>
      </c>
      <c r="J146" s="434"/>
    </row>
    <row r="147" spans="1:10" x14ac:dyDescent="0.25">
      <c r="A147" s="59" t="s">
        <v>106</v>
      </c>
      <c r="B147" s="71" t="s">
        <v>255</v>
      </c>
      <c r="C147" s="154"/>
      <c r="D147" s="47"/>
      <c r="J147" s="434"/>
    </row>
    <row r="148" spans="1:10" x14ac:dyDescent="0.25">
      <c r="A148" s="59" t="s">
        <v>108</v>
      </c>
      <c r="B148" s="71" t="s">
        <v>256</v>
      </c>
      <c r="C148" s="154"/>
      <c r="D148" s="47"/>
      <c r="J148" s="434"/>
    </row>
    <row r="149" spans="1:10" x14ac:dyDescent="0.25">
      <c r="A149" s="59" t="s">
        <v>110</v>
      </c>
      <c r="B149" s="71" t="s">
        <v>257</v>
      </c>
      <c r="C149" s="154"/>
      <c r="D149" s="47"/>
      <c r="J149" s="434"/>
    </row>
    <row r="150" spans="1:10" x14ac:dyDescent="0.25">
      <c r="A150" s="59" t="s">
        <v>112</v>
      </c>
      <c r="B150" s="71" t="s">
        <v>258</v>
      </c>
      <c r="C150" s="154"/>
      <c r="D150" s="47"/>
      <c r="J150" s="434"/>
    </row>
    <row r="151" spans="1:10" ht="15.75" thickBot="1" x14ac:dyDescent="0.3">
      <c r="A151" s="59" t="s">
        <v>259</v>
      </c>
      <c r="B151" s="71" t="s">
        <v>260</v>
      </c>
      <c r="C151" s="154"/>
      <c r="D151" s="47"/>
      <c r="J151" s="434"/>
    </row>
    <row r="152" spans="1:10" ht="15.75" thickBot="1" x14ac:dyDescent="0.3">
      <c r="A152" s="60" t="s">
        <v>114</v>
      </c>
      <c r="B152" s="279" t="s">
        <v>261</v>
      </c>
      <c r="C152" s="50"/>
      <c r="D152" s="33"/>
      <c r="J152" s="434"/>
    </row>
    <row r="153" spans="1:10" ht="15.75" thickBot="1" x14ac:dyDescent="0.3">
      <c r="A153" s="60" t="s">
        <v>262</v>
      </c>
      <c r="B153" s="279" t="s">
        <v>263</v>
      </c>
      <c r="C153" s="50"/>
      <c r="D153" s="47"/>
      <c r="J153" s="434"/>
    </row>
    <row r="154" spans="1:10" ht="15.75" thickBot="1" x14ac:dyDescent="0.3">
      <c r="A154" s="60" t="s">
        <v>264</v>
      </c>
      <c r="B154" s="279" t="s">
        <v>265</v>
      </c>
      <c r="C154" s="43">
        <f>+C143+C130+C134</f>
        <v>16440548</v>
      </c>
      <c r="D154" s="29">
        <f>+D143+D130+D134</f>
        <v>438414548</v>
      </c>
      <c r="J154" s="434"/>
    </row>
    <row r="155" spans="1:10" ht="15.75" thickBot="1" x14ac:dyDescent="0.3">
      <c r="A155" s="61" t="s">
        <v>266</v>
      </c>
      <c r="B155" s="73" t="s">
        <v>267</v>
      </c>
      <c r="C155" s="43">
        <f>+C154+C129</f>
        <v>829874126</v>
      </c>
      <c r="D155" s="29">
        <f>+D154+D129</f>
        <v>1420050898</v>
      </c>
      <c r="G155"/>
      <c r="J155" s="434"/>
    </row>
    <row r="156" spans="1:10" x14ac:dyDescent="0.25">
      <c r="A156" s="1"/>
      <c r="B156" s="1"/>
      <c r="C156" s="1"/>
      <c r="D156" s="1"/>
    </row>
    <row r="157" spans="1:10" ht="15.75" x14ac:dyDescent="0.25">
      <c r="A157" s="678" t="s">
        <v>268</v>
      </c>
      <c r="B157" s="678"/>
      <c r="C157" s="678"/>
      <c r="D157" s="1"/>
    </row>
    <row r="158" spans="1:10" ht="15.75" thickBot="1" x14ac:dyDescent="0.3">
      <c r="A158" s="676" t="s">
        <v>269</v>
      </c>
      <c r="B158" s="676"/>
      <c r="C158" s="18" t="s">
        <v>2</v>
      </c>
      <c r="D158" s="1"/>
    </row>
    <row r="159" spans="1:10" ht="21.75" thickBot="1" x14ac:dyDescent="0.3">
      <c r="A159" s="82">
        <v>1</v>
      </c>
      <c r="B159" s="83" t="s">
        <v>270</v>
      </c>
      <c r="C159" s="123">
        <f>+C63-C129</f>
        <v>-18800024</v>
      </c>
      <c r="D159" s="104">
        <f>+D63-D129</f>
        <v>403804464</v>
      </c>
    </row>
    <row r="160" spans="1:10" ht="32.25" thickBot="1" x14ac:dyDescent="0.3">
      <c r="A160" s="82" t="s">
        <v>24</v>
      </c>
      <c r="B160" s="83" t="s">
        <v>271</v>
      </c>
      <c r="C160" s="123">
        <f>+C87-C154</f>
        <v>18800024</v>
      </c>
      <c r="D160" s="104">
        <f>+D87-D154</f>
        <v>-403804464</v>
      </c>
    </row>
  </sheetData>
  <mergeCells count="6">
    <mergeCell ref="A2:C2"/>
    <mergeCell ref="A3:B3"/>
    <mergeCell ref="A91:B91"/>
    <mergeCell ref="A157:C157"/>
    <mergeCell ref="A158:B158"/>
    <mergeCell ref="A90:C90"/>
  </mergeCells>
  <pageMargins left="0.7" right="0.7" top="0.75" bottom="0.75" header="0.3" footer="0.3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zoomScaleNormal="100" workbookViewId="0">
      <selection activeCell="G11" sqref="G11"/>
    </sheetView>
  </sheetViews>
  <sheetFormatPr defaultRowHeight="15" x14ac:dyDescent="0.25"/>
  <cols>
    <col min="2" max="2" width="61.140625" customWidth="1"/>
    <col min="3" max="3" width="18.28515625" customWidth="1"/>
    <col min="4" max="4" width="16.7109375" customWidth="1"/>
    <col min="17" max="17" width="10" bestFit="1" customWidth="1"/>
  </cols>
  <sheetData>
    <row r="1" spans="1:4" ht="16.5" thickBot="1" x14ac:dyDescent="0.3">
      <c r="A1" s="485"/>
      <c r="B1" s="486"/>
      <c r="C1" s="600" t="str">
        <f>+CONCATENATE("9.1.1. melléklet a 16/",LEFT([1]ÖSSZEFÜGGÉSEK!A5,4),". (VII.27.) önkormányzati rendelethez")</f>
        <v>9.1.1. melléklet a 16/2017. (VII.27.) önkormányzati rendelethez</v>
      </c>
    </row>
    <row r="2" spans="1:4" ht="24" x14ac:dyDescent="0.25">
      <c r="A2" s="489" t="s">
        <v>272</v>
      </c>
      <c r="B2" s="490" t="s">
        <v>273</v>
      </c>
      <c r="C2" s="601" t="s">
        <v>274</v>
      </c>
      <c r="D2" s="601" t="s">
        <v>305</v>
      </c>
    </row>
    <row r="3" spans="1:4" ht="15.75" thickBot="1" x14ac:dyDescent="0.3">
      <c r="A3" s="602" t="s">
        <v>275</v>
      </c>
      <c r="B3" s="494" t="s">
        <v>470</v>
      </c>
      <c r="C3" s="603" t="s">
        <v>305</v>
      </c>
      <c r="D3" s="603" t="s">
        <v>339</v>
      </c>
    </row>
    <row r="4" spans="1:4" ht="15.75" thickBot="1" x14ac:dyDescent="0.3">
      <c r="A4" s="569"/>
      <c r="B4" s="569"/>
      <c r="C4" s="570" t="str">
        <f>'[1]9.1. sz. mell'!C4</f>
        <v>Forintban!</v>
      </c>
    </row>
    <row r="5" spans="1:4" ht="15.75" thickBot="1" x14ac:dyDescent="0.3">
      <c r="A5" s="501" t="s">
        <v>277</v>
      </c>
      <c r="B5" s="502" t="s">
        <v>278</v>
      </c>
      <c r="C5" s="604" t="s">
        <v>279</v>
      </c>
      <c r="D5" s="604" t="s">
        <v>279</v>
      </c>
    </row>
    <row r="6" spans="1:4" ht="15.75" thickBot="1" x14ac:dyDescent="0.3">
      <c r="A6" s="505"/>
      <c r="B6" s="571" t="s">
        <v>7</v>
      </c>
      <c r="C6" s="572" t="s">
        <v>8</v>
      </c>
      <c r="D6" s="572" t="s">
        <v>9</v>
      </c>
    </row>
    <row r="7" spans="1:4" ht="15.75" thickBot="1" x14ac:dyDescent="0.3">
      <c r="A7" s="509"/>
      <c r="B7" s="573" t="s">
        <v>280</v>
      </c>
      <c r="C7" s="605"/>
      <c r="D7" s="605"/>
    </row>
    <row r="8" spans="1:4" ht="15.75" thickBot="1" x14ac:dyDescent="0.3">
      <c r="A8" s="84" t="s">
        <v>10</v>
      </c>
      <c r="B8" s="7" t="s">
        <v>11</v>
      </c>
      <c r="C8" s="104">
        <f>+C9+C10+C11+C12+C13+C14</f>
        <v>270039895</v>
      </c>
      <c r="D8" s="104">
        <f>+D9+D10+D11+D12+D13+D14</f>
        <v>289635674</v>
      </c>
    </row>
    <row r="9" spans="1:4" x14ac:dyDescent="0.25">
      <c r="A9" s="115" t="s">
        <v>12</v>
      </c>
      <c r="B9" s="606" t="s">
        <v>13</v>
      </c>
      <c r="C9" s="607">
        <v>8183120</v>
      </c>
      <c r="D9" s="607">
        <v>8598791</v>
      </c>
    </row>
    <row r="10" spans="1:4" x14ac:dyDescent="0.25">
      <c r="A10" s="116" t="s">
        <v>14</v>
      </c>
      <c r="B10" s="608" t="s">
        <v>15</v>
      </c>
      <c r="C10" s="609">
        <v>139786630</v>
      </c>
      <c r="D10" s="609">
        <v>143156978</v>
      </c>
    </row>
    <row r="11" spans="1:4" x14ac:dyDescent="0.25">
      <c r="A11" s="116" t="s">
        <v>16</v>
      </c>
      <c r="B11" s="608" t="s">
        <v>17</v>
      </c>
      <c r="C11" s="609">
        <v>116598217</v>
      </c>
      <c r="D11" s="609">
        <v>121570221</v>
      </c>
    </row>
    <row r="12" spans="1:4" x14ac:dyDescent="0.25">
      <c r="A12" s="116" t="s">
        <v>18</v>
      </c>
      <c r="B12" s="608" t="s">
        <v>19</v>
      </c>
      <c r="C12" s="609">
        <v>4646640</v>
      </c>
      <c r="D12" s="609">
        <v>5083128</v>
      </c>
    </row>
    <row r="13" spans="1:4" x14ac:dyDescent="0.25">
      <c r="A13" s="116" t="s">
        <v>20</v>
      </c>
      <c r="B13" s="608" t="s">
        <v>281</v>
      </c>
      <c r="C13" s="609"/>
      <c r="D13" s="609">
        <v>11226556</v>
      </c>
    </row>
    <row r="14" spans="1:4" ht="15.75" thickBot="1" x14ac:dyDescent="0.3">
      <c r="A14" s="117" t="s">
        <v>22</v>
      </c>
      <c r="B14" s="610" t="s">
        <v>23</v>
      </c>
      <c r="C14" s="609">
        <v>825288</v>
      </c>
      <c r="D14" s="609"/>
    </row>
    <row r="15" spans="1:4" ht="15.75" thickBot="1" x14ac:dyDescent="0.3">
      <c r="A15" s="84" t="s">
        <v>24</v>
      </c>
      <c r="B15" s="611" t="s">
        <v>25</v>
      </c>
      <c r="C15" s="104">
        <f>+C16+C17+C18+C19+C20</f>
        <v>8000000</v>
      </c>
      <c r="D15" s="104">
        <f>+D16+D17+D18+D19+D20</f>
        <v>7703284</v>
      </c>
    </row>
    <row r="16" spans="1:4" x14ac:dyDescent="0.25">
      <c r="A16" s="115" t="s">
        <v>26</v>
      </c>
      <c r="B16" s="606" t="s">
        <v>27</v>
      </c>
      <c r="C16" s="607"/>
      <c r="D16" s="607"/>
    </row>
    <row r="17" spans="1:4" x14ac:dyDescent="0.25">
      <c r="A17" s="116" t="s">
        <v>28</v>
      </c>
      <c r="B17" s="608" t="s">
        <v>29</v>
      </c>
      <c r="C17" s="609"/>
      <c r="D17" s="609"/>
    </row>
    <row r="18" spans="1:4" x14ac:dyDescent="0.25">
      <c r="A18" s="116" t="s">
        <v>30</v>
      </c>
      <c r="B18" s="608" t="s">
        <v>31</v>
      </c>
      <c r="C18" s="609"/>
      <c r="D18" s="609"/>
    </row>
    <row r="19" spans="1:4" x14ac:dyDescent="0.25">
      <c r="A19" s="116" t="s">
        <v>32</v>
      </c>
      <c r="B19" s="608" t="s">
        <v>33</v>
      </c>
      <c r="C19" s="609"/>
      <c r="D19" s="609"/>
    </row>
    <row r="20" spans="1:4" x14ac:dyDescent="0.25">
      <c r="A20" s="116" t="s">
        <v>34</v>
      </c>
      <c r="B20" s="608" t="s">
        <v>35</v>
      </c>
      <c r="C20" s="609">
        <v>8000000</v>
      </c>
      <c r="D20" s="609">
        <v>7703284</v>
      </c>
    </row>
    <row r="21" spans="1:4" ht="15.75" thickBot="1" x14ac:dyDescent="0.3">
      <c r="A21" s="117" t="s">
        <v>36</v>
      </c>
      <c r="B21" s="610" t="s">
        <v>37</v>
      </c>
      <c r="C21" s="612"/>
      <c r="D21" s="612"/>
    </row>
    <row r="22" spans="1:4" ht="15.75" thickBot="1" x14ac:dyDescent="0.3">
      <c r="A22" s="84" t="s">
        <v>38</v>
      </c>
      <c r="B22" s="7" t="s">
        <v>39</v>
      </c>
      <c r="C22" s="104">
        <f>+C23+C24+C25+C26+C27</f>
        <v>0</v>
      </c>
      <c r="D22" s="104">
        <f>+D23+D24+D25+D26+D27</f>
        <v>0</v>
      </c>
    </row>
    <row r="23" spans="1:4" x14ac:dyDescent="0.25">
      <c r="A23" s="115" t="s">
        <v>40</v>
      </c>
      <c r="B23" s="606" t="s">
        <v>41</v>
      </c>
      <c r="C23" s="607"/>
      <c r="D23" s="607"/>
    </row>
    <row r="24" spans="1:4" x14ac:dyDescent="0.25">
      <c r="A24" s="116" t="s">
        <v>42</v>
      </c>
      <c r="B24" s="608" t="s">
        <v>43</v>
      </c>
      <c r="C24" s="609"/>
      <c r="D24" s="609"/>
    </row>
    <row r="25" spans="1:4" x14ac:dyDescent="0.25">
      <c r="A25" s="116" t="s">
        <v>44</v>
      </c>
      <c r="B25" s="608" t="s">
        <v>45</v>
      </c>
      <c r="C25" s="609"/>
      <c r="D25" s="609"/>
    </row>
    <row r="26" spans="1:4" x14ac:dyDescent="0.25">
      <c r="A26" s="116" t="s">
        <v>46</v>
      </c>
      <c r="B26" s="608" t="s">
        <v>47</v>
      </c>
      <c r="C26" s="609"/>
      <c r="D26" s="609"/>
    </row>
    <row r="27" spans="1:4" x14ac:dyDescent="0.25">
      <c r="A27" s="116" t="s">
        <v>48</v>
      </c>
      <c r="B27" s="608" t="s">
        <v>49</v>
      </c>
      <c r="C27" s="609"/>
      <c r="D27" s="609"/>
    </row>
    <row r="28" spans="1:4" ht="15.75" thickBot="1" x14ac:dyDescent="0.3">
      <c r="A28" s="117" t="s">
        <v>50</v>
      </c>
      <c r="B28" s="610" t="s">
        <v>51</v>
      </c>
      <c r="C28" s="612"/>
      <c r="D28" s="612"/>
    </row>
    <row r="29" spans="1:4" ht="15.75" thickBot="1" x14ac:dyDescent="0.3">
      <c r="A29" s="84" t="s">
        <v>52</v>
      </c>
      <c r="B29" s="7" t="s">
        <v>282</v>
      </c>
      <c r="C29" s="15">
        <f>SUM(C30:C36)</f>
        <v>107028825</v>
      </c>
      <c r="D29" s="15">
        <f>SUM(D30:D36)</f>
        <v>107028825</v>
      </c>
    </row>
    <row r="30" spans="1:4" x14ac:dyDescent="0.25">
      <c r="A30" s="115" t="s">
        <v>54</v>
      </c>
      <c r="B30" s="606" t="s">
        <v>467</v>
      </c>
      <c r="C30" s="607"/>
      <c r="D30" s="607"/>
    </row>
    <row r="31" spans="1:4" x14ac:dyDescent="0.25">
      <c r="A31" s="116" t="s">
        <v>56</v>
      </c>
      <c r="B31" s="608" t="s">
        <v>284</v>
      </c>
      <c r="C31" s="609">
        <v>8500000</v>
      </c>
      <c r="D31" s="609">
        <v>8500000</v>
      </c>
    </row>
    <row r="32" spans="1:4" x14ac:dyDescent="0.25">
      <c r="A32" s="116" t="s">
        <v>58</v>
      </c>
      <c r="B32" s="608" t="s">
        <v>59</v>
      </c>
      <c r="C32" s="609">
        <v>87228825</v>
      </c>
      <c r="D32" s="609">
        <v>87228825</v>
      </c>
    </row>
    <row r="33" spans="1:4" x14ac:dyDescent="0.25">
      <c r="A33" s="116" t="s">
        <v>60</v>
      </c>
      <c r="B33" s="608" t="s">
        <v>61</v>
      </c>
      <c r="C33" s="609">
        <v>300000</v>
      </c>
      <c r="D33" s="609">
        <v>300000</v>
      </c>
    </row>
    <row r="34" spans="1:4" x14ac:dyDescent="0.25">
      <c r="A34" s="116" t="s">
        <v>62</v>
      </c>
      <c r="B34" s="608" t="s">
        <v>63</v>
      </c>
      <c r="C34" s="609">
        <v>8500000</v>
      </c>
      <c r="D34" s="609">
        <v>8500000</v>
      </c>
    </row>
    <row r="35" spans="1:4" x14ac:dyDescent="0.25">
      <c r="A35" s="116" t="s">
        <v>64</v>
      </c>
      <c r="B35" s="608" t="s">
        <v>65</v>
      </c>
      <c r="C35" s="609"/>
      <c r="D35" s="609"/>
    </row>
    <row r="36" spans="1:4" ht="15.75" thickBot="1" x14ac:dyDescent="0.3">
      <c r="A36" s="117" t="s">
        <v>66</v>
      </c>
      <c r="B36" s="613" t="s">
        <v>67</v>
      </c>
      <c r="C36" s="612">
        <v>2500000</v>
      </c>
      <c r="D36" s="612">
        <v>2500000</v>
      </c>
    </row>
    <row r="37" spans="1:4" ht="15.75" thickBot="1" x14ac:dyDescent="0.3">
      <c r="A37" s="84" t="s">
        <v>68</v>
      </c>
      <c r="B37" s="7" t="s">
        <v>69</v>
      </c>
      <c r="C37" s="104">
        <f>SUM(C38:C48)</f>
        <v>8224000</v>
      </c>
      <c r="D37" s="104">
        <f>SUM(D38:D48)</f>
        <v>9224000</v>
      </c>
    </row>
    <row r="38" spans="1:4" x14ac:dyDescent="0.25">
      <c r="A38" s="115" t="s">
        <v>70</v>
      </c>
      <c r="B38" s="606" t="s">
        <v>71</v>
      </c>
      <c r="C38" s="607"/>
      <c r="D38" s="607"/>
    </row>
    <row r="39" spans="1:4" x14ac:dyDescent="0.25">
      <c r="A39" s="116" t="s">
        <v>72</v>
      </c>
      <c r="B39" s="608" t="s">
        <v>73</v>
      </c>
      <c r="C39" s="609"/>
      <c r="D39" s="609"/>
    </row>
    <row r="40" spans="1:4" x14ac:dyDescent="0.25">
      <c r="A40" s="116" t="s">
        <v>74</v>
      </c>
      <c r="B40" s="608" t="s">
        <v>75</v>
      </c>
      <c r="C40" s="609"/>
      <c r="D40" s="609"/>
    </row>
    <row r="41" spans="1:4" x14ac:dyDescent="0.25">
      <c r="A41" s="116" t="s">
        <v>76</v>
      </c>
      <c r="B41" s="608" t="s">
        <v>77</v>
      </c>
      <c r="C41" s="609">
        <v>136000</v>
      </c>
      <c r="D41" s="609">
        <v>136000</v>
      </c>
    </row>
    <row r="42" spans="1:4" x14ac:dyDescent="0.25">
      <c r="A42" s="116" t="s">
        <v>78</v>
      </c>
      <c r="B42" s="608" t="s">
        <v>79</v>
      </c>
      <c r="C42" s="609">
        <v>3700000</v>
      </c>
      <c r="D42" s="609">
        <v>3700000</v>
      </c>
    </row>
    <row r="43" spans="1:4" x14ac:dyDescent="0.25">
      <c r="A43" s="116" t="s">
        <v>80</v>
      </c>
      <c r="B43" s="608" t="s">
        <v>81</v>
      </c>
      <c r="C43" s="609">
        <v>2868000</v>
      </c>
      <c r="D43" s="609">
        <v>2868000</v>
      </c>
    </row>
    <row r="44" spans="1:4" x14ac:dyDescent="0.25">
      <c r="A44" s="116" t="s">
        <v>82</v>
      </c>
      <c r="B44" s="608" t="s">
        <v>83</v>
      </c>
      <c r="C44" s="609"/>
      <c r="D44" s="609"/>
    </row>
    <row r="45" spans="1:4" x14ac:dyDescent="0.25">
      <c r="A45" s="116" t="s">
        <v>84</v>
      </c>
      <c r="B45" s="608" t="s">
        <v>85</v>
      </c>
      <c r="C45" s="609">
        <v>20000</v>
      </c>
      <c r="D45" s="609">
        <v>20000</v>
      </c>
    </row>
    <row r="46" spans="1:4" x14ac:dyDescent="0.25">
      <c r="A46" s="116" t="s">
        <v>86</v>
      </c>
      <c r="B46" s="608" t="s">
        <v>87</v>
      </c>
      <c r="C46" s="614"/>
      <c r="D46" s="614"/>
    </row>
    <row r="47" spans="1:4" x14ac:dyDescent="0.25">
      <c r="A47" s="117" t="s">
        <v>88</v>
      </c>
      <c r="B47" s="610" t="s">
        <v>89</v>
      </c>
      <c r="C47" s="615">
        <v>500000</v>
      </c>
      <c r="D47" s="615">
        <v>1500000</v>
      </c>
    </row>
    <row r="48" spans="1:4" ht="15.75" thickBot="1" x14ac:dyDescent="0.3">
      <c r="A48" s="117" t="s">
        <v>90</v>
      </c>
      <c r="B48" s="610" t="s">
        <v>91</v>
      </c>
      <c r="C48" s="615">
        <v>1000000</v>
      </c>
      <c r="D48" s="615">
        <v>1000000</v>
      </c>
    </row>
    <row r="49" spans="1:4" ht="15.75" thickBot="1" x14ac:dyDescent="0.3">
      <c r="A49" s="84" t="s">
        <v>92</v>
      </c>
      <c r="B49" s="7" t="s">
        <v>93</v>
      </c>
      <c r="C49" s="104">
        <f>SUM(C50:C54)</f>
        <v>0</v>
      </c>
      <c r="D49" s="104">
        <f>SUM(D50:D54)</f>
        <v>0</v>
      </c>
    </row>
    <row r="50" spans="1:4" x14ac:dyDescent="0.25">
      <c r="A50" s="115" t="s">
        <v>94</v>
      </c>
      <c r="B50" s="606" t="s">
        <v>95</v>
      </c>
      <c r="C50" s="616"/>
      <c r="D50" s="616"/>
    </row>
    <row r="51" spans="1:4" x14ac:dyDescent="0.25">
      <c r="A51" s="116" t="s">
        <v>96</v>
      </c>
      <c r="B51" s="608" t="s">
        <v>97</v>
      </c>
      <c r="C51" s="614"/>
      <c r="D51" s="614"/>
    </row>
    <row r="52" spans="1:4" x14ac:dyDescent="0.25">
      <c r="A52" s="116" t="s">
        <v>98</v>
      </c>
      <c r="B52" s="608" t="s">
        <v>99</v>
      </c>
      <c r="C52" s="614"/>
      <c r="D52" s="614"/>
    </row>
    <row r="53" spans="1:4" x14ac:dyDescent="0.25">
      <c r="A53" s="116" t="s">
        <v>100</v>
      </c>
      <c r="B53" s="608" t="s">
        <v>101</v>
      </c>
      <c r="C53" s="614"/>
      <c r="D53" s="614"/>
    </row>
    <row r="54" spans="1:4" ht="15.75" thickBot="1" x14ac:dyDescent="0.3">
      <c r="A54" s="117" t="s">
        <v>102</v>
      </c>
      <c r="B54" s="610" t="s">
        <v>103</v>
      </c>
      <c r="C54" s="615"/>
      <c r="D54" s="615"/>
    </row>
    <row r="55" spans="1:4" ht="15.75" thickBot="1" x14ac:dyDescent="0.3">
      <c r="A55" s="84" t="s">
        <v>104</v>
      </c>
      <c r="B55" s="7" t="s">
        <v>105</v>
      </c>
      <c r="C55" s="104">
        <f>SUM(C56:C58)</f>
        <v>0</v>
      </c>
      <c r="D55" s="104">
        <f>SUM(D56:D58)</f>
        <v>0</v>
      </c>
    </row>
    <row r="56" spans="1:4" x14ac:dyDescent="0.25">
      <c r="A56" s="115" t="s">
        <v>106</v>
      </c>
      <c r="B56" s="606" t="s">
        <v>107</v>
      </c>
      <c r="C56" s="607"/>
      <c r="D56" s="607"/>
    </row>
    <row r="57" spans="1:4" x14ac:dyDescent="0.25">
      <c r="A57" s="116" t="s">
        <v>108</v>
      </c>
      <c r="B57" s="608" t="s">
        <v>109</v>
      </c>
      <c r="C57" s="609"/>
      <c r="D57" s="609"/>
    </row>
    <row r="58" spans="1:4" x14ac:dyDescent="0.25">
      <c r="A58" s="116" t="s">
        <v>110</v>
      </c>
      <c r="B58" s="608" t="s">
        <v>111</v>
      </c>
      <c r="C58" s="609"/>
      <c r="D58" s="609"/>
    </row>
    <row r="59" spans="1:4" ht="15.75" thickBot="1" x14ac:dyDescent="0.3">
      <c r="A59" s="117" t="s">
        <v>112</v>
      </c>
      <c r="B59" s="610" t="s">
        <v>113</v>
      </c>
      <c r="C59" s="612"/>
      <c r="D59" s="612"/>
    </row>
    <row r="60" spans="1:4" ht="15.75" thickBot="1" x14ac:dyDescent="0.3">
      <c r="A60" s="84" t="s">
        <v>114</v>
      </c>
      <c r="B60" s="611" t="s">
        <v>115</v>
      </c>
      <c r="C60" s="104">
        <f>SUM(C61:C63)</f>
        <v>0</v>
      </c>
      <c r="D60" s="104">
        <f>SUM(D61:D63)</f>
        <v>0</v>
      </c>
    </row>
    <row r="61" spans="1:4" x14ac:dyDescent="0.25">
      <c r="A61" s="115" t="s">
        <v>116</v>
      </c>
      <c r="B61" s="606" t="s">
        <v>117</v>
      </c>
      <c r="C61" s="614"/>
      <c r="D61" s="614"/>
    </row>
    <row r="62" spans="1:4" x14ac:dyDescent="0.25">
      <c r="A62" s="116" t="s">
        <v>118</v>
      </c>
      <c r="B62" s="608" t="s">
        <v>119</v>
      </c>
      <c r="C62" s="614"/>
      <c r="D62" s="614"/>
    </row>
    <row r="63" spans="1:4" x14ac:dyDescent="0.25">
      <c r="A63" s="116" t="s">
        <v>120</v>
      </c>
      <c r="B63" s="608" t="s">
        <v>121</v>
      </c>
      <c r="C63" s="614"/>
      <c r="D63" s="614"/>
    </row>
    <row r="64" spans="1:4" ht="15.75" thickBot="1" x14ac:dyDescent="0.3">
      <c r="A64" s="117" t="s">
        <v>122</v>
      </c>
      <c r="B64" s="610" t="s">
        <v>123</v>
      </c>
      <c r="C64" s="614"/>
      <c r="D64" s="614"/>
    </row>
    <row r="65" spans="1:4" ht="15.75" thickBot="1" x14ac:dyDescent="0.3">
      <c r="A65" s="84" t="s">
        <v>262</v>
      </c>
      <c r="B65" s="7" t="s">
        <v>126</v>
      </c>
      <c r="C65" s="15">
        <f>+C8+C15+C22+C29+C37+C49+C55+C60</f>
        <v>393292720</v>
      </c>
      <c r="D65" s="15">
        <f>+D8+D15+D22+D29+D37+D49+D55+D60</f>
        <v>413591783</v>
      </c>
    </row>
    <row r="66" spans="1:4" ht="15.75" thickBot="1" x14ac:dyDescent="0.3">
      <c r="A66" s="617" t="s">
        <v>285</v>
      </c>
      <c r="B66" s="611" t="s">
        <v>128</v>
      </c>
      <c r="C66" s="104">
        <f>SUM(C67:C69)</f>
        <v>0</v>
      </c>
      <c r="D66" s="104">
        <f>SUM(D67:D69)</f>
        <v>0</v>
      </c>
    </row>
    <row r="67" spans="1:4" x14ac:dyDescent="0.25">
      <c r="A67" s="115" t="s">
        <v>129</v>
      </c>
      <c r="B67" s="606" t="s">
        <v>130</v>
      </c>
      <c r="C67" s="614"/>
      <c r="D67" s="614"/>
    </row>
    <row r="68" spans="1:4" x14ac:dyDescent="0.25">
      <c r="A68" s="116" t="s">
        <v>131</v>
      </c>
      <c r="B68" s="608" t="s">
        <v>132</v>
      </c>
      <c r="C68" s="614"/>
      <c r="D68" s="614"/>
    </row>
    <row r="69" spans="1:4" ht="15.75" thickBot="1" x14ac:dyDescent="0.3">
      <c r="A69" s="117" t="s">
        <v>133</v>
      </c>
      <c r="B69" s="643" t="s">
        <v>286</v>
      </c>
      <c r="C69" s="614"/>
      <c r="D69" s="614"/>
    </row>
    <row r="70" spans="1:4" ht="15.75" thickBot="1" x14ac:dyDescent="0.3">
      <c r="A70" s="617" t="s">
        <v>135</v>
      </c>
      <c r="B70" s="611" t="s">
        <v>136</v>
      </c>
      <c r="C70" s="104">
        <f>SUM(C71:C74)</f>
        <v>0</v>
      </c>
      <c r="D70" s="104">
        <f>SUM(D71:D74)</f>
        <v>0</v>
      </c>
    </row>
    <row r="71" spans="1:4" x14ac:dyDescent="0.25">
      <c r="A71" s="115" t="s">
        <v>137</v>
      </c>
      <c r="B71" s="606" t="s">
        <v>138</v>
      </c>
      <c r="C71" s="614"/>
      <c r="D71" s="614"/>
    </row>
    <row r="72" spans="1:4" x14ac:dyDescent="0.25">
      <c r="A72" s="116" t="s">
        <v>139</v>
      </c>
      <c r="B72" s="608" t="s">
        <v>140</v>
      </c>
      <c r="C72" s="614"/>
      <c r="D72" s="614"/>
    </row>
    <row r="73" spans="1:4" x14ac:dyDescent="0.25">
      <c r="A73" s="116" t="s">
        <v>141</v>
      </c>
      <c r="B73" s="608" t="s">
        <v>142</v>
      </c>
      <c r="C73" s="614"/>
      <c r="D73" s="614"/>
    </row>
    <row r="74" spans="1:4" ht="15.75" thickBot="1" x14ac:dyDescent="0.3">
      <c r="A74" s="117" t="s">
        <v>143</v>
      </c>
      <c r="B74" s="610" t="s">
        <v>144</v>
      </c>
      <c r="C74" s="614"/>
      <c r="D74" s="614"/>
    </row>
    <row r="75" spans="1:4" ht="15.75" thickBot="1" x14ac:dyDescent="0.3">
      <c r="A75" s="617" t="s">
        <v>145</v>
      </c>
      <c r="B75" s="611" t="s">
        <v>146</v>
      </c>
      <c r="C75" s="104">
        <f>SUM(C76:C77)</f>
        <v>1449208</v>
      </c>
      <c r="D75" s="104">
        <f>SUM(D76:D77)</f>
        <v>1449208</v>
      </c>
    </row>
    <row r="76" spans="1:4" x14ac:dyDescent="0.25">
      <c r="A76" s="115" t="s">
        <v>147</v>
      </c>
      <c r="B76" s="606" t="s">
        <v>148</v>
      </c>
      <c r="C76" s="614">
        <v>1449208</v>
      </c>
      <c r="D76" s="614">
        <v>1449208</v>
      </c>
    </row>
    <row r="77" spans="1:4" ht="15.75" thickBot="1" x14ac:dyDescent="0.3">
      <c r="A77" s="117" t="s">
        <v>149</v>
      </c>
      <c r="B77" s="610" t="s">
        <v>150</v>
      </c>
      <c r="C77" s="614"/>
      <c r="D77" s="614"/>
    </row>
    <row r="78" spans="1:4" ht="15.75" thickBot="1" x14ac:dyDescent="0.3">
      <c r="A78" s="617" t="s">
        <v>151</v>
      </c>
      <c r="B78" s="611" t="s">
        <v>152</v>
      </c>
      <c r="C78" s="104">
        <f>SUM(C79:C81)</f>
        <v>0</v>
      </c>
      <c r="D78" s="104">
        <f>SUM(D79:D81)</f>
        <v>0</v>
      </c>
    </row>
    <row r="79" spans="1:4" x14ac:dyDescent="0.25">
      <c r="A79" s="115" t="s">
        <v>153</v>
      </c>
      <c r="B79" s="606" t="s">
        <v>154</v>
      </c>
      <c r="C79" s="614"/>
      <c r="D79" s="614"/>
    </row>
    <row r="80" spans="1:4" x14ac:dyDescent="0.25">
      <c r="A80" s="116" t="s">
        <v>155</v>
      </c>
      <c r="B80" s="608" t="s">
        <v>156</v>
      </c>
      <c r="C80" s="614"/>
      <c r="D80" s="614"/>
    </row>
    <row r="81" spans="1:4" ht="15.75" thickBot="1" x14ac:dyDescent="0.3">
      <c r="A81" s="117" t="s">
        <v>157</v>
      </c>
      <c r="B81" s="610" t="s">
        <v>158</v>
      </c>
      <c r="C81" s="614"/>
      <c r="D81" s="614"/>
    </row>
    <row r="82" spans="1:4" ht="15.75" thickBot="1" x14ac:dyDescent="0.3">
      <c r="A82" s="617" t="s">
        <v>159</v>
      </c>
      <c r="B82" s="611" t="s">
        <v>160</v>
      </c>
      <c r="C82" s="104">
        <f>SUM(C83:C86)</f>
        <v>0</v>
      </c>
      <c r="D82" s="104">
        <f>SUM(D83:D86)</f>
        <v>0</v>
      </c>
    </row>
    <row r="83" spans="1:4" x14ac:dyDescent="0.25">
      <c r="A83" s="619" t="s">
        <v>161</v>
      </c>
      <c r="B83" s="606" t="s">
        <v>162</v>
      </c>
      <c r="C83" s="614"/>
      <c r="D83" s="614"/>
    </row>
    <row r="84" spans="1:4" x14ac:dyDescent="0.25">
      <c r="A84" s="620" t="s">
        <v>163</v>
      </c>
      <c r="B84" s="608" t="s">
        <v>164</v>
      </c>
      <c r="C84" s="614"/>
      <c r="D84" s="614"/>
    </row>
    <row r="85" spans="1:4" x14ac:dyDescent="0.25">
      <c r="A85" s="620" t="s">
        <v>165</v>
      </c>
      <c r="B85" s="608" t="s">
        <v>166</v>
      </c>
      <c r="C85" s="614"/>
      <c r="D85" s="614"/>
    </row>
    <row r="86" spans="1:4" ht="15.75" thickBot="1" x14ac:dyDescent="0.3">
      <c r="A86" s="621" t="s">
        <v>167</v>
      </c>
      <c r="B86" s="610" t="s">
        <v>168</v>
      </c>
      <c r="C86" s="614"/>
      <c r="D86" s="614"/>
    </row>
    <row r="87" spans="1:4" ht="15.75" thickBot="1" x14ac:dyDescent="0.3">
      <c r="A87" s="617" t="s">
        <v>169</v>
      </c>
      <c r="B87" s="611" t="s">
        <v>170</v>
      </c>
      <c r="C87" s="622"/>
      <c r="D87" s="622"/>
    </row>
    <row r="88" spans="1:4" ht="15.75" thickBot="1" x14ac:dyDescent="0.3">
      <c r="A88" s="617" t="s">
        <v>287</v>
      </c>
      <c r="B88" s="611" t="s">
        <v>172</v>
      </c>
      <c r="C88" s="622"/>
      <c r="D88" s="622"/>
    </row>
    <row r="89" spans="1:4" ht="15.75" thickBot="1" x14ac:dyDescent="0.3">
      <c r="A89" s="617" t="s">
        <v>288</v>
      </c>
      <c r="B89" s="623" t="s">
        <v>174</v>
      </c>
      <c r="C89" s="15">
        <f>+C66+C70+C75+C78+C82+C88+C87</f>
        <v>1449208</v>
      </c>
      <c r="D89" s="15">
        <f>+D66+D70+D75+D78+D82+D88+D87</f>
        <v>1449208</v>
      </c>
    </row>
    <row r="90" spans="1:4" ht="15.75" thickBot="1" x14ac:dyDescent="0.3">
      <c r="A90" s="624" t="s">
        <v>289</v>
      </c>
      <c r="B90" s="625" t="s">
        <v>290</v>
      </c>
      <c r="C90" s="15">
        <f>+C65+C89</f>
        <v>394741928</v>
      </c>
      <c r="D90" s="15">
        <f>+D65+D89</f>
        <v>415040991</v>
      </c>
    </row>
    <row r="91" spans="1:4" ht="15.75" thickBot="1" x14ac:dyDescent="0.3">
      <c r="A91" s="544"/>
      <c r="B91" s="545"/>
      <c r="C91" s="546"/>
      <c r="D91" s="546"/>
    </row>
    <row r="92" spans="1:4" ht="15.75" thickBot="1" x14ac:dyDescent="0.3">
      <c r="A92" s="550"/>
      <c r="B92" s="567" t="s">
        <v>291</v>
      </c>
      <c r="C92" s="579"/>
      <c r="D92" s="579"/>
    </row>
    <row r="93" spans="1:4" ht="15.75" thickBot="1" x14ac:dyDescent="0.3">
      <c r="A93" s="19" t="s">
        <v>10</v>
      </c>
      <c r="B93" s="626" t="s">
        <v>292</v>
      </c>
      <c r="C93" s="627">
        <f>+C94+C95+C96+C97+C98+C111</f>
        <v>194400655</v>
      </c>
      <c r="D93" s="627">
        <f>+D94+D95+D96+D97+D98+D111</f>
        <v>213950784</v>
      </c>
    </row>
    <row r="94" spans="1:4" x14ac:dyDescent="0.25">
      <c r="A94" s="628" t="s">
        <v>12</v>
      </c>
      <c r="B94" s="222" t="s">
        <v>181</v>
      </c>
      <c r="C94" s="629">
        <v>30703600</v>
      </c>
      <c r="D94" s="629">
        <v>31000473</v>
      </c>
    </row>
    <row r="95" spans="1:4" x14ac:dyDescent="0.25">
      <c r="A95" s="116" t="s">
        <v>14</v>
      </c>
      <c r="B95" s="220" t="s">
        <v>182</v>
      </c>
      <c r="C95" s="609">
        <v>6978652</v>
      </c>
      <c r="D95" s="609">
        <v>6978652</v>
      </c>
    </row>
    <row r="96" spans="1:4" x14ac:dyDescent="0.25">
      <c r="A96" s="116" t="s">
        <v>16</v>
      </c>
      <c r="B96" s="220" t="s">
        <v>183</v>
      </c>
      <c r="C96" s="612">
        <v>78589150</v>
      </c>
      <c r="D96" s="612">
        <v>93886504</v>
      </c>
    </row>
    <row r="97" spans="1:4" x14ac:dyDescent="0.25">
      <c r="A97" s="116" t="s">
        <v>18</v>
      </c>
      <c r="B97" s="79" t="s">
        <v>184</v>
      </c>
      <c r="C97" s="612"/>
      <c r="D97" s="612"/>
    </row>
    <row r="98" spans="1:4" x14ac:dyDescent="0.25">
      <c r="A98" s="116" t="s">
        <v>185</v>
      </c>
      <c r="B98" s="81" t="s">
        <v>186</v>
      </c>
      <c r="C98" s="612">
        <v>78129253</v>
      </c>
      <c r="D98" s="612">
        <v>82085155</v>
      </c>
    </row>
    <row r="99" spans="1:4" x14ac:dyDescent="0.25">
      <c r="A99" s="116" t="s">
        <v>22</v>
      </c>
      <c r="B99" s="220" t="s">
        <v>293</v>
      </c>
      <c r="C99" s="612"/>
      <c r="D99" s="612"/>
    </row>
    <row r="100" spans="1:4" x14ac:dyDescent="0.25">
      <c r="A100" s="116" t="s">
        <v>188</v>
      </c>
      <c r="B100" s="86" t="s">
        <v>189</v>
      </c>
      <c r="C100" s="612"/>
      <c r="D100" s="612"/>
    </row>
    <row r="101" spans="1:4" x14ac:dyDescent="0.25">
      <c r="A101" s="116" t="s">
        <v>190</v>
      </c>
      <c r="B101" s="86" t="s">
        <v>191</v>
      </c>
      <c r="C101" s="612"/>
      <c r="D101" s="612"/>
    </row>
    <row r="102" spans="1:4" x14ac:dyDescent="0.25">
      <c r="A102" s="116" t="s">
        <v>192</v>
      </c>
      <c r="B102" s="86" t="s">
        <v>193</v>
      </c>
      <c r="C102" s="612"/>
      <c r="D102" s="612"/>
    </row>
    <row r="103" spans="1:4" x14ac:dyDescent="0.25">
      <c r="A103" s="116" t="s">
        <v>194</v>
      </c>
      <c r="B103" s="87" t="s">
        <v>195</v>
      </c>
      <c r="C103" s="612"/>
      <c r="D103" s="612"/>
    </row>
    <row r="104" spans="1:4" x14ac:dyDescent="0.25">
      <c r="A104" s="116" t="s">
        <v>196</v>
      </c>
      <c r="B104" s="87" t="s">
        <v>197</v>
      </c>
      <c r="C104" s="612"/>
      <c r="D104" s="612"/>
    </row>
    <row r="105" spans="1:4" x14ac:dyDescent="0.25">
      <c r="A105" s="116" t="s">
        <v>198</v>
      </c>
      <c r="B105" s="86" t="s">
        <v>199</v>
      </c>
      <c r="C105" s="612"/>
      <c r="D105" s="612"/>
    </row>
    <row r="106" spans="1:4" x14ac:dyDescent="0.25">
      <c r="A106" s="116" t="s">
        <v>200</v>
      </c>
      <c r="B106" s="86" t="s">
        <v>201</v>
      </c>
      <c r="C106" s="612"/>
      <c r="D106" s="612"/>
    </row>
    <row r="107" spans="1:4" x14ac:dyDescent="0.25">
      <c r="A107" s="116" t="s">
        <v>202</v>
      </c>
      <c r="B107" s="87" t="s">
        <v>203</v>
      </c>
      <c r="C107" s="612"/>
      <c r="D107" s="612"/>
    </row>
    <row r="108" spans="1:4" x14ac:dyDescent="0.25">
      <c r="A108" s="118" t="s">
        <v>204</v>
      </c>
      <c r="B108" s="88" t="s">
        <v>205</v>
      </c>
      <c r="C108" s="612"/>
      <c r="D108" s="612"/>
    </row>
    <row r="109" spans="1:4" x14ac:dyDescent="0.25">
      <c r="A109" s="116" t="s">
        <v>206</v>
      </c>
      <c r="B109" s="88" t="s">
        <v>207</v>
      </c>
      <c r="C109" s="612"/>
      <c r="D109" s="612"/>
    </row>
    <row r="110" spans="1:4" x14ac:dyDescent="0.25">
      <c r="A110" s="116" t="s">
        <v>208</v>
      </c>
      <c r="B110" s="87" t="s">
        <v>209</v>
      </c>
      <c r="C110" s="609"/>
      <c r="D110" s="609"/>
    </row>
    <row r="111" spans="1:4" x14ac:dyDescent="0.25">
      <c r="A111" s="116" t="s">
        <v>210</v>
      </c>
      <c r="B111" s="79" t="s">
        <v>211</v>
      </c>
      <c r="C111" s="609"/>
      <c r="D111" s="609"/>
    </row>
    <row r="112" spans="1:4" x14ac:dyDescent="0.25">
      <c r="A112" s="117" t="s">
        <v>212</v>
      </c>
      <c r="B112" s="220" t="s">
        <v>294</v>
      </c>
      <c r="C112" s="612"/>
      <c r="D112" s="612"/>
    </row>
    <row r="113" spans="1:4" ht="15.75" thickBot="1" x14ac:dyDescent="0.3">
      <c r="A113" s="119" t="s">
        <v>214</v>
      </c>
      <c r="B113" s="89" t="s">
        <v>295</v>
      </c>
      <c r="C113" s="630"/>
      <c r="D113" s="630"/>
    </row>
    <row r="114" spans="1:4" ht="15.75" thickBot="1" x14ac:dyDescent="0.3">
      <c r="A114" s="84" t="s">
        <v>24</v>
      </c>
      <c r="B114" s="83" t="s">
        <v>216</v>
      </c>
      <c r="C114" s="104">
        <f>+C115+C117+C119</f>
        <v>0</v>
      </c>
      <c r="D114" s="104">
        <f>+D115+D117+D119</f>
        <v>0</v>
      </c>
    </row>
    <row r="115" spans="1:4" x14ac:dyDescent="0.25">
      <c r="A115" s="115" t="s">
        <v>26</v>
      </c>
      <c r="B115" s="220" t="s">
        <v>217</v>
      </c>
      <c r="C115" s="607"/>
      <c r="D115" s="607"/>
    </row>
    <row r="116" spans="1:4" x14ac:dyDescent="0.25">
      <c r="A116" s="115" t="s">
        <v>28</v>
      </c>
      <c r="B116" s="80" t="s">
        <v>218</v>
      </c>
      <c r="C116" s="607"/>
      <c r="D116" s="607"/>
    </row>
    <row r="117" spans="1:4" x14ac:dyDescent="0.25">
      <c r="A117" s="115" t="s">
        <v>30</v>
      </c>
      <c r="B117" s="80" t="s">
        <v>219</v>
      </c>
      <c r="C117" s="609"/>
      <c r="D117" s="609"/>
    </row>
    <row r="118" spans="1:4" x14ac:dyDescent="0.25">
      <c r="A118" s="115" t="s">
        <v>32</v>
      </c>
      <c r="B118" s="80" t="s">
        <v>220</v>
      </c>
      <c r="C118" s="631"/>
      <c r="D118" s="631"/>
    </row>
    <row r="119" spans="1:4" x14ac:dyDescent="0.25">
      <c r="A119" s="115" t="s">
        <v>34</v>
      </c>
      <c r="B119" s="632" t="s">
        <v>221</v>
      </c>
      <c r="C119" s="631"/>
      <c r="D119" s="631"/>
    </row>
    <row r="120" spans="1:4" x14ac:dyDescent="0.25">
      <c r="A120" s="115" t="s">
        <v>36</v>
      </c>
      <c r="B120" s="633" t="s">
        <v>222</v>
      </c>
      <c r="C120" s="631"/>
      <c r="D120" s="631"/>
    </row>
    <row r="121" spans="1:4" x14ac:dyDescent="0.25">
      <c r="A121" s="115" t="s">
        <v>223</v>
      </c>
      <c r="B121" s="113" t="s">
        <v>224</v>
      </c>
      <c r="C121" s="631"/>
      <c r="D121" s="631"/>
    </row>
    <row r="122" spans="1:4" x14ac:dyDescent="0.25">
      <c r="A122" s="115" t="s">
        <v>225</v>
      </c>
      <c r="B122" s="87" t="s">
        <v>197</v>
      </c>
      <c r="C122" s="631"/>
      <c r="D122" s="631"/>
    </row>
    <row r="123" spans="1:4" x14ac:dyDescent="0.25">
      <c r="A123" s="115" t="s">
        <v>226</v>
      </c>
      <c r="B123" s="87" t="s">
        <v>227</v>
      </c>
      <c r="C123" s="631"/>
      <c r="D123" s="631"/>
    </row>
    <row r="124" spans="1:4" x14ac:dyDescent="0.25">
      <c r="A124" s="115" t="s">
        <v>228</v>
      </c>
      <c r="B124" s="87" t="s">
        <v>229</v>
      </c>
      <c r="C124" s="631"/>
      <c r="D124" s="631"/>
    </row>
    <row r="125" spans="1:4" x14ac:dyDescent="0.25">
      <c r="A125" s="115" t="s">
        <v>230</v>
      </c>
      <c r="B125" s="87" t="s">
        <v>203</v>
      </c>
      <c r="C125" s="631"/>
      <c r="D125" s="631"/>
    </row>
    <row r="126" spans="1:4" x14ac:dyDescent="0.25">
      <c r="A126" s="115" t="s">
        <v>231</v>
      </c>
      <c r="B126" s="87" t="s">
        <v>232</v>
      </c>
      <c r="C126" s="631"/>
      <c r="D126" s="631"/>
    </row>
    <row r="127" spans="1:4" ht="15.75" thickBot="1" x14ac:dyDescent="0.3">
      <c r="A127" s="118" t="s">
        <v>233</v>
      </c>
      <c r="B127" s="87" t="s">
        <v>234</v>
      </c>
      <c r="C127" s="634"/>
      <c r="D127" s="634"/>
    </row>
    <row r="128" spans="1:4" ht="15.75" thickBot="1" x14ac:dyDescent="0.3">
      <c r="A128" s="84" t="s">
        <v>38</v>
      </c>
      <c r="B128" s="223" t="s">
        <v>235</v>
      </c>
      <c r="C128" s="104">
        <f>+C93+C114</f>
        <v>194400655</v>
      </c>
      <c r="D128" s="104">
        <f>+D93+D114</f>
        <v>213950784</v>
      </c>
    </row>
    <row r="129" spans="1:4" ht="15.75" thickBot="1" x14ac:dyDescent="0.3">
      <c r="A129" s="84" t="s">
        <v>236</v>
      </c>
      <c r="B129" s="223" t="s">
        <v>237</v>
      </c>
      <c r="C129" s="104">
        <f>+C130+C131+C132</f>
        <v>0</v>
      </c>
      <c r="D129" s="104">
        <f>+D130+D131+D132</f>
        <v>0</v>
      </c>
    </row>
    <row r="130" spans="1:4" x14ac:dyDescent="0.25">
      <c r="A130" s="115" t="s">
        <v>54</v>
      </c>
      <c r="B130" s="221" t="s">
        <v>296</v>
      </c>
      <c r="C130" s="631"/>
      <c r="D130" s="631"/>
    </row>
    <row r="131" spans="1:4" x14ac:dyDescent="0.25">
      <c r="A131" s="115" t="s">
        <v>56</v>
      </c>
      <c r="B131" s="221" t="s">
        <v>239</v>
      </c>
      <c r="C131" s="631"/>
      <c r="D131" s="631"/>
    </row>
    <row r="132" spans="1:4" ht="15.75" thickBot="1" x14ac:dyDescent="0.3">
      <c r="A132" s="118" t="s">
        <v>58</v>
      </c>
      <c r="B132" s="219" t="s">
        <v>297</v>
      </c>
      <c r="C132" s="631"/>
      <c r="D132" s="631"/>
    </row>
    <row r="133" spans="1:4" ht="15.75" thickBot="1" x14ac:dyDescent="0.3">
      <c r="A133" s="84" t="s">
        <v>68</v>
      </c>
      <c r="B133" s="223" t="s">
        <v>241</v>
      </c>
      <c r="C133" s="104">
        <f>+C134+C135+C136+C137+C138+C139</f>
        <v>0</v>
      </c>
      <c r="D133" s="104">
        <f>+D134+D135+D136+D137+D138+D139</f>
        <v>0</v>
      </c>
    </row>
    <row r="134" spans="1:4" x14ac:dyDescent="0.25">
      <c r="A134" s="115" t="s">
        <v>70</v>
      </c>
      <c r="B134" s="221" t="s">
        <v>242</v>
      </c>
      <c r="C134" s="631"/>
      <c r="D134" s="631"/>
    </row>
    <row r="135" spans="1:4" x14ac:dyDescent="0.25">
      <c r="A135" s="115" t="s">
        <v>72</v>
      </c>
      <c r="B135" s="221" t="s">
        <v>243</v>
      </c>
      <c r="C135" s="631"/>
      <c r="D135" s="631"/>
    </row>
    <row r="136" spans="1:4" x14ac:dyDescent="0.25">
      <c r="A136" s="115" t="s">
        <v>74</v>
      </c>
      <c r="B136" s="221" t="s">
        <v>244</v>
      </c>
      <c r="C136" s="631"/>
      <c r="D136" s="631"/>
    </row>
    <row r="137" spans="1:4" x14ac:dyDescent="0.25">
      <c r="A137" s="115" t="s">
        <v>76</v>
      </c>
      <c r="B137" s="221" t="s">
        <v>298</v>
      </c>
      <c r="C137" s="631"/>
      <c r="D137" s="631"/>
    </row>
    <row r="138" spans="1:4" x14ac:dyDescent="0.25">
      <c r="A138" s="115" t="s">
        <v>78</v>
      </c>
      <c r="B138" s="221" t="s">
        <v>246</v>
      </c>
      <c r="C138" s="631"/>
      <c r="D138" s="631"/>
    </row>
    <row r="139" spans="1:4" ht="15.75" thickBot="1" x14ac:dyDescent="0.3">
      <c r="A139" s="118" t="s">
        <v>80</v>
      </c>
      <c r="B139" s="219" t="s">
        <v>247</v>
      </c>
      <c r="C139" s="631"/>
      <c r="D139" s="631"/>
    </row>
    <row r="140" spans="1:4" ht="15.75" thickBot="1" x14ac:dyDescent="0.3">
      <c r="A140" s="84" t="s">
        <v>92</v>
      </c>
      <c r="B140" s="223" t="s">
        <v>299</v>
      </c>
      <c r="C140" s="15">
        <f>+C141+C142+C144+C145+C143</f>
        <v>200341273</v>
      </c>
      <c r="D140" s="15">
        <f>+D141+D142+D144+D145+D143</f>
        <v>201090207</v>
      </c>
    </row>
    <row r="141" spans="1:4" x14ac:dyDescent="0.25">
      <c r="A141" s="115" t="s">
        <v>94</v>
      </c>
      <c r="B141" s="221" t="s">
        <v>249</v>
      </c>
      <c r="C141" s="631"/>
      <c r="D141" s="631"/>
    </row>
    <row r="142" spans="1:4" x14ac:dyDescent="0.25">
      <c r="A142" s="115" t="s">
        <v>96</v>
      </c>
      <c r="B142" s="221" t="s">
        <v>250</v>
      </c>
      <c r="C142" s="631">
        <v>13432548</v>
      </c>
      <c r="D142" s="631">
        <v>13432548</v>
      </c>
    </row>
    <row r="143" spans="1:4" x14ac:dyDescent="0.25">
      <c r="A143" s="115" t="s">
        <v>98</v>
      </c>
      <c r="B143" s="221" t="s">
        <v>300</v>
      </c>
      <c r="C143" s="631">
        <v>186908725</v>
      </c>
      <c r="D143" s="631">
        <v>187657659</v>
      </c>
    </row>
    <row r="144" spans="1:4" x14ac:dyDescent="0.25">
      <c r="A144" s="115" t="s">
        <v>100</v>
      </c>
      <c r="B144" s="221" t="s">
        <v>251</v>
      </c>
      <c r="C144" s="631"/>
      <c r="D144" s="631"/>
    </row>
    <row r="145" spans="1:4" ht="15.75" thickBot="1" x14ac:dyDescent="0.3">
      <c r="A145" s="118" t="s">
        <v>102</v>
      </c>
      <c r="B145" s="219" t="s">
        <v>252</v>
      </c>
      <c r="C145" s="631"/>
      <c r="D145" s="631"/>
    </row>
    <row r="146" spans="1:4" ht="15.75" thickBot="1" x14ac:dyDescent="0.3">
      <c r="A146" s="84" t="s">
        <v>253</v>
      </c>
      <c r="B146" s="223" t="s">
        <v>254</v>
      </c>
      <c r="C146" s="635">
        <f>+C147+C148+C149+C150+C151</f>
        <v>0</v>
      </c>
      <c r="D146" s="635">
        <f>+D147+D148+D149+D150+D151</f>
        <v>0</v>
      </c>
    </row>
    <row r="147" spans="1:4" x14ac:dyDescent="0.25">
      <c r="A147" s="115" t="s">
        <v>106</v>
      </c>
      <c r="B147" s="221" t="s">
        <v>255</v>
      </c>
      <c r="C147" s="631"/>
      <c r="D147" s="631"/>
    </row>
    <row r="148" spans="1:4" x14ac:dyDescent="0.25">
      <c r="A148" s="115" t="s">
        <v>108</v>
      </c>
      <c r="B148" s="221" t="s">
        <v>256</v>
      </c>
      <c r="C148" s="631"/>
      <c r="D148" s="631"/>
    </row>
    <row r="149" spans="1:4" x14ac:dyDescent="0.25">
      <c r="A149" s="115" t="s">
        <v>110</v>
      </c>
      <c r="B149" s="221" t="s">
        <v>257</v>
      </c>
      <c r="C149" s="631"/>
      <c r="D149" s="631"/>
    </row>
    <row r="150" spans="1:4" x14ac:dyDescent="0.25">
      <c r="A150" s="115" t="s">
        <v>112</v>
      </c>
      <c r="B150" s="221" t="s">
        <v>301</v>
      </c>
      <c r="C150" s="631"/>
      <c r="D150" s="631"/>
    </row>
    <row r="151" spans="1:4" ht="15.75" thickBot="1" x14ac:dyDescent="0.3">
      <c r="A151" s="118" t="s">
        <v>259</v>
      </c>
      <c r="B151" s="219" t="s">
        <v>260</v>
      </c>
      <c r="C151" s="634"/>
      <c r="D151" s="634"/>
    </row>
    <row r="152" spans="1:4" ht="15.75" thickBot="1" x14ac:dyDescent="0.3">
      <c r="A152" s="121" t="s">
        <v>114</v>
      </c>
      <c r="B152" s="223" t="s">
        <v>261</v>
      </c>
      <c r="C152" s="635"/>
      <c r="D152" s="635"/>
    </row>
    <row r="153" spans="1:4" ht="15.75" thickBot="1" x14ac:dyDescent="0.3">
      <c r="A153" s="121" t="s">
        <v>262</v>
      </c>
      <c r="B153" s="223" t="s">
        <v>263</v>
      </c>
      <c r="C153" s="635"/>
      <c r="D153" s="635"/>
    </row>
    <row r="154" spans="1:4" ht="15.75" thickBot="1" x14ac:dyDescent="0.3">
      <c r="A154" s="84" t="s">
        <v>264</v>
      </c>
      <c r="B154" s="223" t="s">
        <v>265</v>
      </c>
      <c r="C154" s="636">
        <f>+C129+C133+C140+C146+C152+C153</f>
        <v>200341273</v>
      </c>
      <c r="D154" s="636">
        <f>+D129+D133+D140+D146+D152+D153</f>
        <v>201090207</v>
      </c>
    </row>
    <row r="155" spans="1:4" ht="15.75" thickBot="1" x14ac:dyDescent="0.3">
      <c r="A155" s="534" t="s">
        <v>266</v>
      </c>
      <c r="B155" s="637" t="s">
        <v>267</v>
      </c>
      <c r="C155" s="636">
        <f>+C128+C154</f>
        <v>394741928</v>
      </c>
      <c r="D155" s="636">
        <f>+D128+D154</f>
        <v>415040991</v>
      </c>
    </row>
    <row r="156" spans="1:4" ht="15.75" thickBot="1" x14ac:dyDescent="0.3">
      <c r="A156" s="638"/>
      <c r="B156" s="639"/>
      <c r="C156" s="640"/>
      <c r="D156" s="640"/>
    </row>
    <row r="157" spans="1:4" ht="15.75" thickBot="1" x14ac:dyDescent="0.3">
      <c r="A157" s="559" t="s">
        <v>302</v>
      </c>
      <c r="B157" s="560"/>
      <c r="C157" s="585"/>
      <c r="D157" s="585"/>
    </row>
    <row r="158" spans="1:4" ht="15.75" thickBot="1" x14ac:dyDescent="0.3">
      <c r="A158" s="559" t="s">
        <v>303</v>
      </c>
      <c r="B158" s="560"/>
      <c r="C158" s="585"/>
      <c r="D158" s="585"/>
    </row>
  </sheetData>
  <pageMargins left="0.7" right="0.7" top="0.75" bottom="0.75" header="0.3" footer="0.3"/>
  <pageSetup paperSize="9" scale="83" orientation="portrait" r:id="rId1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zoomScaleNormal="100" workbookViewId="0">
      <selection activeCell="J22" sqref="J22"/>
    </sheetView>
  </sheetViews>
  <sheetFormatPr defaultRowHeight="15" x14ac:dyDescent="0.25"/>
  <cols>
    <col min="1" max="1" width="12.7109375" customWidth="1"/>
    <col min="2" max="2" width="51.28515625" customWidth="1"/>
    <col min="3" max="3" width="17.28515625" customWidth="1"/>
    <col min="4" max="4" width="16.7109375" customWidth="1"/>
    <col min="11" max="11" width="10.85546875" style="298" bestFit="1" customWidth="1"/>
  </cols>
  <sheetData>
    <row r="1" spans="1:4" ht="16.5" thickBot="1" x14ac:dyDescent="0.3">
      <c r="A1" s="485"/>
      <c r="B1" s="486"/>
      <c r="C1" s="600" t="str">
        <f>+CONCATENATE("9.1.2. melléklet a 16/",LEFT([1]ÖSSZEFÜGGÉSEK!A5,4),". (VII.27.) önkormányzati rendelethez")</f>
        <v>9.1.2. melléklet a 16/2017. (VII.27.) önkormányzati rendelethez</v>
      </c>
    </row>
    <row r="2" spans="1:4" x14ac:dyDescent="0.25">
      <c r="A2" s="489" t="s">
        <v>272</v>
      </c>
      <c r="B2" s="490" t="s">
        <v>273</v>
      </c>
      <c r="C2" s="601" t="s">
        <v>274</v>
      </c>
      <c r="D2" s="601" t="s">
        <v>305</v>
      </c>
    </row>
    <row r="3" spans="1:4" ht="15.75" thickBot="1" x14ac:dyDescent="0.3">
      <c r="A3" s="602" t="s">
        <v>275</v>
      </c>
      <c r="B3" s="494" t="s">
        <v>471</v>
      </c>
      <c r="C3" s="603" t="s">
        <v>339</v>
      </c>
      <c r="D3" s="603" t="s">
        <v>461</v>
      </c>
    </row>
    <row r="4" spans="1:4" ht="15.75" thickBot="1" x14ac:dyDescent="0.3">
      <c r="A4" s="569"/>
      <c r="B4" s="569"/>
      <c r="C4" s="570" t="str">
        <f>'[1]9.1.1. sz. mell '!C4</f>
        <v>Forintban!</v>
      </c>
    </row>
    <row r="5" spans="1:4" ht="15.75" thickBot="1" x14ac:dyDescent="0.3">
      <c r="A5" s="501" t="s">
        <v>277</v>
      </c>
      <c r="B5" s="502" t="s">
        <v>278</v>
      </c>
      <c r="C5" s="604" t="s">
        <v>279</v>
      </c>
      <c r="D5" s="604" t="s">
        <v>279</v>
      </c>
    </row>
    <row r="6" spans="1:4" ht="15.75" thickBot="1" x14ac:dyDescent="0.3">
      <c r="A6" s="505"/>
      <c r="B6" s="571" t="s">
        <v>7</v>
      </c>
      <c r="C6" s="572" t="s">
        <v>8</v>
      </c>
      <c r="D6" s="572" t="s">
        <v>8</v>
      </c>
    </row>
    <row r="7" spans="1:4" ht="15.75" thickBot="1" x14ac:dyDescent="0.3">
      <c r="A7" s="509"/>
      <c r="B7" s="573" t="s">
        <v>280</v>
      </c>
      <c r="C7" s="605"/>
      <c r="D7" s="605"/>
    </row>
    <row r="8" spans="1:4" ht="15.75" thickBot="1" x14ac:dyDescent="0.3">
      <c r="A8" s="84" t="s">
        <v>10</v>
      </c>
      <c r="B8" s="7" t="s">
        <v>11</v>
      </c>
      <c r="C8" s="104">
        <f>+C9+C10+C11+C12+C13+C14</f>
        <v>5978610</v>
      </c>
      <c r="D8" s="104">
        <f>+D9+D10+D11+D12+D13+D14</f>
        <v>8111696</v>
      </c>
    </row>
    <row r="9" spans="1:4" x14ac:dyDescent="0.25">
      <c r="A9" s="115" t="s">
        <v>12</v>
      </c>
      <c r="B9" s="606" t="s">
        <v>13</v>
      </c>
      <c r="C9" s="607"/>
      <c r="D9" s="607"/>
    </row>
    <row r="10" spans="1:4" x14ac:dyDescent="0.25">
      <c r="A10" s="116" t="s">
        <v>14</v>
      </c>
      <c r="B10" s="608" t="s">
        <v>15</v>
      </c>
      <c r="C10" s="609"/>
      <c r="D10" s="609"/>
    </row>
    <row r="11" spans="1:4" ht="23.25" x14ac:dyDescent="0.25">
      <c r="A11" s="116" t="s">
        <v>16</v>
      </c>
      <c r="B11" s="608" t="s">
        <v>17</v>
      </c>
      <c r="C11" s="609">
        <v>5978610</v>
      </c>
      <c r="D11" s="609">
        <v>7560684</v>
      </c>
    </row>
    <row r="12" spans="1:4" x14ac:dyDescent="0.25">
      <c r="A12" s="116" t="s">
        <v>18</v>
      </c>
      <c r="B12" s="608" t="s">
        <v>19</v>
      </c>
      <c r="C12" s="609"/>
      <c r="D12" s="609"/>
    </row>
    <row r="13" spans="1:4" x14ac:dyDescent="0.25">
      <c r="A13" s="116" t="s">
        <v>20</v>
      </c>
      <c r="B13" s="608" t="s">
        <v>281</v>
      </c>
      <c r="C13" s="609"/>
      <c r="D13" s="609">
        <v>551012</v>
      </c>
    </row>
    <row r="14" spans="1:4" ht="15.75" thickBot="1" x14ac:dyDescent="0.3">
      <c r="A14" s="117" t="s">
        <v>22</v>
      </c>
      <c r="B14" s="610" t="s">
        <v>23</v>
      </c>
      <c r="C14" s="609"/>
      <c r="D14" s="609"/>
    </row>
    <row r="15" spans="1:4" ht="21.75" thickBot="1" x14ac:dyDescent="0.3">
      <c r="A15" s="84" t="s">
        <v>24</v>
      </c>
      <c r="B15" s="611" t="s">
        <v>25</v>
      </c>
      <c r="C15" s="104">
        <f>+C16+C17+C18+C19+C20</f>
        <v>105318056</v>
      </c>
      <c r="D15" s="104">
        <f>+D16+D17+D18+D19+D20</f>
        <v>103735982</v>
      </c>
    </row>
    <row r="16" spans="1:4" x14ac:dyDescent="0.25">
      <c r="A16" s="115" t="s">
        <v>26</v>
      </c>
      <c r="B16" s="606" t="s">
        <v>27</v>
      </c>
      <c r="C16" s="607"/>
      <c r="D16" s="607"/>
    </row>
    <row r="17" spans="1:4" x14ac:dyDescent="0.25">
      <c r="A17" s="116" t="s">
        <v>28</v>
      </c>
      <c r="B17" s="608" t="s">
        <v>29</v>
      </c>
      <c r="C17" s="609"/>
      <c r="D17" s="609"/>
    </row>
    <row r="18" spans="1:4" x14ac:dyDescent="0.25">
      <c r="A18" s="116" t="s">
        <v>30</v>
      </c>
      <c r="B18" s="608" t="s">
        <v>31</v>
      </c>
      <c r="C18" s="609"/>
      <c r="D18" s="609"/>
    </row>
    <row r="19" spans="1:4" x14ac:dyDescent="0.25">
      <c r="A19" s="116" t="s">
        <v>32</v>
      </c>
      <c r="B19" s="608" t="s">
        <v>33</v>
      </c>
      <c r="C19" s="609"/>
      <c r="D19" s="609"/>
    </row>
    <row r="20" spans="1:4" x14ac:dyDescent="0.25">
      <c r="A20" s="116" t="s">
        <v>34</v>
      </c>
      <c r="B20" s="608" t="s">
        <v>35</v>
      </c>
      <c r="C20" s="609">
        <v>105318056</v>
      </c>
      <c r="D20" s="609">
        <v>103735982</v>
      </c>
    </row>
    <row r="21" spans="1:4" ht="15.75" thickBot="1" x14ac:dyDescent="0.3">
      <c r="A21" s="117" t="s">
        <v>36</v>
      </c>
      <c r="B21" s="610" t="s">
        <v>37</v>
      </c>
      <c r="C21" s="612"/>
      <c r="D21" s="612"/>
    </row>
    <row r="22" spans="1:4" ht="21.75" thickBot="1" x14ac:dyDescent="0.3">
      <c r="A22" s="84" t="s">
        <v>38</v>
      </c>
      <c r="B22" s="7" t="s">
        <v>39</v>
      </c>
      <c r="C22" s="104">
        <f>+C23+C24+C25+C26+C27</f>
        <v>105203370</v>
      </c>
      <c r="D22" s="104">
        <f>+D23+D24+D25+D26+D27</f>
        <v>675160555</v>
      </c>
    </row>
    <row r="23" spans="1:4" x14ac:dyDescent="0.25">
      <c r="A23" s="115" t="s">
        <v>40</v>
      </c>
      <c r="B23" s="606" t="s">
        <v>41</v>
      </c>
      <c r="C23" s="607"/>
      <c r="D23" s="607"/>
    </row>
    <row r="24" spans="1:4" x14ac:dyDescent="0.25">
      <c r="A24" s="116" t="s">
        <v>42</v>
      </c>
      <c r="B24" s="608" t="s">
        <v>43</v>
      </c>
      <c r="C24" s="609"/>
      <c r="D24" s="609"/>
    </row>
    <row r="25" spans="1:4" x14ac:dyDescent="0.25">
      <c r="A25" s="116" t="s">
        <v>44</v>
      </c>
      <c r="B25" s="608" t="s">
        <v>45</v>
      </c>
      <c r="C25" s="609"/>
      <c r="D25" s="609"/>
    </row>
    <row r="26" spans="1:4" ht="23.25" x14ac:dyDescent="0.25">
      <c r="A26" s="116" t="s">
        <v>46</v>
      </c>
      <c r="B26" s="608" t="s">
        <v>47</v>
      </c>
      <c r="C26" s="609"/>
      <c r="D26" s="609"/>
    </row>
    <row r="27" spans="1:4" x14ac:dyDescent="0.25">
      <c r="A27" s="116" t="s">
        <v>48</v>
      </c>
      <c r="B27" s="608" t="s">
        <v>49</v>
      </c>
      <c r="C27" s="609">
        <v>105203370</v>
      </c>
      <c r="D27" s="609">
        <v>675160555</v>
      </c>
    </row>
    <row r="28" spans="1:4" ht="15.75" thickBot="1" x14ac:dyDescent="0.3">
      <c r="A28" s="117" t="s">
        <v>50</v>
      </c>
      <c r="B28" s="610" t="s">
        <v>51</v>
      </c>
      <c r="C28" s="612"/>
      <c r="D28" s="612"/>
    </row>
    <row r="29" spans="1:4" ht="15.75" thickBot="1" x14ac:dyDescent="0.3">
      <c r="A29" s="84" t="s">
        <v>52</v>
      </c>
      <c r="B29" s="7" t="s">
        <v>466</v>
      </c>
      <c r="C29" s="15">
        <f>SUM(C30:C36)</f>
        <v>0</v>
      </c>
      <c r="D29" s="15">
        <f>SUM(D30:D36)</f>
        <v>0</v>
      </c>
    </row>
    <row r="30" spans="1:4" x14ac:dyDescent="0.25">
      <c r="A30" s="115" t="s">
        <v>54</v>
      </c>
      <c r="B30" s="606" t="s">
        <v>467</v>
      </c>
      <c r="C30" s="607"/>
      <c r="D30" s="607"/>
    </row>
    <row r="31" spans="1:4" x14ac:dyDescent="0.25">
      <c r="A31" s="116" t="s">
        <v>56</v>
      </c>
      <c r="B31" s="608" t="s">
        <v>468</v>
      </c>
      <c r="C31" s="609"/>
      <c r="D31" s="609"/>
    </row>
    <row r="32" spans="1:4" x14ac:dyDescent="0.25">
      <c r="A32" s="116" t="s">
        <v>58</v>
      </c>
      <c r="B32" s="608" t="s">
        <v>59</v>
      </c>
      <c r="C32" s="609"/>
      <c r="D32" s="609"/>
    </row>
    <row r="33" spans="1:4" x14ac:dyDescent="0.25">
      <c r="A33" s="116" t="s">
        <v>60</v>
      </c>
      <c r="B33" s="608" t="s">
        <v>61</v>
      </c>
      <c r="C33" s="609"/>
      <c r="D33" s="609"/>
    </row>
    <row r="34" spans="1:4" x14ac:dyDescent="0.25">
      <c r="A34" s="116" t="s">
        <v>62</v>
      </c>
      <c r="B34" s="608" t="s">
        <v>63</v>
      </c>
      <c r="C34" s="609"/>
      <c r="D34" s="609"/>
    </row>
    <row r="35" spans="1:4" x14ac:dyDescent="0.25">
      <c r="A35" s="116" t="s">
        <v>64</v>
      </c>
      <c r="B35" s="608" t="s">
        <v>65</v>
      </c>
      <c r="C35" s="609"/>
      <c r="D35" s="609"/>
    </row>
    <row r="36" spans="1:4" ht="15.75" thickBot="1" x14ac:dyDescent="0.3">
      <c r="A36" s="117" t="s">
        <v>66</v>
      </c>
      <c r="B36" s="610" t="s">
        <v>67</v>
      </c>
      <c r="C36" s="612"/>
      <c r="D36" s="612"/>
    </row>
    <row r="37" spans="1:4" ht="15.75" thickBot="1" x14ac:dyDescent="0.3">
      <c r="A37" s="84" t="s">
        <v>68</v>
      </c>
      <c r="B37" s="7" t="s">
        <v>69</v>
      </c>
      <c r="C37" s="104">
        <f>SUM(C38:C48)</f>
        <v>28799000</v>
      </c>
      <c r="D37" s="104">
        <f>SUM(D38:D48)</f>
        <v>28799000</v>
      </c>
    </row>
    <row r="38" spans="1:4" x14ac:dyDescent="0.25">
      <c r="A38" s="115" t="s">
        <v>70</v>
      </c>
      <c r="B38" s="606" t="s">
        <v>71</v>
      </c>
      <c r="C38" s="607">
        <v>4400000</v>
      </c>
      <c r="D38" s="607">
        <v>4400000</v>
      </c>
    </row>
    <row r="39" spans="1:4" x14ac:dyDescent="0.25">
      <c r="A39" s="116" t="s">
        <v>72</v>
      </c>
      <c r="B39" s="608" t="s">
        <v>73</v>
      </c>
      <c r="C39" s="609">
        <v>10399000</v>
      </c>
      <c r="D39" s="609">
        <v>8399000</v>
      </c>
    </row>
    <row r="40" spans="1:4" x14ac:dyDescent="0.25">
      <c r="A40" s="116" t="s">
        <v>74</v>
      </c>
      <c r="B40" s="608" t="s">
        <v>75</v>
      </c>
      <c r="C40" s="609">
        <v>14000000</v>
      </c>
      <c r="D40" s="609">
        <v>14000000</v>
      </c>
    </row>
    <row r="41" spans="1:4" x14ac:dyDescent="0.25">
      <c r="A41" s="116" t="s">
        <v>76</v>
      </c>
      <c r="B41" s="608" t="s">
        <v>77</v>
      </c>
      <c r="C41" s="609"/>
      <c r="D41" s="609"/>
    </row>
    <row r="42" spans="1:4" x14ac:dyDescent="0.25">
      <c r="A42" s="116" t="s">
        <v>78</v>
      </c>
      <c r="B42" s="608" t="s">
        <v>79</v>
      </c>
      <c r="C42" s="609"/>
      <c r="D42" s="609"/>
    </row>
    <row r="43" spans="1:4" x14ac:dyDescent="0.25">
      <c r="A43" s="116" t="s">
        <v>80</v>
      </c>
      <c r="B43" s="608" t="s">
        <v>81</v>
      </c>
      <c r="C43" s="609"/>
      <c r="D43" s="609"/>
    </row>
    <row r="44" spans="1:4" x14ac:dyDescent="0.25">
      <c r="A44" s="116" t="s">
        <v>82</v>
      </c>
      <c r="B44" s="608" t="s">
        <v>83</v>
      </c>
      <c r="C44" s="609"/>
      <c r="D44" s="609"/>
    </row>
    <row r="45" spans="1:4" x14ac:dyDescent="0.25">
      <c r="A45" s="116" t="s">
        <v>84</v>
      </c>
      <c r="B45" s="608" t="s">
        <v>472</v>
      </c>
      <c r="C45" s="609"/>
      <c r="D45" s="609"/>
    </row>
    <row r="46" spans="1:4" x14ac:dyDescent="0.25">
      <c r="A46" s="116" t="s">
        <v>86</v>
      </c>
      <c r="B46" s="608" t="s">
        <v>87</v>
      </c>
      <c r="C46" s="614"/>
      <c r="D46" s="614"/>
    </row>
    <row r="47" spans="1:4" x14ac:dyDescent="0.25">
      <c r="A47" s="117" t="s">
        <v>88</v>
      </c>
      <c r="B47" s="610" t="s">
        <v>89</v>
      </c>
      <c r="C47" s="615"/>
      <c r="D47" s="615"/>
    </row>
    <row r="48" spans="1:4" ht="15.75" thickBot="1" x14ac:dyDescent="0.3">
      <c r="A48" s="117" t="s">
        <v>90</v>
      </c>
      <c r="B48" s="610" t="s">
        <v>91</v>
      </c>
      <c r="C48" s="615"/>
      <c r="D48" s="615">
        <v>2000000</v>
      </c>
    </row>
    <row r="49" spans="1:4" ht="15.75" thickBot="1" x14ac:dyDescent="0.3">
      <c r="A49" s="84" t="s">
        <v>92</v>
      </c>
      <c r="B49" s="7" t="s">
        <v>93</v>
      </c>
      <c r="C49" s="104">
        <f>SUM(C50:C54)</f>
        <v>0</v>
      </c>
      <c r="D49" s="104">
        <f>SUM(D50:D54)</f>
        <v>0</v>
      </c>
    </row>
    <row r="50" spans="1:4" x14ac:dyDescent="0.25">
      <c r="A50" s="115" t="s">
        <v>94</v>
      </c>
      <c r="B50" s="606" t="s">
        <v>95</v>
      </c>
      <c r="C50" s="616"/>
      <c r="D50" s="616"/>
    </row>
    <row r="51" spans="1:4" x14ac:dyDescent="0.25">
      <c r="A51" s="116" t="s">
        <v>96</v>
      </c>
      <c r="B51" s="608" t="s">
        <v>97</v>
      </c>
      <c r="C51" s="614"/>
      <c r="D51" s="614"/>
    </row>
    <row r="52" spans="1:4" x14ac:dyDescent="0.25">
      <c r="A52" s="116" t="s">
        <v>98</v>
      </c>
      <c r="B52" s="608" t="s">
        <v>99</v>
      </c>
      <c r="C52" s="614"/>
      <c r="D52" s="614"/>
    </row>
    <row r="53" spans="1:4" x14ac:dyDescent="0.25">
      <c r="A53" s="116" t="s">
        <v>100</v>
      </c>
      <c r="B53" s="608" t="s">
        <v>101</v>
      </c>
      <c r="C53" s="614"/>
      <c r="D53" s="614"/>
    </row>
    <row r="54" spans="1:4" ht="15.75" thickBot="1" x14ac:dyDescent="0.3">
      <c r="A54" s="117" t="s">
        <v>102</v>
      </c>
      <c r="B54" s="610" t="s">
        <v>103</v>
      </c>
      <c r="C54" s="615"/>
      <c r="D54" s="615"/>
    </row>
    <row r="55" spans="1:4" ht="15.75" thickBot="1" x14ac:dyDescent="0.3">
      <c r="A55" s="84" t="s">
        <v>104</v>
      </c>
      <c r="B55" s="7" t="s">
        <v>105</v>
      </c>
      <c r="C55" s="104">
        <f>SUM(C56:C58)</f>
        <v>0</v>
      </c>
      <c r="D55" s="104">
        <f>SUM(D56:D58)</f>
        <v>0</v>
      </c>
    </row>
    <row r="56" spans="1:4" ht="23.25" x14ac:dyDescent="0.25">
      <c r="A56" s="115" t="s">
        <v>106</v>
      </c>
      <c r="B56" s="606" t="s">
        <v>107</v>
      </c>
      <c r="C56" s="607"/>
      <c r="D56" s="607"/>
    </row>
    <row r="57" spans="1:4" ht="23.25" x14ac:dyDescent="0.25">
      <c r="A57" s="116" t="s">
        <v>108</v>
      </c>
      <c r="B57" s="608" t="s">
        <v>109</v>
      </c>
      <c r="C57" s="609"/>
      <c r="D57" s="609"/>
    </row>
    <row r="58" spans="1:4" x14ac:dyDescent="0.25">
      <c r="A58" s="116" t="s">
        <v>110</v>
      </c>
      <c r="B58" s="608" t="s">
        <v>111</v>
      </c>
      <c r="C58" s="609"/>
      <c r="D58" s="609"/>
    </row>
    <row r="59" spans="1:4" ht="15.75" thickBot="1" x14ac:dyDescent="0.3">
      <c r="A59" s="117" t="s">
        <v>112</v>
      </c>
      <c r="B59" s="610" t="s">
        <v>113</v>
      </c>
      <c r="C59" s="612"/>
      <c r="D59" s="612"/>
    </row>
    <row r="60" spans="1:4" ht="15.75" thickBot="1" x14ac:dyDescent="0.3">
      <c r="A60" s="84" t="s">
        <v>114</v>
      </c>
      <c r="B60" s="611" t="s">
        <v>115</v>
      </c>
      <c r="C60" s="104">
        <f>SUM(C61:C63)</f>
        <v>0</v>
      </c>
      <c r="D60" s="104">
        <f>SUM(D61:D63)</f>
        <v>0</v>
      </c>
    </row>
    <row r="61" spans="1:4" ht="23.25" x14ac:dyDescent="0.25">
      <c r="A61" s="115" t="s">
        <v>116</v>
      </c>
      <c r="B61" s="606" t="s">
        <v>117</v>
      </c>
      <c r="C61" s="614"/>
      <c r="D61" s="614"/>
    </row>
    <row r="62" spans="1:4" ht="23.25" x14ac:dyDescent="0.25">
      <c r="A62" s="116" t="s">
        <v>118</v>
      </c>
      <c r="B62" s="608" t="s">
        <v>119</v>
      </c>
      <c r="C62" s="614"/>
      <c r="D62" s="614"/>
    </row>
    <row r="63" spans="1:4" x14ac:dyDescent="0.25">
      <c r="A63" s="116" t="s">
        <v>120</v>
      </c>
      <c r="B63" s="608" t="s">
        <v>121</v>
      </c>
      <c r="C63" s="614"/>
      <c r="D63" s="614"/>
    </row>
    <row r="64" spans="1:4" ht="15.75" thickBot="1" x14ac:dyDescent="0.3">
      <c r="A64" s="117" t="s">
        <v>122</v>
      </c>
      <c r="B64" s="610" t="s">
        <v>123</v>
      </c>
      <c r="C64" s="614"/>
      <c r="D64" s="614"/>
    </row>
    <row r="65" spans="1:4" ht="15.75" thickBot="1" x14ac:dyDescent="0.3">
      <c r="A65" s="84" t="s">
        <v>262</v>
      </c>
      <c r="B65" s="7" t="s">
        <v>126</v>
      </c>
      <c r="C65" s="15">
        <f>+C8+C15+C22+C29+C37+C49+C55+C60</f>
        <v>245299036</v>
      </c>
      <c r="D65" s="15">
        <f>+D8+D15+D22+D29+D37+D49+D55+D60</f>
        <v>815807233</v>
      </c>
    </row>
    <row r="66" spans="1:4" ht="15.75" thickBot="1" x14ac:dyDescent="0.3">
      <c r="A66" s="617" t="s">
        <v>285</v>
      </c>
      <c r="B66" s="611" t="s">
        <v>128</v>
      </c>
      <c r="C66" s="104">
        <f>SUM(C67:C69)</f>
        <v>0</v>
      </c>
      <c r="D66" s="104">
        <f>SUM(D67:D69)</f>
        <v>0</v>
      </c>
    </row>
    <row r="67" spans="1:4" x14ac:dyDescent="0.25">
      <c r="A67" s="115" t="s">
        <v>129</v>
      </c>
      <c r="B67" s="606" t="s">
        <v>130</v>
      </c>
      <c r="C67" s="614"/>
      <c r="D67" s="614"/>
    </row>
    <row r="68" spans="1:4" x14ac:dyDescent="0.25">
      <c r="A68" s="116" t="s">
        <v>131</v>
      </c>
      <c r="B68" s="608" t="s">
        <v>132</v>
      </c>
      <c r="C68" s="614"/>
      <c r="D68" s="614"/>
    </row>
    <row r="69" spans="1:4" ht="15.75" thickBot="1" x14ac:dyDescent="0.3">
      <c r="A69" s="117" t="s">
        <v>133</v>
      </c>
      <c r="B69" s="643" t="s">
        <v>286</v>
      </c>
      <c r="C69" s="614"/>
      <c r="D69" s="614"/>
    </row>
    <row r="70" spans="1:4" ht="15.75" thickBot="1" x14ac:dyDescent="0.3">
      <c r="A70" s="617" t="s">
        <v>135</v>
      </c>
      <c r="B70" s="611" t="s">
        <v>136</v>
      </c>
      <c r="C70" s="104">
        <f>SUM(C71:C74)</f>
        <v>0</v>
      </c>
      <c r="D70" s="104">
        <f>SUM(D71:D74)</f>
        <v>0</v>
      </c>
    </row>
    <row r="71" spans="1:4" x14ac:dyDescent="0.25">
      <c r="A71" s="115" t="s">
        <v>137</v>
      </c>
      <c r="B71" s="606" t="s">
        <v>138</v>
      </c>
      <c r="C71" s="614"/>
      <c r="D71" s="614"/>
    </row>
    <row r="72" spans="1:4" x14ac:dyDescent="0.25">
      <c r="A72" s="116" t="s">
        <v>139</v>
      </c>
      <c r="B72" s="608" t="s">
        <v>140</v>
      </c>
      <c r="C72" s="614"/>
      <c r="D72" s="614"/>
    </row>
    <row r="73" spans="1:4" x14ac:dyDescent="0.25">
      <c r="A73" s="116" t="s">
        <v>141</v>
      </c>
      <c r="B73" s="608" t="s">
        <v>142</v>
      </c>
      <c r="C73" s="614"/>
      <c r="D73" s="614"/>
    </row>
    <row r="74" spans="1:4" ht="15.75" thickBot="1" x14ac:dyDescent="0.3">
      <c r="A74" s="117" t="s">
        <v>143</v>
      </c>
      <c r="B74" s="610" t="s">
        <v>144</v>
      </c>
      <c r="C74" s="614"/>
      <c r="D74" s="614"/>
    </row>
    <row r="75" spans="1:4" ht="15.75" thickBot="1" x14ac:dyDescent="0.3">
      <c r="A75" s="617" t="s">
        <v>145</v>
      </c>
      <c r="B75" s="611" t="s">
        <v>146</v>
      </c>
      <c r="C75" s="104">
        <f>SUM(C76:C77)</f>
        <v>32757710</v>
      </c>
      <c r="D75" s="104">
        <f>SUM(D76:D77)</f>
        <v>32207221</v>
      </c>
    </row>
    <row r="76" spans="1:4" x14ac:dyDescent="0.25">
      <c r="A76" s="115" t="s">
        <v>147</v>
      </c>
      <c r="B76" s="606" t="s">
        <v>148</v>
      </c>
      <c r="C76" s="614">
        <v>32757710</v>
      </c>
      <c r="D76" s="614">
        <v>32207221</v>
      </c>
    </row>
    <row r="77" spans="1:4" ht="15.75" thickBot="1" x14ac:dyDescent="0.3">
      <c r="A77" s="117" t="s">
        <v>149</v>
      </c>
      <c r="B77" s="610" t="s">
        <v>150</v>
      </c>
      <c r="C77" s="614"/>
      <c r="D77" s="614"/>
    </row>
    <row r="78" spans="1:4" ht="15.75" thickBot="1" x14ac:dyDescent="0.3">
      <c r="A78" s="617" t="s">
        <v>151</v>
      </c>
      <c r="B78" s="611" t="s">
        <v>152</v>
      </c>
      <c r="C78" s="104">
        <f>SUM(C79:C81)</f>
        <v>0</v>
      </c>
      <c r="D78" s="104">
        <f>SUM(D79:D81)</f>
        <v>0</v>
      </c>
    </row>
    <row r="79" spans="1:4" x14ac:dyDescent="0.25">
      <c r="A79" s="115" t="s">
        <v>153</v>
      </c>
      <c r="B79" s="606" t="s">
        <v>154</v>
      </c>
      <c r="C79" s="614"/>
      <c r="D79" s="614"/>
    </row>
    <row r="80" spans="1:4" x14ac:dyDescent="0.25">
      <c r="A80" s="116" t="s">
        <v>155</v>
      </c>
      <c r="B80" s="608" t="s">
        <v>156</v>
      </c>
      <c r="C80" s="614"/>
      <c r="D80" s="614"/>
    </row>
    <row r="81" spans="1:4" ht="15.75" thickBot="1" x14ac:dyDescent="0.3">
      <c r="A81" s="117" t="s">
        <v>157</v>
      </c>
      <c r="B81" s="610" t="s">
        <v>158</v>
      </c>
      <c r="C81" s="614"/>
      <c r="D81" s="614"/>
    </row>
    <row r="82" spans="1:4" ht="15.75" thickBot="1" x14ac:dyDescent="0.3">
      <c r="A82" s="617" t="s">
        <v>159</v>
      </c>
      <c r="B82" s="611" t="s">
        <v>160</v>
      </c>
      <c r="C82" s="104">
        <f>SUM(C83:C86)</f>
        <v>0</v>
      </c>
      <c r="D82" s="104">
        <f>SUM(D83:D86)</f>
        <v>0</v>
      </c>
    </row>
    <row r="83" spans="1:4" x14ac:dyDescent="0.25">
      <c r="A83" s="619" t="s">
        <v>161</v>
      </c>
      <c r="B83" s="606" t="s">
        <v>162</v>
      </c>
      <c r="C83" s="614"/>
      <c r="D83" s="614"/>
    </row>
    <row r="84" spans="1:4" x14ac:dyDescent="0.25">
      <c r="A84" s="620" t="s">
        <v>163</v>
      </c>
      <c r="B84" s="608" t="s">
        <v>164</v>
      </c>
      <c r="C84" s="614"/>
      <c r="D84" s="614"/>
    </row>
    <row r="85" spans="1:4" x14ac:dyDescent="0.25">
      <c r="A85" s="620" t="s">
        <v>165</v>
      </c>
      <c r="B85" s="608" t="s">
        <v>166</v>
      </c>
      <c r="C85" s="614"/>
      <c r="D85" s="614"/>
    </row>
    <row r="86" spans="1:4" ht="15.75" thickBot="1" x14ac:dyDescent="0.3">
      <c r="A86" s="621" t="s">
        <v>167</v>
      </c>
      <c r="B86" s="610" t="s">
        <v>168</v>
      </c>
      <c r="C86" s="614"/>
      <c r="D86" s="614"/>
    </row>
    <row r="87" spans="1:4" ht="15.75" thickBot="1" x14ac:dyDescent="0.3">
      <c r="A87" s="617" t="s">
        <v>169</v>
      </c>
      <c r="B87" s="611" t="s">
        <v>170</v>
      </c>
      <c r="C87" s="622"/>
      <c r="D87" s="622"/>
    </row>
    <row r="88" spans="1:4" ht="15.75" thickBot="1" x14ac:dyDescent="0.3">
      <c r="A88" s="617" t="s">
        <v>287</v>
      </c>
      <c r="B88" s="611" t="s">
        <v>172</v>
      </c>
      <c r="C88" s="622"/>
      <c r="D88" s="622"/>
    </row>
    <row r="89" spans="1:4" ht="15.75" thickBot="1" x14ac:dyDescent="0.3">
      <c r="A89" s="617" t="s">
        <v>288</v>
      </c>
      <c r="B89" s="623" t="s">
        <v>174</v>
      </c>
      <c r="C89" s="15">
        <f>+C66+C70+C75+C78+C82+C88+C87</f>
        <v>32757710</v>
      </c>
      <c r="D89" s="15">
        <f>+D66+D70+D75+D78+D82+D88+D87</f>
        <v>32207221</v>
      </c>
    </row>
    <row r="90" spans="1:4" ht="15.75" thickBot="1" x14ac:dyDescent="0.3">
      <c r="A90" s="624" t="s">
        <v>289</v>
      </c>
      <c r="B90" s="625" t="s">
        <v>290</v>
      </c>
      <c r="C90" s="15">
        <f>+C65+C89</f>
        <v>278056746</v>
      </c>
      <c r="D90" s="15">
        <f>+D65+D89</f>
        <v>848014454</v>
      </c>
    </row>
    <row r="91" spans="1:4" ht="15.75" thickBot="1" x14ac:dyDescent="0.3">
      <c r="A91" s="544"/>
      <c r="B91" s="545"/>
      <c r="C91" s="546"/>
      <c r="D91" s="546"/>
    </row>
    <row r="92" spans="1:4" ht="15.75" thickBot="1" x14ac:dyDescent="0.3">
      <c r="A92" s="550"/>
      <c r="B92" s="567" t="s">
        <v>291</v>
      </c>
      <c r="C92" s="579"/>
      <c r="D92" s="579"/>
    </row>
    <row r="93" spans="1:4" ht="15.75" thickBot="1" x14ac:dyDescent="0.3">
      <c r="A93" s="19" t="s">
        <v>10</v>
      </c>
      <c r="B93" s="626" t="s">
        <v>292</v>
      </c>
      <c r="C93" s="627">
        <f>+C94+C95+C96+C97+C98+C111</f>
        <v>128109329</v>
      </c>
      <c r="D93" s="627">
        <f>+D94+D95+D96+D97+D98+D111</f>
        <v>161701890</v>
      </c>
    </row>
    <row r="94" spans="1:4" x14ac:dyDescent="0.25">
      <c r="A94" s="628" t="s">
        <v>12</v>
      </c>
      <c r="B94" s="222" t="s">
        <v>181</v>
      </c>
      <c r="C94" s="629">
        <v>57474330</v>
      </c>
      <c r="D94" s="629">
        <v>57474330</v>
      </c>
    </row>
    <row r="95" spans="1:4" x14ac:dyDescent="0.25">
      <c r="A95" s="116" t="s">
        <v>14</v>
      </c>
      <c r="B95" s="220" t="s">
        <v>182</v>
      </c>
      <c r="C95" s="609">
        <v>7090481</v>
      </c>
      <c r="D95" s="609">
        <v>7090481</v>
      </c>
    </row>
    <row r="96" spans="1:4" x14ac:dyDescent="0.25">
      <c r="A96" s="116" t="s">
        <v>16</v>
      </c>
      <c r="B96" s="220" t="s">
        <v>183</v>
      </c>
      <c r="C96" s="612">
        <v>43844518</v>
      </c>
      <c r="D96" s="612">
        <v>53369366</v>
      </c>
    </row>
    <row r="97" spans="1:4" x14ac:dyDescent="0.25">
      <c r="A97" s="116" t="s">
        <v>18</v>
      </c>
      <c r="B97" s="79" t="s">
        <v>184</v>
      </c>
      <c r="C97" s="612">
        <v>4700000</v>
      </c>
      <c r="D97" s="612">
        <v>4700000</v>
      </c>
    </row>
    <row r="98" spans="1:4" x14ac:dyDescent="0.25">
      <c r="A98" s="116" t="s">
        <v>185</v>
      </c>
      <c r="B98" s="81" t="s">
        <v>186</v>
      </c>
      <c r="C98" s="612">
        <v>15000000</v>
      </c>
      <c r="D98" s="612">
        <v>15000000</v>
      </c>
    </row>
    <row r="99" spans="1:4" x14ac:dyDescent="0.25">
      <c r="A99" s="116" t="s">
        <v>22</v>
      </c>
      <c r="B99" s="220" t="s">
        <v>293</v>
      </c>
      <c r="C99" s="612"/>
      <c r="D99" s="612"/>
    </row>
    <row r="100" spans="1:4" x14ac:dyDescent="0.25">
      <c r="A100" s="116" t="s">
        <v>188</v>
      </c>
      <c r="B100" s="86" t="s">
        <v>189</v>
      </c>
      <c r="C100" s="612"/>
      <c r="D100" s="612"/>
    </row>
    <row r="101" spans="1:4" x14ac:dyDescent="0.25">
      <c r="A101" s="116" t="s">
        <v>190</v>
      </c>
      <c r="B101" s="86" t="s">
        <v>191</v>
      </c>
      <c r="C101" s="612"/>
      <c r="D101" s="612"/>
    </row>
    <row r="102" spans="1:4" x14ac:dyDescent="0.25">
      <c r="A102" s="116" t="s">
        <v>192</v>
      </c>
      <c r="B102" s="86" t="s">
        <v>193</v>
      </c>
      <c r="C102" s="612"/>
      <c r="D102" s="612"/>
    </row>
    <row r="103" spans="1:4" ht="22.5" x14ac:dyDescent="0.25">
      <c r="A103" s="116" t="s">
        <v>194</v>
      </c>
      <c r="B103" s="87" t="s">
        <v>195</v>
      </c>
      <c r="C103" s="612"/>
      <c r="D103" s="612"/>
    </row>
    <row r="104" spans="1:4" ht="22.5" x14ac:dyDescent="0.25">
      <c r="A104" s="116" t="s">
        <v>196</v>
      </c>
      <c r="B104" s="87" t="s">
        <v>197</v>
      </c>
      <c r="C104" s="612"/>
      <c r="D104" s="612"/>
    </row>
    <row r="105" spans="1:4" x14ac:dyDescent="0.25">
      <c r="A105" s="116" t="s">
        <v>198</v>
      </c>
      <c r="B105" s="86" t="s">
        <v>199</v>
      </c>
      <c r="C105" s="612"/>
      <c r="D105" s="612"/>
    </row>
    <row r="106" spans="1:4" x14ac:dyDescent="0.25">
      <c r="A106" s="116" t="s">
        <v>200</v>
      </c>
      <c r="B106" s="86" t="s">
        <v>201</v>
      </c>
      <c r="C106" s="612"/>
      <c r="D106" s="612"/>
    </row>
    <row r="107" spans="1:4" ht="22.5" x14ac:dyDescent="0.25">
      <c r="A107" s="116" t="s">
        <v>202</v>
      </c>
      <c r="B107" s="87" t="s">
        <v>203</v>
      </c>
      <c r="C107" s="612"/>
      <c r="D107" s="612"/>
    </row>
    <row r="108" spans="1:4" x14ac:dyDescent="0.25">
      <c r="A108" s="118" t="s">
        <v>204</v>
      </c>
      <c r="B108" s="88" t="s">
        <v>205</v>
      </c>
      <c r="C108" s="612"/>
      <c r="D108" s="612"/>
    </row>
    <row r="109" spans="1:4" x14ac:dyDescent="0.25">
      <c r="A109" s="116" t="s">
        <v>206</v>
      </c>
      <c r="B109" s="88" t="s">
        <v>207</v>
      </c>
      <c r="C109" s="612"/>
      <c r="D109" s="612"/>
    </row>
    <row r="110" spans="1:4" x14ac:dyDescent="0.25">
      <c r="A110" s="116" t="s">
        <v>208</v>
      </c>
      <c r="B110" s="87" t="s">
        <v>209</v>
      </c>
      <c r="C110" s="609"/>
      <c r="D110" s="609"/>
    </row>
    <row r="111" spans="1:4" x14ac:dyDescent="0.25">
      <c r="A111" s="116" t="s">
        <v>210</v>
      </c>
      <c r="B111" s="79" t="s">
        <v>211</v>
      </c>
      <c r="C111" s="609"/>
      <c r="D111" s="609">
        <v>24067713</v>
      </c>
    </row>
    <row r="112" spans="1:4" x14ac:dyDescent="0.25">
      <c r="A112" s="117" t="s">
        <v>212</v>
      </c>
      <c r="B112" s="220" t="s">
        <v>294</v>
      </c>
      <c r="C112" s="612"/>
      <c r="D112" s="612"/>
    </row>
    <row r="113" spans="1:4" ht="15.75" thickBot="1" x14ac:dyDescent="0.3">
      <c r="A113" s="119" t="s">
        <v>214</v>
      </c>
      <c r="B113" s="89" t="s">
        <v>295</v>
      </c>
      <c r="C113" s="630"/>
      <c r="D113" s="630"/>
    </row>
    <row r="114" spans="1:4" ht="15.75" thickBot="1" x14ac:dyDescent="0.3">
      <c r="A114" s="84" t="s">
        <v>24</v>
      </c>
      <c r="B114" s="83" t="s">
        <v>216</v>
      </c>
      <c r="C114" s="104">
        <f>+C115+C117+C119</f>
        <v>140960807</v>
      </c>
      <c r="D114" s="104">
        <f>+D115+D117+D119</f>
        <v>254800942</v>
      </c>
    </row>
    <row r="115" spans="1:4" x14ac:dyDescent="0.25">
      <c r="A115" s="115" t="s">
        <v>26</v>
      </c>
      <c r="B115" s="220" t="s">
        <v>217</v>
      </c>
      <c r="C115" s="607">
        <v>122682405</v>
      </c>
      <c r="D115" s="607">
        <v>206522540</v>
      </c>
    </row>
    <row r="116" spans="1:4" x14ac:dyDescent="0.25">
      <c r="A116" s="115" t="s">
        <v>28</v>
      </c>
      <c r="B116" s="80" t="s">
        <v>218</v>
      </c>
      <c r="C116" s="607"/>
      <c r="D116" s="607"/>
    </row>
    <row r="117" spans="1:4" x14ac:dyDescent="0.25">
      <c r="A117" s="115" t="s">
        <v>30</v>
      </c>
      <c r="B117" s="80" t="s">
        <v>219</v>
      </c>
      <c r="C117" s="609">
        <v>11743500</v>
      </c>
      <c r="D117" s="609">
        <v>41743500</v>
      </c>
    </row>
    <row r="118" spans="1:4" x14ac:dyDescent="0.25">
      <c r="A118" s="115" t="s">
        <v>32</v>
      </c>
      <c r="B118" s="80" t="s">
        <v>220</v>
      </c>
      <c r="C118" s="631"/>
      <c r="D118" s="631"/>
    </row>
    <row r="119" spans="1:4" x14ac:dyDescent="0.25">
      <c r="A119" s="115" t="s">
        <v>34</v>
      </c>
      <c r="B119" s="632" t="s">
        <v>221</v>
      </c>
      <c r="C119" s="631">
        <v>6534902</v>
      </c>
      <c r="D119" s="631">
        <v>6534902</v>
      </c>
    </row>
    <row r="120" spans="1:4" x14ac:dyDescent="0.25">
      <c r="A120" s="115" t="s">
        <v>36</v>
      </c>
      <c r="B120" s="633" t="s">
        <v>222</v>
      </c>
      <c r="C120" s="631"/>
      <c r="D120" s="631"/>
    </row>
    <row r="121" spans="1:4" ht="22.5" x14ac:dyDescent="0.25">
      <c r="A121" s="115" t="s">
        <v>223</v>
      </c>
      <c r="B121" s="113" t="s">
        <v>224</v>
      </c>
      <c r="C121" s="631"/>
      <c r="D121" s="631"/>
    </row>
    <row r="122" spans="1:4" ht="22.5" x14ac:dyDescent="0.25">
      <c r="A122" s="115" t="s">
        <v>225</v>
      </c>
      <c r="B122" s="87" t="s">
        <v>197</v>
      </c>
      <c r="C122" s="631"/>
      <c r="D122" s="631"/>
    </row>
    <row r="123" spans="1:4" x14ac:dyDescent="0.25">
      <c r="A123" s="115" t="s">
        <v>226</v>
      </c>
      <c r="B123" s="87" t="s">
        <v>227</v>
      </c>
      <c r="C123" s="631"/>
      <c r="D123" s="631"/>
    </row>
    <row r="124" spans="1:4" x14ac:dyDescent="0.25">
      <c r="A124" s="115" t="s">
        <v>228</v>
      </c>
      <c r="B124" s="87" t="s">
        <v>229</v>
      </c>
      <c r="C124" s="631"/>
      <c r="D124" s="631"/>
    </row>
    <row r="125" spans="1:4" ht="22.5" x14ac:dyDescent="0.25">
      <c r="A125" s="115" t="s">
        <v>230</v>
      </c>
      <c r="B125" s="87" t="s">
        <v>203</v>
      </c>
      <c r="C125" s="631"/>
      <c r="D125" s="631"/>
    </row>
    <row r="126" spans="1:4" x14ac:dyDescent="0.25">
      <c r="A126" s="115" t="s">
        <v>231</v>
      </c>
      <c r="B126" s="87" t="s">
        <v>232</v>
      </c>
      <c r="C126" s="631"/>
      <c r="D126" s="631"/>
    </row>
    <row r="127" spans="1:4" ht="23.25" thickBot="1" x14ac:dyDescent="0.3">
      <c r="A127" s="118" t="s">
        <v>233</v>
      </c>
      <c r="B127" s="87" t="s">
        <v>234</v>
      </c>
      <c r="C127" s="634"/>
      <c r="D127" s="634"/>
    </row>
    <row r="128" spans="1:4" ht="15.75" thickBot="1" x14ac:dyDescent="0.3">
      <c r="A128" s="84" t="s">
        <v>38</v>
      </c>
      <c r="B128" s="223" t="s">
        <v>235</v>
      </c>
      <c r="C128" s="104">
        <f>+C93+C114</f>
        <v>269070136</v>
      </c>
      <c r="D128" s="104">
        <f>+D93+D114</f>
        <v>416502832</v>
      </c>
    </row>
    <row r="129" spans="1:4" ht="21.75" thickBot="1" x14ac:dyDescent="0.3">
      <c r="A129" s="84" t="s">
        <v>236</v>
      </c>
      <c r="B129" s="223" t="s">
        <v>237</v>
      </c>
      <c r="C129" s="104">
        <f>+C130+C131+C132</f>
        <v>3008000</v>
      </c>
      <c r="D129" s="104">
        <f>+D130+D131+D132</f>
        <v>3008000</v>
      </c>
    </row>
    <row r="130" spans="1:4" x14ac:dyDescent="0.25">
      <c r="A130" s="115" t="s">
        <v>54</v>
      </c>
      <c r="B130" s="221" t="s">
        <v>296</v>
      </c>
      <c r="C130" s="631">
        <v>3008000</v>
      </c>
      <c r="D130" s="631">
        <v>3008000</v>
      </c>
    </row>
    <row r="131" spans="1:4" x14ac:dyDescent="0.25">
      <c r="A131" s="115" t="s">
        <v>56</v>
      </c>
      <c r="B131" s="221" t="s">
        <v>239</v>
      </c>
      <c r="C131" s="631"/>
      <c r="D131" s="631"/>
    </row>
    <row r="132" spans="1:4" ht="15.75" thickBot="1" x14ac:dyDescent="0.3">
      <c r="A132" s="118" t="s">
        <v>58</v>
      </c>
      <c r="B132" s="219" t="s">
        <v>297</v>
      </c>
      <c r="C132" s="631"/>
      <c r="D132" s="631"/>
    </row>
    <row r="133" spans="1:4" ht="15.75" thickBot="1" x14ac:dyDescent="0.3">
      <c r="A133" s="84" t="s">
        <v>68</v>
      </c>
      <c r="B133" s="223" t="s">
        <v>241</v>
      </c>
      <c r="C133" s="104">
        <f>+C134+C135+C136+C137+C138+C139</f>
        <v>0</v>
      </c>
      <c r="D133" s="104">
        <f>+D134+D135+D136+D137+D138+D139</f>
        <v>421974000</v>
      </c>
    </row>
    <row r="134" spans="1:4" x14ac:dyDescent="0.25">
      <c r="A134" s="115" t="s">
        <v>70</v>
      </c>
      <c r="B134" s="221" t="s">
        <v>242</v>
      </c>
      <c r="C134" s="631"/>
      <c r="D134" s="631">
        <v>421974000</v>
      </c>
    </row>
    <row r="135" spans="1:4" x14ac:dyDescent="0.25">
      <c r="A135" s="115" t="s">
        <v>72</v>
      </c>
      <c r="B135" s="221" t="s">
        <v>243</v>
      </c>
      <c r="C135" s="631"/>
      <c r="D135" s="631"/>
    </row>
    <row r="136" spans="1:4" x14ac:dyDescent="0.25">
      <c r="A136" s="115" t="s">
        <v>74</v>
      </c>
      <c r="B136" s="221" t="s">
        <v>244</v>
      </c>
      <c r="C136" s="631"/>
      <c r="D136" s="631"/>
    </row>
    <row r="137" spans="1:4" x14ac:dyDescent="0.25">
      <c r="A137" s="115" t="s">
        <v>76</v>
      </c>
      <c r="B137" s="221" t="s">
        <v>298</v>
      </c>
      <c r="C137" s="631"/>
      <c r="D137" s="631"/>
    </row>
    <row r="138" spans="1:4" x14ac:dyDescent="0.25">
      <c r="A138" s="115" t="s">
        <v>78</v>
      </c>
      <c r="B138" s="221" t="s">
        <v>246</v>
      </c>
      <c r="C138" s="631"/>
      <c r="D138" s="631"/>
    </row>
    <row r="139" spans="1:4" ht="15.75" thickBot="1" x14ac:dyDescent="0.3">
      <c r="A139" s="118" t="s">
        <v>80</v>
      </c>
      <c r="B139" s="219" t="s">
        <v>247</v>
      </c>
      <c r="C139" s="631"/>
      <c r="D139" s="631"/>
    </row>
    <row r="140" spans="1:4" ht="15.75" thickBot="1" x14ac:dyDescent="0.3">
      <c r="A140" s="84" t="s">
        <v>92</v>
      </c>
      <c r="B140" s="223" t="s">
        <v>299</v>
      </c>
      <c r="C140" s="15">
        <f>+C141+C142+C144+C145+C143</f>
        <v>5978610</v>
      </c>
      <c r="D140" s="15">
        <f>+D141+D142+D144+D145+D143</f>
        <v>6529622</v>
      </c>
    </row>
    <row r="141" spans="1:4" x14ac:dyDescent="0.25">
      <c r="A141" s="115" t="s">
        <v>94</v>
      </c>
      <c r="B141" s="221" t="s">
        <v>249</v>
      </c>
      <c r="C141" s="631"/>
      <c r="D141" s="631"/>
    </row>
    <row r="142" spans="1:4" x14ac:dyDescent="0.25">
      <c r="A142" s="115" t="s">
        <v>96</v>
      </c>
      <c r="B142" s="221" t="s">
        <v>250</v>
      </c>
      <c r="C142" s="631"/>
      <c r="D142" s="631"/>
    </row>
    <row r="143" spans="1:4" x14ac:dyDescent="0.25">
      <c r="A143" s="115" t="s">
        <v>98</v>
      </c>
      <c r="B143" s="221" t="s">
        <v>300</v>
      </c>
      <c r="C143" s="631">
        <v>5978610</v>
      </c>
      <c r="D143" s="631">
        <v>6529622</v>
      </c>
    </row>
    <row r="144" spans="1:4" x14ac:dyDescent="0.25">
      <c r="A144" s="115" t="s">
        <v>100</v>
      </c>
      <c r="B144" s="221" t="s">
        <v>251</v>
      </c>
      <c r="C144" s="631"/>
      <c r="D144" s="631"/>
    </row>
    <row r="145" spans="1:4" ht="15.75" thickBot="1" x14ac:dyDescent="0.3">
      <c r="A145" s="118" t="s">
        <v>102</v>
      </c>
      <c r="B145" s="219" t="s">
        <v>252</v>
      </c>
      <c r="C145" s="631"/>
      <c r="D145" s="631"/>
    </row>
    <row r="146" spans="1:4" ht="15.75" thickBot="1" x14ac:dyDescent="0.3">
      <c r="A146" s="84" t="s">
        <v>253</v>
      </c>
      <c r="B146" s="223" t="s">
        <v>254</v>
      </c>
      <c r="C146" s="635">
        <f>+C147+C148+C149+C150+C151</f>
        <v>0</v>
      </c>
      <c r="D146" s="635">
        <f>+D147+D148+D149+D150+D151</f>
        <v>0</v>
      </c>
    </row>
    <row r="147" spans="1:4" x14ac:dyDescent="0.25">
      <c r="A147" s="115" t="s">
        <v>106</v>
      </c>
      <c r="B147" s="221" t="s">
        <v>255</v>
      </c>
      <c r="C147" s="631"/>
      <c r="D147" s="631"/>
    </row>
    <row r="148" spans="1:4" x14ac:dyDescent="0.25">
      <c r="A148" s="115" t="s">
        <v>108</v>
      </c>
      <c r="B148" s="221" t="s">
        <v>256</v>
      </c>
      <c r="C148" s="631"/>
      <c r="D148" s="631"/>
    </row>
    <row r="149" spans="1:4" x14ac:dyDescent="0.25">
      <c r="A149" s="115" t="s">
        <v>110</v>
      </c>
      <c r="B149" s="221" t="s">
        <v>257</v>
      </c>
      <c r="C149" s="631"/>
      <c r="D149" s="631"/>
    </row>
    <row r="150" spans="1:4" ht="22.5" x14ac:dyDescent="0.25">
      <c r="A150" s="115" t="s">
        <v>112</v>
      </c>
      <c r="B150" s="221" t="s">
        <v>301</v>
      </c>
      <c r="C150" s="631"/>
      <c r="D150" s="631"/>
    </row>
    <row r="151" spans="1:4" ht="15.75" thickBot="1" x14ac:dyDescent="0.3">
      <c r="A151" s="118" t="s">
        <v>259</v>
      </c>
      <c r="B151" s="219" t="s">
        <v>260</v>
      </c>
      <c r="C151" s="634"/>
      <c r="D151" s="634"/>
    </row>
    <row r="152" spans="1:4" ht="15.75" thickBot="1" x14ac:dyDescent="0.3">
      <c r="A152" s="121" t="s">
        <v>114</v>
      </c>
      <c r="B152" s="223" t="s">
        <v>261</v>
      </c>
      <c r="C152" s="635"/>
      <c r="D152" s="635"/>
    </row>
    <row r="153" spans="1:4" ht="15.75" thickBot="1" x14ac:dyDescent="0.3">
      <c r="A153" s="121" t="s">
        <v>262</v>
      </c>
      <c r="B153" s="223" t="s">
        <v>263</v>
      </c>
      <c r="C153" s="635"/>
      <c r="D153" s="635"/>
    </row>
    <row r="154" spans="1:4" ht="15.75" thickBot="1" x14ac:dyDescent="0.3">
      <c r="A154" s="84" t="s">
        <v>264</v>
      </c>
      <c r="B154" s="223" t="s">
        <v>265</v>
      </c>
      <c r="C154" s="636">
        <f>+C129+C133+C140+C146+C152+C153</f>
        <v>8986610</v>
      </c>
      <c r="D154" s="636">
        <f>+D129+D133+D140+D146+D152+D153</f>
        <v>431511622</v>
      </c>
    </row>
    <row r="155" spans="1:4" ht="15.75" thickBot="1" x14ac:dyDescent="0.3">
      <c r="A155" s="534" t="s">
        <v>266</v>
      </c>
      <c r="B155" s="637" t="s">
        <v>267</v>
      </c>
      <c r="C155" s="636">
        <f>+C128+C154</f>
        <v>278056746</v>
      </c>
      <c r="D155" s="636">
        <f>+D128+D154</f>
        <v>848014454</v>
      </c>
    </row>
    <row r="156" spans="1:4" ht="15.75" thickBot="1" x14ac:dyDescent="0.3">
      <c r="A156" s="638"/>
      <c r="B156" s="639"/>
      <c r="C156" s="640"/>
      <c r="D156" s="640"/>
    </row>
    <row r="157" spans="1:4" ht="15.75" thickBot="1" x14ac:dyDescent="0.3">
      <c r="A157" s="559" t="s">
        <v>302</v>
      </c>
      <c r="B157" s="560"/>
      <c r="C157" s="585"/>
      <c r="D157" s="585"/>
    </row>
    <row r="158" spans="1:4" ht="15.75" thickBot="1" x14ac:dyDescent="0.3">
      <c r="A158" s="559" t="s">
        <v>303</v>
      </c>
      <c r="B158" s="560"/>
      <c r="C158" s="585"/>
      <c r="D158" s="585"/>
    </row>
  </sheetData>
  <pageMargins left="0.7" right="0.7" top="0.75" bottom="0.75" header="0.3" footer="0.3"/>
  <pageSetup paperSize="9" scale="89" orientation="portrait" r:id="rId1"/>
  <colBreaks count="1" manualBreakCount="1">
    <brk id="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zoomScaleNormal="100" workbookViewId="0">
      <selection activeCell="H5" sqref="H5"/>
    </sheetView>
  </sheetViews>
  <sheetFormatPr defaultRowHeight="15" x14ac:dyDescent="0.25"/>
  <cols>
    <col min="1" max="1" width="10.7109375" customWidth="1"/>
    <col min="2" max="2" width="65.28515625" customWidth="1"/>
    <col min="3" max="3" width="17.85546875" customWidth="1"/>
    <col min="4" max="4" width="17.42578125" customWidth="1"/>
  </cols>
  <sheetData>
    <row r="1" spans="1:4" ht="16.5" thickBot="1" x14ac:dyDescent="0.3">
      <c r="A1" s="485"/>
      <c r="B1" s="486"/>
      <c r="C1" s="600" t="str">
        <f>+CONCATENATE("9.1.3. melléklet a 16/",LEFT([1]ÖSSZEFÜGGÉSEK!A5,4),". (VII.27.) önkormányzati rendelethez")</f>
        <v>9.1.3. melléklet a 16/2017. (VII.27.) önkormányzati rendelethez</v>
      </c>
    </row>
    <row r="2" spans="1:4" x14ac:dyDescent="0.25">
      <c r="A2" s="489" t="s">
        <v>272</v>
      </c>
      <c r="B2" s="490" t="s">
        <v>273</v>
      </c>
      <c r="C2" s="601" t="s">
        <v>274</v>
      </c>
      <c r="D2" s="601" t="s">
        <v>305</v>
      </c>
    </row>
    <row r="3" spans="1:4" ht="15.75" thickBot="1" x14ac:dyDescent="0.3">
      <c r="A3" s="602" t="s">
        <v>275</v>
      </c>
      <c r="B3" s="494" t="s">
        <v>465</v>
      </c>
      <c r="C3" s="603" t="s">
        <v>461</v>
      </c>
      <c r="D3" s="603" t="s">
        <v>469</v>
      </c>
    </row>
    <row r="4" spans="1:4" ht="15.75" thickBot="1" x14ac:dyDescent="0.3">
      <c r="A4" s="569"/>
      <c r="B4" s="569"/>
      <c r="C4" s="570" t="str">
        <f>'[1]9.1.2. sz. mell '!C4</f>
        <v>Forintban!</v>
      </c>
    </row>
    <row r="5" spans="1:4" ht="24.75" thickBot="1" x14ac:dyDescent="0.3">
      <c r="A5" s="501" t="s">
        <v>277</v>
      </c>
      <c r="B5" s="502" t="s">
        <v>278</v>
      </c>
      <c r="C5" s="604" t="s">
        <v>279</v>
      </c>
      <c r="D5" s="604" t="s">
        <v>306</v>
      </c>
    </row>
    <row r="6" spans="1:4" ht="15.75" thickBot="1" x14ac:dyDescent="0.3">
      <c r="A6" s="505"/>
      <c r="B6" s="571" t="s">
        <v>7</v>
      </c>
      <c r="C6" s="572" t="s">
        <v>8</v>
      </c>
      <c r="D6" s="572" t="s">
        <v>8</v>
      </c>
    </row>
    <row r="7" spans="1:4" ht="15.75" thickBot="1" x14ac:dyDescent="0.3">
      <c r="A7" s="509"/>
      <c r="B7" s="573" t="s">
        <v>280</v>
      </c>
      <c r="C7" s="605"/>
      <c r="D7" s="605"/>
    </row>
    <row r="8" spans="1:4" ht="15.75" thickBot="1" x14ac:dyDescent="0.3">
      <c r="A8" s="84" t="s">
        <v>10</v>
      </c>
      <c r="B8" s="7" t="s">
        <v>11</v>
      </c>
      <c r="C8" s="104">
        <f>+C9+C10+C11+C12+C13+C14</f>
        <v>108317000</v>
      </c>
      <c r="D8" s="104">
        <f>+D9+D10+D11+D12+D13+D14</f>
        <v>108317000</v>
      </c>
    </row>
    <row r="9" spans="1:4" x14ac:dyDescent="0.25">
      <c r="A9" s="115" t="s">
        <v>12</v>
      </c>
      <c r="B9" s="606" t="s">
        <v>13</v>
      </c>
      <c r="C9" s="607">
        <v>108317000</v>
      </c>
      <c r="D9" s="607">
        <v>108317000</v>
      </c>
    </row>
    <row r="10" spans="1:4" x14ac:dyDescent="0.25">
      <c r="A10" s="116" t="s">
        <v>14</v>
      </c>
      <c r="B10" s="608" t="s">
        <v>15</v>
      </c>
      <c r="C10" s="609"/>
      <c r="D10" s="609"/>
    </row>
    <row r="11" spans="1:4" x14ac:dyDescent="0.25">
      <c r="A11" s="116" t="s">
        <v>16</v>
      </c>
      <c r="B11" s="608" t="s">
        <v>17</v>
      </c>
      <c r="C11" s="609"/>
      <c r="D11" s="609"/>
    </row>
    <row r="12" spans="1:4" x14ac:dyDescent="0.25">
      <c r="A12" s="116" t="s">
        <v>18</v>
      </c>
      <c r="B12" s="608" t="s">
        <v>19</v>
      </c>
      <c r="C12" s="609"/>
      <c r="D12" s="609"/>
    </row>
    <row r="13" spans="1:4" x14ac:dyDescent="0.25">
      <c r="A13" s="116" t="s">
        <v>20</v>
      </c>
      <c r="B13" s="608" t="s">
        <v>281</v>
      </c>
      <c r="C13" s="609"/>
      <c r="D13" s="609"/>
    </row>
    <row r="14" spans="1:4" ht="15.75" thickBot="1" x14ac:dyDescent="0.3">
      <c r="A14" s="117" t="s">
        <v>22</v>
      </c>
      <c r="B14" s="610" t="s">
        <v>23</v>
      </c>
      <c r="C14" s="609"/>
      <c r="D14" s="609"/>
    </row>
    <row r="15" spans="1:4" ht="15.75" thickBot="1" x14ac:dyDescent="0.3">
      <c r="A15" s="84" t="s">
        <v>24</v>
      </c>
      <c r="B15" s="611" t="s">
        <v>25</v>
      </c>
      <c r="C15" s="104">
        <f>+C16+C17+C18+C19+C20</f>
        <v>0</v>
      </c>
      <c r="D15" s="104">
        <f>+D16+D17+D18+D19+D20</f>
        <v>0</v>
      </c>
    </row>
    <row r="16" spans="1:4" x14ac:dyDescent="0.25">
      <c r="A16" s="115" t="s">
        <v>26</v>
      </c>
      <c r="B16" s="606" t="s">
        <v>27</v>
      </c>
      <c r="C16" s="607"/>
      <c r="D16" s="607"/>
    </row>
    <row r="17" spans="1:4" x14ac:dyDescent="0.25">
      <c r="A17" s="116" t="s">
        <v>28</v>
      </c>
      <c r="B17" s="608" t="s">
        <v>29</v>
      </c>
      <c r="C17" s="609"/>
      <c r="D17" s="609"/>
    </row>
    <row r="18" spans="1:4" x14ac:dyDescent="0.25">
      <c r="A18" s="116" t="s">
        <v>30</v>
      </c>
      <c r="B18" s="608" t="s">
        <v>31</v>
      </c>
      <c r="C18" s="609"/>
      <c r="D18" s="609"/>
    </row>
    <row r="19" spans="1:4" x14ac:dyDescent="0.25">
      <c r="A19" s="116" t="s">
        <v>32</v>
      </c>
      <c r="B19" s="608" t="s">
        <v>33</v>
      </c>
      <c r="C19" s="609"/>
      <c r="D19" s="609"/>
    </row>
    <row r="20" spans="1:4" x14ac:dyDescent="0.25">
      <c r="A20" s="116" t="s">
        <v>34</v>
      </c>
      <c r="B20" s="608" t="s">
        <v>35</v>
      </c>
      <c r="C20" s="609"/>
      <c r="D20" s="609"/>
    </row>
    <row r="21" spans="1:4" ht="15.75" thickBot="1" x14ac:dyDescent="0.3">
      <c r="A21" s="117" t="s">
        <v>36</v>
      </c>
      <c r="B21" s="610" t="s">
        <v>37</v>
      </c>
      <c r="C21" s="612"/>
      <c r="D21" s="612"/>
    </row>
    <row r="22" spans="1:4" ht="15.75" thickBot="1" x14ac:dyDescent="0.3">
      <c r="A22" s="84" t="s">
        <v>38</v>
      </c>
      <c r="B22" s="7" t="s">
        <v>39</v>
      </c>
      <c r="C22" s="104">
        <f>+C23+C24+C25+C26+C27</f>
        <v>0</v>
      </c>
      <c r="D22" s="104">
        <f>+D23+D24+D25+D26+D27</f>
        <v>0</v>
      </c>
    </row>
    <row r="23" spans="1:4" x14ac:dyDescent="0.25">
      <c r="A23" s="115" t="s">
        <v>40</v>
      </c>
      <c r="B23" s="606" t="s">
        <v>41</v>
      </c>
      <c r="C23" s="607"/>
      <c r="D23" s="607"/>
    </row>
    <row r="24" spans="1:4" x14ac:dyDescent="0.25">
      <c r="A24" s="116" t="s">
        <v>42</v>
      </c>
      <c r="B24" s="608" t="s">
        <v>43</v>
      </c>
      <c r="C24" s="609"/>
      <c r="D24" s="609"/>
    </row>
    <row r="25" spans="1:4" x14ac:dyDescent="0.25">
      <c r="A25" s="116" t="s">
        <v>44</v>
      </c>
      <c r="B25" s="608" t="s">
        <v>45</v>
      </c>
      <c r="C25" s="609"/>
      <c r="D25" s="609"/>
    </row>
    <row r="26" spans="1:4" x14ac:dyDescent="0.25">
      <c r="A26" s="116" t="s">
        <v>46</v>
      </c>
      <c r="B26" s="608" t="s">
        <v>47</v>
      </c>
      <c r="C26" s="609"/>
      <c r="D26" s="609"/>
    </row>
    <row r="27" spans="1:4" x14ac:dyDescent="0.25">
      <c r="A27" s="116" t="s">
        <v>48</v>
      </c>
      <c r="B27" s="608" t="s">
        <v>49</v>
      </c>
      <c r="C27" s="609"/>
      <c r="D27" s="609"/>
    </row>
    <row r="28" spans="1:4" ht="15.75" thickBot="1" x14ac:dyDescent="0.3">
      <c r="A28" s="117" t="s">
        <v>50</v>
      </c>
      <c r="B28" s="610" t="s">
        <v>51</v>
      </c>
      <c r="C28" s="612"/>
      <c r="D28" s="612"/>
    </row>
    <row r="29" spans="1:4" ht="15.75" thickBot="1" x14ac:dyDescent="0.3">
      <c r="A29" s="84" t="s">
        <v>52</v>
      </c>
      <c r="B29" s="7" t="s">
        <v>466</v>
      </c>
      <c r="C29" s="15">
        <f>SUM(C30:C36)</f>
        <v>19271175</v>
      </c>
      <c r="D29" s="15">
        <f>SUM(D30:D36)</f>
        <v>19271175</v>
      </c>
    </row>
    <row r="30" spans="1:4" x14ac:dyDescent="0.25">
      <c r="A30" s="115" t="s">
        <v>54</v>
      </c>
      <c r="B30" s="606" t="s">
        <v>467</v>
      </c>
      <c r="C30" s="607"/>
      <c r="D30" s="607"/>
    </row>
    <row r="31" spans="1:4" x14ac:dyDescent="0.25">
      <c r="A31" s="116" t="s">
        <v>56</v>
      </c>
      <c r="B31" s="608" t="s">
        <v>468</v>
      </c>
      <c r="C31" s="609"/>
      <c r="D31" s="609"/>
    </row>
    <row r="32" spans="1:4" x14ac:dyDescent="0.25">
      <c r="A32" s="116" t="s">
        <v>58</v>
      </c>
      <c r="B32" s="608" t="s">
        <v>59</v>
      </c>
      <c r="C32" s="609">
        <v>19271175</v>
      </c>
      <c r="D32" s="609">
        <v>19271175</v>
      </c>
    </row>
    <row r="33" spans="1:4" x14ac:dyDescent="0.25">
      <c r="A33" s="116" t="s">
        <v>60</v>
      </c>
      <c r="B33" s="608" t="s">
        <v>61</v>
      </c>
      <c r="C33" s="609"/>
      <c r="D33" s="609"/>
    </row>
    <row r="34" spans="1:4" x14ac:dyDescent="0.25">
      <c r="A34" s="116" t="s">
        <v>62</v>
      </c>
      <c r="B34" s="608" t="s">
        <v>63</v>
      </c>
      <c r="C34" s="609"/>
      <c r="D34" s="609"/>
    </row>
    <row r="35" spans="1:4" x14ac:dyDescent="0.25">
      <c r="A35" s="116" t="s">
        <v>64</v>
      </c>
      <c r="B35" s="608" t="s">
        <v>65</v>
      </c>
      <c r="C35" s="609"/>
      <c r="D35" s="609"/>
    </row>
    <row r="36" spans="1:4" ht="15.75" thickBot="1" x14ac:dyDescent="0.3">
      <c r="A36" s="117" t="s">
        <v>66</v>
      </c>
      <c r="B36" s="613" t="s">
        <v>67</v>
      </c>
      <c r="C36" s="612"/>
      <c r="D36" s="612"/>
    </row>
    <row r="37" spans="1:4" ht="15.75" thickBot="1" x14ac:dyDescent="0.3">
      <c r="A37" s="84" t="s">
        <v>68</v>
      </c>
      <c r="B37" s="7" t="s">
        <v>69</v>
      </c>
      <c r="C37" s="104">
        <f>SUM(C38:C48)</f>
        <v>0</v>
      </c>
      <c r="D37" s="104">
        <f>SUM(D38:D48)</f>
        <v>0</v>
      </c>
    </row>
    <row r="38" spans="1:4" x14ac:dyDescent="0.25">
      <c r="A38" s="115" t="s">
        <v>70</v>
      </c>
      <c r="B38" s="606" t="s">
        <v>71</v>
      </c>
      <c r="C38" s="607"/>
      <c r="D38" s="607"/>
    </row>
    <row r="39" spans="1:4" x14ac:dyDescent="0.25">
      <c r="A39" s="116" t="s">
        <v>72</v>
      </c>
      <c r="B39" s="608" t="s">
        <v>73</v>
      </c>
      <c r="C39" s="609"/>
      <c r="D39" s="609"/>
    </row>
    <row r="40" spans="1:4" x14ac:dyDescent="0.25">
      <c r="A40" s="116" t="s">
        <v>74</v>
      </c>
      <c r="B40" s="608" t="s">
        <v>75</v>
      </c>
      <c r="C40" s="609"/>
      <c r="D40" s="609"/>
    </row>
    <row r="41" spans="1:4" x14ac:dyDescent="0.25">
      <c r="A41" s="116" t="s">
        <v>76</v>
      </c>
      <c r="B41" s="608" t="s">
        <v>77</v>
      </c>
      <c r="C41" s="609"/>
      <c r="D41" s="609"/>
    </row>
    <row r="42" spans="1:4" x14ac:dyDescent="0.25">
      <c r="A42" s="116" t="s">
        <v>78</v>
      </c>
      <c r="B42" s="608" t="s">
        <v>79</v>
      </c>
      <c r="C42" s="609"/>
      <c r="D42" s="609"/>
    </row>
    <row r="43" spans="1:4" x14ac:dyDescent="0.25">
      <c r="A43" s="116" t="s">
        <v>80</v>
      </c>
      <c r="B43" s="608" t="s">
        <v>81</v>
      </c>
      <c r="C43" s="609"/>
      <c r="D43" s="609"/>
    </row>
    <row r="44" spans="1:4" x14ac:dyDescent="0.25">
      <c r="A44" s="116" t="s">
        <v>82</v>
      </c>
      <c r="B44" s="608" t="s">
        <v>83</v>
      </c>
      <c r="C44" s="609"/>
      <c r="D44" s="609"/>
    </row>
    <row r="45" spans="1:4" x14ac:dyDescent="0.25">
      <c r="A45" s="116" t="s">
        <v>84</v>
      </c>
      <c r="B45" s="608" t="s">
        <v>85</v>
      </c>
      <c r="C45" s="609"/>
      <c r="D45" s="609"/>
    </row>
    <row r="46" spans="1:4" x14ac:dyDescent="0.25">
      <c r="A46" s="116" t="s">
        <v>86</v>
      </c>
      <c r="B46" s="608" t="s">
        <v>87</v>
      </c>
      <c r="C46" s="614"/>
      <c r="D46" s="614"/>
    </row>
    <row r="47" spans="1:4" x14ac:dyDescent="0.25">
      <c r="A47" s="117" t="s">
        <v>88</v>
      </c>
      <c r="B47" s="610" t="s">
        <v>89</v>
      </c>
      <c r="C47" s="615"/>
      <c r="D47" s="615"/>
    </row>
    <row r="48" spans="1:4" ht="15.75" thickBot="1" x14ac:dyDescent="0.3">
      <c r="A48" s="117" t="s">
        <v>90</v>
      </c>
      <c r="B48" s="610" t="s">
        <v>91</v>
      </c>
      <c r="C48" s="615"/>
      <c r="D48" s="615"/>
    </row>
    <row r="49" spans="1:4" ht="15.75" thickBot="1" x14ac:dyDescent="0.3">
      <c r="A49" s="84" t="s">
        <v>92</v>
      </c>
      <c r="B49" s="7" t="s">
        <v>93</v>
      </c>
      <c r="C49" s="104">
        <f>SUM(C50:C54)</f>
        <v>0</v>
      </c>
      <c r="D49" s="104">
        <f>SUM(D50:D54)</f>
        <v>0</v>
      </c>
    </row>
    <row r="50" spans="1:4" x14ac:dyDescent="0.25">
      <c r="A50" s="115" t="s">
        <v>94</v>
      </c>
      <c r="B50" s="606" t="s">
        <v>95</v>
      </c>
      <c r="C50" s="616"/>
      <c r="D50" s="616"/>
    </row>
    <row r="51" spans="1:4" x14ac:dyDescent="0.25">
      <c r="A51" s="116" t="s">
        <v>96</v>
      </c>
      <c r="B51" s="608" t="s">
        <v>97</v>
      </c>
      <c r="C51" s="614"/>
      <c r="D51" s="614"/>
    </row>
    <row r="52" spans="1:4" x14ac:dyDescent="0.25">
      <c r="A52" s="116" t="s">
        <v>98</v>
      </c>
      <c r="B52" s="608" t="s">
        <v>99</v>
      </c>
      <c r="C52" s="614"/>
      <c r="D52" s="614"/>
    </row>
    <row r="53" spans="1:4" x14ac:dyDescent="0.25">
      <c r="A53" s="116" t="s">
        <v>100</v>
      </c>
      <c r="B53" s="608" t="s">
        <v>101</v>
      </c>
      <c r="C53" s="614"/>
      <c r="D53" s="614"/>
    </row>
    <row r="54" spans="1:4" ht="15.75" thickBot="1" x14ac:dyDescent="0.3">
      <c r="A54" s="117" t="s">
        <v>102</v>
      </c>
      <c r="B54" s="613" t="s">
        <v>103</v>
      </c>
      <c r="C54" s="615"/>
      <c r="D54" s="615"/>
    </row>
    <row r="55" spans="1:4" ht="15.75" thickBot="1" x14ac:dyDescent="0.3">
      <c r="A55" s="84" t="s">
        <v>104</v>
      </c>
      <c r="B55" s="7" t="s">
        <v>105</v>
      </c>
      <c r="C55" s="104">
        <f>SUM(C56:C58)</f>
        <v>0</v>
      </c>
      <c r="D55" s="104">
        <f>SUM(D56:D58)</f>
        <v>0</v>
      </c>
    </row>
    <row r="56" spans="1:4" x14ac:dyDescent="0.25">
      <c r="A56" s="115" t="s">
        <v>106</v>
      </c>
      <c r="B56" s="606" t="s">
        <v>107</v>
      </c>
      <c r="C56" s="607"/>
      <c r="D56" s="607"/>
    </row>
    <row r="57" spans="1:4" x14ac:dyDescent="0.25">
      <c r="A57" s="116" t="s">
        <v>108</v>
      </c>
      <c r="B57" s="608" t="s">
        <v>109</v>
      </c>
      <c r="C57" s="609"/>
      <c r="D57" s="609"/>
    </row>
    <row r="58" spans="1:4" x14ac:dyDescent="0.25">
      <c r="A58" s="116" t="s">
        <v>110</v>
      </c>
      <c r="B58" s="608" t="s">
        <v>111</v>
      </c>
      <c r="C58" s="609"/>
      <c r="D58" s="609"/>
    </row>
    <row r="59" spans="1:4" ht="15.75" thickBot="1" x14ac:dyDescent="0.3">
      <c r="A59" s="117" t="s">
        <v>112</v>
      </c>
      <c r="B59" s="613" t="s">
        <v>113</v>
      </c>
      <c r="C59" s="612"/>
      <c r="D59" s="612"/>
    </row>
    <row r="60" spans="1:4" ht="15.75" thickBot="1" x14ac:dyDescent="0.3">
      <c r="A60" s="84" t="s">
        <v>114</v>
      </c>
      <c r="B60" s="611" t="s">
        <v>115</v>
      </c>
      <c r="C60" s="104">
        <f>SUM(C61:C63)</f>
        <v>0</v>
      </c>
      <c r="D60" s="104">
        <f>SUM(D61:D63)</f>
        <v>0</v>
      </c>
    </row>
    <row r="61" spans="1:4" x14ac:dyDescent="0.25">
      <c r="A61" s="115" t="s">
        <v>116</v>
      </c>
      <c r="B61" s="606" t="s">
        <v>117</v>
      </c>
      <c r="C61" s="614"/>
      <c r="D61" s="614"/>
    </row>
    <row r="62" spans="1:4" x14ac:dyDescent="0.25">
      <c r="A62" s="116" t="s">
        <v>118</v>
      </c>
      <c r="B62" s="608" t="s">
        <v>119</v>
      </c>
      <c r="C62" s="614"/>
      <c r="D62" s="614"/>
    </row>
    <row r="63" spans="1:4" x14ac:dyDescent="0.25">
      <c r="A63" s="116" t="s">
        <v>120</v>
      </c>
      <c r="B63" s="608" t="s">
        <v>121</v>
      </c>
      <c r="C63" s="614"/>
      <c r="D63" s="614"/>
    </row>
    <row r="64" spans="1:4" ht="15.75" thickBot="1" x14ac:dyDescent="0.3">
      <c r="A64" s="117" t="s">
        <v>122</v>
      </c>
      <c r="B64" s="613" t="s">
        <v>123</v>
      </c>
      <c r="C64" s="614"/>
      <c r="D64" s="614"/>
    </row>
    <row r="65" spans="1:4" ht="15.75" thickBot="1" x14ac:dyDescent="0.3">
      <c r="A65" s="84" t="s">
        <v>262</v>
      </c>
      <c r="B65" s="7" t="s">
        <v>126</v>
      </c>
      <c r="C65" s="15">
        <f>+C8+C15+C22+C29+C37+C49+C55+C60</f>
        <v>127588175</v>
      </c>
      <c r="D65" s="15">
        <f>+D8+D15+D22+D29+D37+D49+D55+D60</f>
        <v>127588175</v>
      </c>
    </row>
    <row r="66" spans="1:4" ht="15.75" thickBot="1" x14ac:dyDescent="0.3">
      <c r="A66" s="617" t="s">
        <v>285</v>
      </c>
      <c r="B66" s="611" t="s">
        <v>128</v>
      </c>
      <c r="C66" s="104">
        <f>SUM(C67:C69)</f>
        <v>0</v>
      </c>
      <c r="D66" s="104">
        <f>SUM(D67:D69)</f>
        <v>0</v>
      </c>
    </row>
    <row r="67" spans="1:4" x14ac:dyDescent="0.25">
      <c r="A67" s="115" t="s">
        <v>129</v>
      </c>
      <c r="B67" s="606" t="s">
        <v>130</v>
      </c>
      <c r="C67" s="614"/>
      <c r="D67" s="614"/>
    </row>
    <row r="68" spans="1:4" x14ac:dyDescent="0.25">
      <c r="A68" s="116" t="s">
        <v>131</v>
      </c>
      <c r="B68" s="608" t="s">
        <v>132</v>
      </c>
      <c r="C68" s="614"/>
      <c r="D68" s="614"/>
    </row>
    <row r="69" spans="1:4" ht="15.75" thickBot="1" x14ac:dyDescent="0.3">
      <c r="A69" s="117" t="s">
        <v>133</v>
      </c>
      <c r="B69" s="618" t="s">
        <v>286</v>
      </c>
      <c r="C69" s="614"/>
      <c r="D69" s="614"/>
    </row>
    <row r="70" spans="1:4" ht="15.75" thickBot="1" x14ac:dyDescent="0.3">
      <c r="A70" s="617" t="s">
        <v>135</v>
      </c>
      <c r="B70" s="611" t="s">
        <v>136</v>
      </c>
      <c r="C70" s="104">
        <f>SUM(C71:C74)</f>
        <v>0</v>
      </c>
      <c r="D70" s="104">
        <f>SUM(D71:D74)</f>
        <v>0</v>
      </c>
    </row>
    <row r="71" spans="1:4" x14ac:dyDescent="0.25">
      <c r="A71" s="115" t="s">
        <v>137</v>
      </c>
      <c r="B71" s="606" t="s">
        <v>138</v>
      </c>
      <c r="C71" s="614"/>
      <c r="D71" s="614"/>
    </row>
    <row r="72" spans="1:4" x14ac:dyDescent="0.25">
      <c r="A72" s="116" t="s">
        <v>139</v>
      </c>
      <c r="B72" s="608" t="s">
        <v>140</v>
      </c>
      <c r="C72" s="614"/>
      <c r="D72" s="614"/>
    </row>
    <row r="73" spans="1:4" x14ac:dyDescent="0.25">
      <c r="A73" s="116" t="s">
        <v>141</v>
      </c>
      <c r="B73" s="608" t="s">
        <v>142</v>
      </c>
      <c r="C73" s="614"/>
      <c r="D73" s="614"/>
    </row>
    <row r="74" spans="1:4" ht="15.75" thickBot="1" x14ac:dyDescent="0.3">
      <c r="A74" s="117" t="s">
        <v>143</v>
      </c>
      <c r="B74" s="610" t="s">
        <v>144</v>
      </c>
      <c r="C74" s="614"/>
      <c r="D74" s="614"/>
    </row>
    <row r="75" spans="1:4" ht="15.75" thickBot="1" x14ac:dyDescent="0.3">
      <c r="A75" s="617" t="s">
        <v>145</v>
      </c>
      <c r="B75" s="611" t="s">
        <v>146</v>
      </c>
      <c r="C75" s="104">
        <f>SUM(C76:C77)</f>
        <v>0</v>
      </c>
      <c r="D75" s="104">
        <f>SUM(D76:D77)</f>
        <v>0</v>
      </c>
    </row>
    <row r="76" spans="1:4" x14ac:dyDescent="0.25">
      <c r="A76" s="115" t="s">
        <v>147</v>
      </c>
      <c r="B76" s="606" t="s">
        <v>148</v>
      </c>
      <c r="C76" s="614"/>
      <c r="D76" s="614"/>
    </row>
    <row r="77" spans="1:4" ht="15.75" thickBot="1" x14ac:dyDescent="0.3">
      <c r="A77" s="117" t="s">
        <v>149</v>
      </c>
      <c r="B77" s="610" t="s">
        <v>150</v>
      </c>
      <c r="C77" s="614"/>
      <c r="D77" s="614"/>
    </row>
    <row r="78" spans="1:4" ht="15.75" thickBot="1" x14ac:dyDescent="0.3">
      <c r="A78" s="617" t="s">
        <v>151</v>
      </c>
      <c r="B78" s="611" t="s">
        <v>152</v>
      </c>
      <c r="C78" s="104">
        <f>SUM(C79:C81)</f>
        <v>0</v>
      </c>
      <c r="D78" s="104">
        <f>SUM(D79:D81)</f>
        <v>0</v>
      </c>
    </row>
    <row r="79" spans="1:4" x14ac:dyDescent="0.25">
      <c r="A79" s="115" t="s">
        <v>153</v>
      </c>
      <c r="B79" s="606" t="s">
        <v>154</v>
      </c>
      <c r="C79" s="614"/>
      <c r="D79" s="614"/>
    </row>
    <row r="80" spans="1:4" x14ac:dyDescent="0.25">
      <c r="A80" s="116" t="s">
        <v>155</v>
      </c>
      <c r="B80" s="608" t="s">
        <v>156</v>
      </c>
      <c r="C80" s="614"/>
      <c r="D80" s="614"/>
    </row>
    <row r="81" spans="1:4" ht="15.75" thickBot="1" x14ac:dyDescent="0.3">
      <c r="A81" s="117" t="s">
        <v>157</v>
      </c>
      <c r="B81" s="610" t="s">
        <v>158</v>
      </c>
      <c r="C81" s="614"/>
      <c r="D81" s="614"/>
    </row>
    <row r="82" spans="1:4" ht="15.75" thickBot="1" x14ac:dyDescent="0.3">
      <c r="A82" s="617" t="s">
        <v>159</v>
      </c>
      <c r="B82" s="611" t="s">
        <v>160</v>
      </c>
      <c r="C82" s="104">
        <f>SUM(C83:C86)</f>
        <v>0</v>
      </c>
      <c r="D82" s="104">
        <f>SUM(D83:D86)</f>
        <v>0</v>
      </c>
    </row>
    <row r="83" spans="1:4" x14ac:dyDescent="0.25">
      <c r="A83" s="619" t="s">
        <v>161</v>
      </c>
      <c r="B83" s="606" t="s">
        <v>162</v>
      </c>
      <c r="C83" s="614"/>
      <c r="D83" s="614"/>
    </row>
    <row r="84" spans="1:4" x14ac:dyDescent="0.25">
      <c r="A84" s="620" t="s">
        <v>163</v>
      </c>
      <c r="B84" s="608" t="s">
        <v>164</v>
      </c>
      <c r="C84" s="614"/>
      <c r="D84" s="614"/>
    </row>
    <row r="85" spans="1:4" x14ac:dyDescent="0.25">
      <c r="A85" s="620" t="s">
        <v>165</v>
      </c>
      <c r="B85" s="608" t="s">
        <v>166</v>
      </c>
      <c r="C85" s="614"/>
      <c r="D85" s="614"/>
    </row>
    <row r="86" spans="1:4" ht="15.75" thickBot="1" x14ac:dyDescent="0.3">
      <c r="A86" s="621" t="s">
        <v>167</v>
      </c>
      <c r="B86" s="610" t="s">
        <v>168</v>
      </c>
      <c r="C86" s="614"/>
      <c r="D86" s="614"/>
    </row>
    <row r="87" spans="1:4" ht="15.75" thickBot="1" x14ac:dyDescent="0.3">
      <c r="A87" s="617" t="s">
        <v>169</v>
      </c>
      <c r="B87" s="611" t="s">
        <v>170</v>
      </c>
      <c r="C87" s="622"/>
      <c r="D87" s="622"/>
    </row>
    <row r="88" spans="1:4" ht="15.75" thickBot="1" x14ac:dyDescent="0.3">
      <c r="A88" s="617" t="s">
        <v>287</v>
      </c>
      <c r="B88" s="611" t="s">
        <v>172</v>
      </c>
      <c r="C88" s="622"/>
      <c r="D88" s="622"/>
    </row>
    <row r="89" spans="1:4" ht="15.75" thickBot="1" x14ac:dyDescent="0.3">
      <c r="A89" s="617" t="s">
        <v>288</v>
      </c>
      <c r="B89" s="623" t="s">
        <v>174</v>
      </c>
      <c r="C89" s="15">
        <f>+C66+C70+C75+C78+C82+C88+C87</f>
        <v>0</v>
      </c>
      <c r="D89" s="15">
        <f>+D66+D70+D75+D78+D82+D88+D87</f>
        <v>0</v>
      </c>
    </row>
    <row r="90" spans="1:4" ht="15.75" thickBot="1" x14ac:dyDescent="0.3">
      <c r="A90" s="624" t="s">
        <v>289</v>
      </c>
      <c r="B90" s="625" t="s">
        <v>290</v>
      </c>
      <c r="C90" s="15">
        <f>+C65+C89</f>
        <v>127588175</v>
      </c>
      <c r="D90" s="15">
        <f>+D65+D89</f>
        <v>127588175</v>
      </c>
    </row>
    <row r="91" spans="1:4" ht="15.75" thickBot="1" x14ac:dyDescent="0.3">
      <c r="A91" s="544"/>
      <c r="B91" s="545"/>
      <c r="C91" s="546"/>
    </row>
    <row r="92" spans="1:4" ht="15.75" thickBot="1" x14ac:dyDescent="0.3">
      <c r="A92" s="550"/>
      <c r="B92" s="685" t="s">
        <v>291</v>
      </c>
      <c r="C92" s="686"/>
      <c r="D92" s="687"/>
    </row>
    <row r="93" spans="1:4" ht="15.75" thickBot="1" x14ac:dyDescent="0.3">
      <c r="A93" s="19" t="s">
        <v>10</v>
      </c>
      <c r="B93" s="641" t="s">
        <v>292</v>
      </c>
      <c r="C93" s="642">
        <f>+C94+C95+C96+C97+C98+C111</f>
        <v>19271175</v>
      </c>
      <c r="D93" s="642">
        <f>+D94+D95+D96+D97+D98+D111</f>
        <v>19271175</v>
      </c>
    </row>
    <row r="94" spans="1:4" x14ac:dyDescent="0.25">
      <c r="A94" s="628" t="s">
        <v>12</v>
      </c>
      <c r="B94" s="222" t="s">
        <v>181</v>
      </c>
      <c r="C94" s="629">
        <v>14296153</v>
      </c>
      <c r="D94" s="629">
        <v>14296153</v>
      </c>
    </row>
    <row r="95" spans="1:4" x14ac:dyDescent="0.25">
      <c r="A95" s="116" t="s">
        <v>14</v>
      </c>
      <c r="B95" s="220" t="s">
        <v>182</v>
      </c>
      <c r="C95" s="609">
        <v>3163583</v>
      </c>
      <c r="D95" s="609">
        <v>3163583</v>
      </c>
    </row>
    <row r="96" spans="1:4" x14ac:dyDescent="0.25">
      <c r="A96" s="116" t="s">
        <v>16</v>
      </c>
      <c r="B96" s="220" t="s">
        <v>183</v>
      </c>
      <c r="C96" s="612">
        <v>215880</v>
      </c>
      <c r="D96" s="612">
        <v>215880</v>
      </c>
    </row>
    <row r="97" spans="1:4" x14ac:dyDescent="0.25">
      <c r="A97" s="116" t="s">
        <v>18</v>
      </c>
      <c r="B97" s="79" t="s">
        <v>184</v>
      </c>
      <c r="C97" s="612"/>
      <c r="D97" s="612"/>
    </row>
    <row r="98" spans="1:4" x14ac:dyDescent="0.25">
      <c r="A98" s="116" t="s">
        <v>185</v>
      </c>
      <c r="B98" s="81" t="s">
        <v>186</v>
      </c>
      <c r="C98" s="612">
        <v>1595559</v>
      </c>
      <c r="D98" s="612">
        <v>1595559</v>
      </c>
    </row>
    <row r="99" spans="1:4" x14ac:dyDescent="0.25">
      <c r="A99" s="116" t="s">
        <v>22</v>
      </c>
      <c r="B99" s="220" t="s">
        <v>293</v>
      </c>
      <c r="C99" s="612"/>
      <c r="D99" s="612"/>
    </row>
    <row r="100" spans="1:4" x14ac:dyDescent="0.25">
      <c r="A100" s="116" t="s">
        <v>188</v>
      </c>
      <c r="B100" s="86" t="s">
        <v>189</v>
      </c>
      <c r="C100" s="612"/>
      <c r="D100" s="612"/>
    </row>
    <row r="101" spans="1:4" x14ac:dyDescent="0.25">
      <c r="A101" s="116" t="s">
        <v>190</v>
      </c>
      <c r="B101" s="86" t="s">
        <v>191</v>
      </c>
      <c r="C101" s="612"/>
      <c r="D101" s="612"/>
    </row>
    <row r="102" spans="1:4" x14ac:dyDescent="0.25">
      <c r="A102" s="116" t="s">
        <v>192</v>
      </c>
      <c r="B102" s="86" t="s">
        <v>193</v>
      </c>
      <c r="C102" s="612"/>
      <c r="D102" s="612"/>
    </row>
    <row r="103" spans="1:4" x14ac:dyDescent="0.25">
      <c r="A103" s="116" t="s">
        <v>194</v>
      </c>
      <c r="B103" s="87" t="s">
        <v>195</v>
      </c>
      <c r="C103" s="612"/>
      <c r="D103" s="612"/>
    </row>
    <row r="104" spans="1:4" x14ac:dyDescent="0.25">
      <c r="A104" s="116" t="s">
        <v>196</v>
      </c>
      <c r="B104" s="87" t="s">
        <v>197</v>
      </c>
      <c r="C104" s="612"/>
      <c r="D104" s="612"/>
    </row>
    <row r="105" spans="1:4" x14ac:dyDescent="0.25">
      <c r="A105" s="116" t="s">
        <v>198</v>
      </c>
      <c r="B105" s="86" t="s">
        <v>199</v>
      </c>
      <c r="C105" s="612"/>
      <c r="D105" s="612"/>
    </row>
    <row r="106" spans="1:4" x14ac:dyDescent="0.25">
      <c r="A106" s="116" t="s">
        <v>200</v>
      </c>
      <c r="B106" s="86" t="s">
        <v>201</v>
      </c>
      <c r="C106" s="612"/>
      <c r="D106" s="612"/>
    </row>
    <row r="107" spans="1:4" x14ac:dyDescent="0.25">
      <c r="A107" s="116" t="s">
        <v>202</v>
      </c>
      <c r="B107" s="87" t="s">
        <v>203</v>
      </c>
      <c r="C107" s="612"/>
      <c r="D107" s="612"/>
    </row>
    <row r="108" spans="1:4" x14ac:dyDescent="0.25">
      <c r="A108" s="118" t="s">
        <v>204</v>
      </c>
      <c r="B108" s="88" t="s">
        <v>205</v>
      </c>
      <c r="C108" s="612"/>
      <c r="D108" s="612"/>
    </row>
    <row r="109" spans="1:4" x14ac:dyDescent="0.25">
      <c r="A109" s="116" t="s">
        <v>206</v>
      </c>
      <c r="B109" s="88" t="s">
        <v>207</v>
      </c>
      <c r="C109" s="612"/>
      <c r="D109" s="612"/>
    </row>
    <row r="110" spans="1:4" x14ac:dyDescent="0.25">
      <c r="A110" s="116" t="s">
        <v>208</v>
      </c>
      <c r="B110" s="87" t="s">
        <v>209</v>
      </c>
      <c r="C110" s="609"/>
      <c r="D110" s="609"/>
    </row>
    <row r="111" spans="1:4" x14ac:dyDescent="0.25">
      <c r="A111" s="116" t="s">
        <v>210</v>
      </c>
      <c r="B111" s="79" t="s">
        <v>211</v>
      </c>
      <c r="C111" s="609"/>
      <c r="D111" s="609"/>
    </row>
    <row r="112" spans="1:4" x14ac:dyDescent="0.25">
      <c r="A112" s="117" t="s">
        <v>212</v>
      </c>
      <c r="B112" s="220" t="s">
        <v>294</v>
      </c>
      <c r="C112" s="612"/>
      <c r="D112" s="612"/>
    </row>
    <row r="113" spans="1:4" ht="15.75" thickBot="1" x14ac:dyDescent="0.3">
      <c r="A113" s="119" t="s">
        <v>214</v>
      </c>
      <c r="B113" s="89" t="s">
        <v>295</v>
      </c>
      <c r="C113" s="630"/>
      <c r="D113" s="630"/>
    </row>
    <row r="114" spans="1:4" ht="15.75" thickBot="1" x14ac:dyDescent="0.3">
      <c r="A114" s="84" t="s">
        <v>24</v>
      </c>
      <c r="B114" s="83" t="s">
        <v>216</v>
      </c>
      <c r="C114" s="104">
        <f>+C115+C117+C119</f>
        <v>0</v>
      </c>
      <c r="D114" s="104">
        <f>+D115+D117+D119</f>
        <v>0</v>
      </c>
    </row>
    <row r="115" spans="1:4" x14ac:dyDescent="0.25">
      <c r="A115" s="115" t="s">
        <v>26</v>
      </c>
      <c r="B115" s="220" t="s">
        <v>217</v>
      </c>
      <c r="C115" s="607"/>
      <c r="D115" s="607"/>
    </row>
    <row r="116" spans="1:4" x14ac:dyDescent="0.25">
      <c r="A116" s="115" t="s">
        <v>28</v>
      </c>
      <c r="B116" s="80" t="s">
        <v>218</v>
      </c>
      <c r="C116" s="607"/>
      <c r="D116" s="607"/>
    </row>
    <row r="117" spans="1:4" x14ac:dyDescent="0.25">
      <c r="A117" s="115" t="s">
        <v>30</v>
      </c>
      <c r="B117" s="80" t="s">
        <v>219</v>
      </c>
      <c r="C117" s="609"/>
      <c r="D117" s="609"/>
    </row>
    <row r="118" spans="1:4" x14ac:dyDescent="0.25">
      <c r="A118" s="115" t="s">
        <v>32</v>
      </c>
      <c r="B118" s="80" t="s">
        <v>220</v>
      </c>
      <c r="C118" s="631"/>
      <c r="D118" s="631"/>
    </row>
    <row r="119" spans="1:4" x14ac:dyDescent="0.25">
      <c r="A119" s="115" t="s">
        <v>34</v>
      </c>
      <c r="B119" s="632" t="s">
        <v>221</v>
      </c>
      <c r="C119" s="631"/>
      <c r="D119" s="631"/>
    </row>
    <row r="120" spans="1:4" x14ac:dyDescent="0.25">
      <c r="A120" s="115" t="s">
        <v>36</v>
      </c>
      <c r="B120" s="633" t="s">
        <v>222</v>
      </c>
      <c r="C120" s="631"/>
      <c r="D120" s="631"/>
    </row>
    <row r="121" spans="1:4" x14ac:dyDescent="0.25">
      <c r="A121" s="115" t="s">
        <v>223</v>
      </c>
      <c r="B121" s="113" t="s">
        <v>224</v>
      </c>
      <c r="C121" s="631"/>
      <c r="D121" s="631"/>
    </row>
    <row r="122" spans="1:4" x14ac:dyDescent="0.25">
      <c r="A122" s="115" t="s">
        <v>225</v>
      </c>
      <c r="B122" s="87" t="s">
        <v>197</v>
      </c>
      <c r="C122" s="631"/>
      <c r="D122" s="631"/>
    </row>
    <row r="123" spans="1:4" x14ac:dyDescent="0.25">
      <c r="A123" s="115" t="s">
        <v>226</v>
      </c>
      <c r="B123" s="87" t="s">
        <v>227</v>
      </c>
      <c r="C123" s="631"/>
      <c r="D123" s="631"/>
    </row>
    <row r="124" spans="1:4" x14ac:dyDescent="0.25">
      <c r="A124" s="115" t="s">
        <v>228</v>
      </c>
      <c r="B124" s="87" t="s">
        <v>229</v>
      </c>
      <c r="C124" s="631"/>
      <c r="D124" s="631"/>
    </row>
    <row r="125" spans="1:4" x14ac:dyDescent="0.25">
      <c r="A125" s="115" t="s">
        <v>230</v>
      </c>
      <c r="B125" s="87" t="s">
        <v>203</v>
      </c>
      <c r="C125" s="631"/>
      <c r="D125" s="631"/>
    </row>
    <row r="126" spans="1:4" x14ac:dyDescent="0.25">
      <c r="A126" s="115" t="s">
        <v>231</v>
      </c>
      <c r="B126" s="87" t="s">
        <v>232</v>
      </c>
      <c r="C126" s="631"/>
      <c r="D126" s="631"/>
    </row>
    <row r="127" spans="1:4" ht="15.75" thickBot="1" x14ac:dyDescent="0.3">
      <c r="A127" s="118" t="s">
        <v>233</v>
      </c>
      <c r="B127" s="87" t="s">
        <v>234</v>
      </c>
      <c r="C127" s="634"/>
      <c r="D127" s="634"/>
    </row>
    <row r="128" spans="1:4" ht="15.75" thickBot="1" x14ac:dyDescent="0.3">
      <c r="A128" s="84" t="s">
        <v>38</v>
      </c>
      <c r="B128" s="223" t="s">
        <v>235</v>
      </c>
      <c r="C128" s="104">
        <f>+C93+C114</f>
        <v>19271175</v>
      </c>
      <c r="D128" s="104">
        <f>+D93+D114</f>
        <v>19271175</v>
      </c>
    </row>
    <row r="129" spans="1:4" ht="15.75" thickBot="1" x14ac:dyDescent="0.3">
      <c r="A129" s="84" t="s">
        <v>236</v>
      </c>
      <c r="B129" s="223" t="s">
        <v>237</v>
      </c>
      <c r="C129" s="104">
        <f>+C130+C131+C132</f>
        <v>0</v>
      </c>
      <c r="D129" s="104">
        <f>+D130+D131+D132</f>
        <v>0</v>
      </c>
    </row>
    <row r="130" spans="1:4" x14ac:dyDescent="0.25">
      <c r="A130" s="115" t="s">
        <v>54</v>
      </c>
      <c r="B130" s="221" t="s">
        <v>296</v>
      </c>
      <c r="C130" s="631"/>
      <c r="D130" s="631"/>
    </row>
    <row r="131" spans="1:4" x14ac:dyDescent="0.25">
      <c r="A131" s="115" t="s">
        <v>56</v>
      </c>
      <c r="B131" s="221" t="s">
        <v>239</v>
      </c>
      <c r="C131" s="631"/>
      <c r="D131" s="631"/>
    </row>
    <row r="132" spans="1:4" ht="15.75" thickBot="1" x14ac:dyDescent="0.3">
      <c r="A132" s="118" t="s">
        <v>58</v>
      </c>
      <c r="B132" s="219" t="s">
        <v>297</v>
      </c>
      <c r="C132" s="631"/>
      <c r="D132" s="631"/>
    </row>
    <row r="133" spans="1:4" ht="15.75" thickBot="1" x14ac:dyDescent="0.3">
      <c r="A133" s="84" t="s">
        <v>68</v>
      </c>
      <c r="B133" s="223" t="s">
        <v>241</v>
      </c>
      <c r="C133" s="104">
        <f>+C134+C135+C136+C137+C138+C139</f>
        <v>0</v>
      </c>
      <c r="D133" s="104">
        <f>+D134+D135+D136+D137+D138+D139</f>
        <v>0</v>
      </c>
    </row>
    <row r="134" spans="1:4" x14ac:dyDescent="0.25">
      <c r="A134" s="115" t="s">
        <v>70</v>
      </c>
      <c r="B134" s="221" t="s">
        <v>242</v>
      </c>
      <c r="C134" s="631"/>
      <c r="D134" s="631"/>
    </row>
    <row r="135" spans="1:4" x14ac:dyDescent="0.25">
      <c r="A135" s="115" t="s">
        <v>72</v>
      </c>
      <c r="B135" s="221" t="s">
        <v>243</v>
      </c>
      <c r="C135" s="631"/>
      <c r="D135" s="631"/>
    </row>
    <row r="136" spans="1:4" x14ac:dyDescent="0.25">
      <c r="A136" s="115" t="s">
        <v>74</v>
      </c>
      <c r="B136" s="221" t="s">
        <v>244</v>
      </c>
      <c r="C136" s="631"/>
      <c r="D136" s="631"/>
    </row>
    <row r="137" spans="1:4" x14ac:dyDescent="0.25">
      <c r="A137" s="115" t="s">
        <v>76</v>
      </c>
      <c r="B137" s="221" t="s">
        <v>298</v>
      </c>
      <c r="C137" s="631"/>
      <c r="D137" s="631"/>
    </row>
    <row r="138" spans="1:4" x14ac:dyDescent="0.25">
      <c r="A138" s="115" t="s">
        <v>78</v>
      </c>
      <c r="B138" s="221" t="s">
        <v>246</v>
      </c>
      <c r="C138" s="631"/>
      <c r="D138" s="631"/>
    </row>
    <row r="139" spans="1:4" ht="15.75" thickBot="1" x14ac:dyDescent="0.3">
      <c r="A139" s="118" t="s">
        <v>80</v>
      </c>
      <c r="B139" s="219" t="s">
        <v>247</v>
      </c>
      <c r="C139" s="631"/>
      <c r="D139" s="631"/>
    </row>
    <row r="140" spans="1:4" ht="15.75" thickBot="1" x14ac:dyDescent="0.3">
      <c r="A140" s="84" t="s">
        <v>92</v>
      </c>
      <c r="B140" s="223" t="s">
        <v>299</v>
      </c>
      <c r="C140" s="15">
        <f>+C141+C142+C144+C145+C143</f>
        <v>108317000</v>
      </c>
      <c r="D140" s="15">
        <f>+D141+D142+D144+D145+D143</f>
        <v>108317000</v>
      </c>
    </row>
    <row r="141" spans="1:4" x14ac:dyDescent="0.25">
      <c r="A141" s="115" t="s">
        <v>94</v>
      </c>
      <c r="B141" s="221" t="s">
        <v>249</v>
      </c>
      <c r="C141" s="631"/>
      <c r="D141" s="631"/>
    </row>
    <row r="142" spans="1:4" x14ac:dyDescent="0.25">
      <c r="A142" s="115" t="s">
        <v>96</v>
      </c>
      <c r="B142" s="221" t="s">
        <v>250</v>
      </c>
      <c r="C142" s="631"/>
      <c r="D142" s="631"/>
    </row>
    <row r="143" spans="1:4" x14ac:dyDescent="0.25">
      <c r="A143" s="115" t="s">
        <v>98</v>
      </c>
      <c r="B143" s="221" t="s">
        <v>300</v>
      </c>
      <c r="C143" s="631">
        <v>108317000</v>
      </c>
      <c r="D143" s="631">
        <v>108317000</v>
      </c>
    </row>
    <row r="144" spans="1:4" x14ac:dyDescent="0.25">
      <c r="A144" s="115" t="s">
        <v>100</v>
      </c>
      <c r="B144" s="221" t="s">
        <v>251</v>
      </c>
      <c r="C144" s="631"/>
      <c r="D144" s="631"/>
    </row>
    <row r="145" spans="1:4" ht="15.75" thickBot="1" x14ac:dyDescent="0.3">
      <c r="A145" s="118" t="s">
        <v>102</v>
      </c>
      <c r="B145" s="219" t="s">
        <v>252</v>
      </c>
      <c r="C145" s="631"/>
      <c r="D145" s="631"/>
    </row>
    <row r="146" spans="1:4" ht="15.75" thickBot="1" x14ac:dyDescent="0.3">
      <c r="A146" s="84" t="s">
        <v>253</v>
      </c>
      <c r="B146" s="223" t="s">
        <v>254</v>
      </c>
      <c r="C146" s="635">
        <f>+C147+C148+C149+C150+C151</f>
        <v>0</v>
      </c>
      <c r="D146" s="635">
        <f>+D147+D148+D149+D150+D151</f>
        <v>0</v>
      </c>
    </row>
    <row r="147" spans="1:4" x14ac:dyDescent="0.25">
      <c r="A147" s="115" t="s">
        <v>106</v>
      </c>
      <c r="B147" s="221" t="s">
        <v>255</v>
      </c>
      <c r="C147" s="631"/>
      <c r="D147" s="631"/>
    </row>
    <row r="148" spans="1:4" x14ac:dyDescent="0.25">
      <c r="A148" s="115" t="s">
        <v>108</v>
      </c>
      <c r="B148" s="221" t="s">
        <v>256</v>
      </c>
      <c r="C148" s="631"/>
      <c r="D148" s="631"/>
    </row>
    <row r="149" spans="1:4" x14ac:dyDescent="0.25">
      <c r="A149" s="115" t="s">
        <v>110</v>
      </c>
      <c r="B149" s="221" t="s">
        <v>257</v>
      </c>
      <c r="C149" s="631"/>
      <c r="D149" s="631"/>
    </row>
    <row r="150" spans="1:4" x14ac:dyDescent="0.25">
      <c r="A150" s="115" t="s">
        <v>112</v>
      </c>
      <c r="B150" s="221" t="s">
        <v>301</v>
      </c>
      <c r="C150" s="631"/>
      <c r="D150" s="631"/>
    </row>
    <row r="151" spans="1:4" ht="15.75" thickBot="1" x14ac:dyDescent="0.3">
      <c r="A151" s="118" t="s">
        <v>259</v>
      </c>
      <c r="B151" s="219" t="s">
        <v>260</v>
      </c>
      <c r="C151" s="634"/>
      <c r="D151" s="634"/>
    </row>
    <row r="152" spans="1:4" ht="15.75" thickBot="1" x14ac:dyDescent="0.3">
      <c r="A152" s="121" t="s">
        <v>114</v>
      </c>
      <c r="B152" s="223" t="s">
        <v>261</v>
      </c>
      <c r="C152" s="635"/>
      <c r="D152" s="635"/>
    </row>
    <row r="153" spans="1:4" ht="15.75" thickBot="1" x14ac:dyDescent="0.3">
      <c r="A153" s="121" t="s">
        <v>262</v>
      </c>
      <c r="B153" s="223" t="s">
        <v>263</v>
      </c>
      <c r="C153" s="635"/>
      <c r="D153" s="635"/>
    </row>
    <row r="154" spans="1:4" ht="15.75" thickBot="1" x14ac:dyDescent="0.3">
      <c r="A154" s="84" t="s">
        <v>264</v>
      </c>
      <c r="B154" s="223" t="s">
        <v>265</v>
      </c>
      <c r="C154" s="636">
        <f>+C129+C133+C140+C146+C152+C153</f>
        <v>108317000</v>
      </c>
      <c r="D154" s="636">
        <f>+D129+D133+D140+D146+D152+D153</f>
        <v>108317000</v>
      </c>
    </row>
    <row r="155" spans="1:4" ht="15.75" thickBot="1" x14ac:dyDescent="0.3">
      <c r="A155" s="534" t="s">
        <v>266</v>
      </c>
      <c r="B155" s="637" t="s">
        <v>267</v>
      </c>
      <c r="C155" s="636">
        <f>+C128+C154</f>
        <v>127588175</v>
      </c>
      <c r="D155" s="636">
        <f>+D128+D154</f>
        <v>127588175</v>
      </c>
    </row>
    <row r="156" spans="1:4" ht="15.75" thickBot="1" x14ac:dyDescent="0.3">
      <c r="A156" s="638"/>
      <c r="B156" s="639"/>
      <c r="C156" s="640"/>
      <c r="D156" s="640"/>
    </row>
    <row r="157" spans="1:4" ht="15.75" thickBot="1" x14ac:dyDescent="0.3">
      <c r="A157" s="559" t="s">
        <v>302</v>
      </c>
      <c r="B157" s="560"/>
      <c r="C157" s="585"/>
      <c r="D157" s="585"/>
    </row>
    <row r="158" spans="1:4" ht="15.75" thickBot="1" x14ac:dyDescent="0.3">
      <c r="A158" s="559" t="s">
        <v>303</v>
      </c>
      <c r="B158" s="560"/>
      <c r="C158" s="585"/>
      <c r="D158" s="585"/>
    </row>
  </sheetData>
  <mergeCells count="1">
    <mergeCell ref="B92:D92"/>
  </mergeCells>
  <pageMargins left="0.7" right="0.7" top="0.75" bottom="0.75" header="0.3" footer="0.3"/>
  <pageSetup paperSize="9" scale="7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J16" sqref="J16"/>
    </sheetView>
  </sheetViews>
  <sheetFormatPr defaultRowHeight="15" x14ac:dyDescent="0.25"/>
  <cols>
    <col min="1" max="1" width="17.140625" customWidth="1"/>
    <col min="2" max="2" width="63.5703125" customWidth="1"/>
    <col min="3" max="3" width="17.5703125" customWidth="1"/>
    <col min="4" max="4" width="16.7109375" customWidth="1"/>
    <col min="8" max="9" width="10" bestFit="1" customWidth="1"/>
  </cols>
  <sheetData>
    <row r="1" spans="1:4" ht="16.5" thickBot="1" x14ac:dyDescent="0.3">
      <c r="A1" s="180"/>
      <c r="B1" s="181"/>
      <c r="C1" s="201" t="s">
        <v>477</v>
      </c>
      <c r="D1" s="207"/>
    </row>
    <row r="2" spans="1:4" ht="24" x14ac:dyDescent="0.25">
      <c r="A2" s="195" t="s">
        <v>334</v>
      </c>
      <c r="B2" s="190" t="s">
        <v>304</v>
      </c>
      <c r="C2" s="203" t="s">
        <v>305</v>
      </c>
      <c r="D2" s="210"/>
    </row>
    <row r="3" spans="1:4" ht="15.75" thickBot="1" x14ac:dyDescent="0.3">
      <c r="A3" s="197" t="s">
        <v>275</v>
      </c>
      <c r="B3" s="191" t="s">
        <v>276</v>
      </c>
      <c r="C3" s="204"/>
      <c r="D3" s="211"/>
    </row>
    <row r="4" spans="1:4" ht="15.75" thickBot="1" x14ac:dyDescent="0.3">
      <c r="A4" s="212"/>
      <c r="B4" s="213"/>
      <c r="C4" s="214" t="s">
        <v>2</v>
      </c>
      <c r="D4" s="211"/>
    </row>
    <row r="5" spans="1:4" ht="24.75" thickBot="1" x14ac:dyDescent="0.3">
      <c r="A5" s="196" t="s">
        <v>277</v>
      </c>
      <c r="B5" s="182" t="s">
        <v>278</v>
      </c>
      <c r="C5" s="205" t="s">
        <v>279</v>
      </c>
      <c r="D5" s="183" t="s">
        <v>306</v>
      </c>
    </row>
    <row r="6" spans="1:4" ht="15.75" thickBot="1" x14ac:dyDescent="0.3">
      <c r="A6" s="176"/>
      <c r="B6" s="177" t="s">
        <v>7</v>
      </c>
      <c r="C6" s="202" t="s">
        <v>8</v>
      </c>
      <c r="D6" s="178" t="s">
        <v>9</v>
      </c>
    </row>
    <row r="7" spans="1:4" ht="15.75" thickBot="1" x14ac:dyDescent="0.3">
      <c r="A7" s="209"/>
      <c r="B7" s="196" t="s">
        <v>280</v>
      </c>
      <c r="C7" s="690"/>
      <c r="D7" s="691"/>
    </row>
    <row r="8" spans="1:4" ht="15.75" thickBot="1" x14ac:dyDescent="0.3">
      <c r="A8" s="176" t="s">
        <v>10</v>
      </c>
      <c r="B8" s="452" t="s">
        <v>307</v>
      </c>
      <c r="C8" s="208">
        <f>SUM(C9:C19)</f>
        <v>200000</v>
      </c>
      <c r="D8" s="208">
        <f>SUM(D9:D19)</f>
        <v>200000</v>
      </c>
    </row>
    <row r="9" spans="1:4" x14ac:dyDescent="0.25">
      <c r="A9" s="198" t="s">
        <v>12</v>
      </c>
      <c r="B9" s="453" t="s">
        <v>71</v>
      </c>
      <c r="C9" s="461"/>
      <c r="D9" s="444"/>
    </row>
    <row r="10" spans="1:4" x14ac:dyDescent="0.25">
      <c r="A10" s="199" t="s">
        <v>14</v>
      </c>
      <c r="B10" s="439" t="s">
        <v>73</v>
      </c>
      <c r="C10" s="462"/>
      <c r="D10" s="444"/>
    </row>
    <row r="11" spans="1:4" x14ac:dyDescent="0.25">
      <c r="A11" s="199" t="s">
        <v>16</v>
      </c>
      <c r="B11" s="439" t="s">
        <v>75</v>
      </c>
      <c r="C11" s="462"/>
      <c r="D11" s="444"/>
    </row>
    <row r="12" spans="1:4" x14ac:dyDescent="0.25">
      <c r="A12" s="199" t="s">
        <v>18</v>
      </c>
      <c r="B12" s="439" t="s">
        <v>77</v>
      </c>
      <c r="C12" s="462"/>
      <c r="D12" s="444"/>
    </row>
    <row r="13" spans="1:4" x14ac:dyDescent="0.25">
      <c r="A13" s="199" t="s">
        <v>20</v>
      </c>
      <c r="B13" s="439" t="s">
        <v>79</v>
      </c>
      <c r="C13" s="462"/>
      <c r="D13" s="444"/>
    </row>
    <row r="14" spans="1:4" x14ac:dyDescent="0.25">
      <c r="A14" s="199" t="s">
        <v>22</v>
      </c>
      <c r="B14" s="439" t="s">
        <v>308</v>
      </c>
      <c r="C14" s="462"/>
      <c r="D14" s="444"/>
    </row>
    <row r="15" spans="1:4" x14ac:dyDescent="0.25">
      <c r="A15" s="199" t="s">
        <v>188</v>
      </c>
      <c r="B15" s="454" t="s">
        <v>309</v>
      </c>
      <c r="C15" s="462"/>
      <c r="D15" s="444"/>
    </row>
    <row r="16" spans="1:4" x14ac:dyDescent="0.25">
      <c r="A16" s="199" t="s">
        <v>190</v>
      </c>
      <c r="B16" s="439" t="s">
        <v>310</v>
      </c>
      <c r="C16" s="463"/>
      <c r="D16" s="444"/>
    </row>
    <row r="17" spans="1:4" x14ac:dyDescent="0.25">
      <c r="A17" s="199" t="s">
        <v>192</v>
      </c>
      <c r="B17" s="439" t="s">
        <v>87</v>
      </c>
      <c r="C17" s="462"/>
      <c r="D17" s="442"/>
    </row>
    <row r="18" spans="1:4" x14ac:dyDescent="0.25">
      <c r="A18" s="199" t="s">
        <v>194</v>
      </c>
      <c r="B18" s="439" t="s">
        <v>89</v>
      </c>
      <c r="C18" s="464"/>
      <c r="D18" s="442"/>
    </row>
    <row r="19" spans="1:4" ht="15.75" thickBot="1" x14ac:dyDescent="0.3">
      <c r="A19" s="199" t="s">
        <v>196</v>
      </c>
      <c r="B19" s="454" t="s">
        <v>91</v>
      </c>
      <c r="C19" s="464">
        <v>200000</v>
      </c>
      <c r="D19" s="442">
        <v>200000</v>
      </c>
    </row>
    <row r="20" spans="1:4" ht="15.75" thickBot="1" x14ac:dyDescent="0.3">
      <c r="A20" s="176" t="s">
        <v>24</v>
      </c>
      <c r="B20" s="452" t="s">
        <v>311</v>
      </c>
      <c r="C20" s="467">
        <f>SUM(C21:C24)</f>
        <v>7688510</v>
      </c>
      <c r="D20" s="208">
        <f>SUM(D21:D24)</f>
        <v>7688510</v>
      </c>
    </row>
    <row r="21" spans="1:4" x14ac:dyDescent="0.25">
      <c r="A21" s="199" t="s">
        <v>26</v>
      </c>
      <c r="B21" s="438" t="s">
        <v>27</v>
      </c>
      <c r="C21" s="462"/>
      <c r="D21" s="442"/>
    </row>
    <row r="22" spans="1:4" x14ac:dyDescent="0.25">
      <c r="A22" s="199" t="s">
        <v>28</v>
      </c>
      <c r="B22" s="439" t="s">
        <v>312</v>
      </c>
      <c r="C22" s="462"/>
      <c r="D22" s="442"/>
    </row>
    <row r="23" spans="1:4" x14ac:dyDescent="0.25">
      <c r="A23" s="199" t="s">
        <v>30</v>
      </c>
      <c r="B23" s="439" t="s">
        <v>313</v>
      </c>
      <c r="C23" s="462">
        <v>7688510</v>
      </c>
      <c r="D23" s="442">
        <v>7688510</v>
      </c>
    </row>
    <row r="24" spans="1:4" ht="15.75" thickBot="1" x14ac:dyDescent="0.3">
      <c r="A24" s="199" t="s">
        <v>32</v>
      </c>
      <c r="B24" s="439" t="s">
        <v>314</v>
      </c>
      <c r="C24" s="462"/>
      <c r="D24" s="442"/>
    </row>
    <row r="25" spans="1:4" ht="15.75" thickBot="1" x14ac:dyDescent="0.3">
      <c r="A25" s="179" t="s">
        <v>38</v>
      </c>
      <c r="B25" s="437" t="s">
        <v>315</v>
      </c>
      <c r="C25" s="468">
        <v>150000</v>
      </c>
      <c r="D25" s="459">
        <v>150000</v>
      </c>
    </row>
    <row r="26" spans="1:4" ht="15.75" thickBot="1" x14ac:dyDescent="0.3">
      <c r="A26" s="179" t="s">
        <v>236</v>
      </c>
      <c r="B26" s="437" t="s">
        <v>316</v>
      </c>
      <c r="C26" s="467">
        <v>0</v>
      </c>
      <c r="D26" s="208">
        <v>0</v>
      </c>
    </row>
    <row r="27" spans="1:4" x14ac:dyDescent="0.25">
      <c r="A27" s="200" t="s">
        <v>54</v>
      </c>
      <c r="B27" s="455" t="s">
        <v>41</v>
      </c>
      <c r="C27" s="448"/>
      <c r="D27" s="442"/>
    </row>
    <row r="28" spans="1:4" x14ac:dyDescent="0.25">
      <c r="A28" s="200" t="s">
        <v>56</v>
      </c>
      <c r="B28" s="455" t="s">
        <v>312</v>
      </c>
      <c r="C28" s="462"/>
      <c r="D28" s="442"/>
    </row>
    <row r="29" spans="1:4" x14ac:dyDescent="0.25">
      <c r="A29" s="200" t="s">
        <v>58</v>
      </c>
      <c r="B29" s="456" t="s">
        <v>317</v>
      </c>
      <c r="C29" s="462"/>
      <c r="D29" s="442"/>
    </row>
    <row r="30" spans="1:4" ht="15.75" thickBot="1" x14ac:dyDescent="0.3">
      <c r="A30" s="199" t="s">
        <v>60</v>
      </c>
      <c r="B30" s="457" t="s">
        <v>318</v>
      </c>
      <c r="C30" s="465"/>
      <c r="D30" s="442"/>
    </row>
    <row r="31" spans="1:4" ht="15.75" thickBot="1" x14ac:dyDescent="0.3">
      <c r="A31" s="179" t="s">
        <v>68</v>
      </c>
      <c r="B31" s="437" t="s">
        <v>319</v>
      </c>
      <c r="C31" s="467">
        <v>0</v>
      </c>
      <c r="D31" s="208">
        <v>0</v>
      </c>
    </row>
    <row r="32" spans="1:4" x14ac:dyDescent="0.25">
      <c r="A32" s="200" t="s">
        <v>70</v>
      </c>
      <c r="B32" s="455" t="s">
        <v>95</v>
      </c>
      <c r="C32" s="448"/>
      <c r="D32" s="442"/>
    </row>
    <row r="33" spans="1:7" x14ac:dyDescent="0.25">
      <c r="A33" s="200" t="s">
        <v>72</v>
      </c>
      <c r="B33" s="456" t="s">
        <v>97</v>
      </c>
      <c r="C33" s="466"/>
      <c r="D33" s="442"/>
    </row>
    <row r="34" spans="1:7" ht="15.75" thickBot="1" x14ac:dyDescent="0.3">
      <c r="A34" s="199" t="s">
        <v>74</v>
      </c>
      <c r="B34" s="457" t="s">
        <v>99</v>
      </c>
      <c r="C34" s="465"/>
      <c r="D34" s="442"/>
    </row>
    <row r="35" spans="1:7" ht="15.75" thickBot="1" x14ac:dyDescent="0.3">
      <c r="A35" s="179" t="s">
        <v>92</v>
      </c>
      <c r="B35" s="437" t="s">
        <v>320</v>
      </c>
      <c r="C35" s="450"/>
      <c r="D35" s="459"/>
    </row>
    <row r="36" spans="1:7" ht="15.75" thickBot="1" x14ac:dyDescent="0.3">
      <c r="A36" s="179" t="s">
        <v>253</v>
      </c>
      <c r="B36" s="437" t="s">
        <v>321</v>
      </c>
      <c r="C36" s="450"/>
      <c r="D36" s="444"/>
    </row>
    <row r="37" spans="1:7" ht="15.75" thickBot="1" x14ac:dyDescent="0.3">
      <c r="A37" s="176" t="s">
        <v>114</v>
      </c>
      <c r="B37" s="437" t="s">
        <v>322</v>
      </c>
      <c r="C37" s="467">
        <f>+C35+C31+C26+C25+C20+C8</f>
        <v>8038510</v>
      </c>
      <c r="D37" s="208">
        <f>+D35+D31+D26+D25+D20+D8</f>
        <v>8038510</v>
      </c>
    </row>
    <row r="38" spans="1:7" ht="15.75" thickBot="1" x14ac:dyDescent="0.3">
      <c r="A38" s="184" t="s">
        <v>262</v>
      </c>
      <c r="B38" s="437" t="s">
        <v>323</v>
      </c>
      <c r="C38" s="467">
        <f>SUM(C39:C41)</f>
        <v>108795217</v>
      </c>
      <c r="D38" s="208">
        <f>SUM(D39:D41)</f>
        <v>109464152</v>
      </c>
    </row>
    <row r="39" spans="1:7" x14ac:dyDescent="0.25">
      <c r="A39" s="200" t="s">
        <v>335</v>
      </c>
      <c r="B39" s="455" t="s">
        <v>324</v>
      </c>
      <c r="C39" s="448">
        <v>478217</v>
      </c>
      <c r="D39" s="460">
        <v>398218</v>
      </c>
    </row>
    <row r="40" spans="1:7" x14ac:dyDescent="0.25">
      <c r="A40" s="200" t="s">
        <v>336</v>
      </c>
      <c r="B40" s="456" t="s">
        <v>325</v>
      </c>
      <c r="C40" s="466"/>
      <c r="D40" s="444"/>
    </row>
    <row r="41" spans="1:7" ht="15.75" thickBot="1" x14ac:dyDescent="0.3">
      <c r="A41" s="199" t="s">
        <v>337</v>
      </c>
      <c r="B41" s="457" t="s">
        <v>326</v>
      </c>
      <c r="C41" s="465">
        <v>108317000</v>
      </c>
      <c r="D41" s="442">
        <v>109065934</v>
      </c>
    </row>
    <row r="42" spans="1:7" ht="15.75" thickBot="1" x14ac:dyDescent="0.3">
      <c r="A42" s="184" t="s">
        <v>264</v>
      </c>
      <c r="B42" s="458" t="s">
        <v>327</v>
      </c>
      <c r="C42" s="467">
        <f>+C38+C37</f>
        <v>116833727</v>
      </c>
      <c r="D42" s="208">
        <f>+D38+D37</f>
        <v>117502662</v>
      </c>
    </row>
    <row r="43" spans="1:7" x14ac:dyDescent="0.25">
      <c r="A43" s="185"/>
      <c r="B43" s="186"/>
      <c r="C43" s="192"/>
      <c r="D43" s="207"/>
    </row>
    <row r="44" spans="1:7" ht="15.75" thickBot="1" x14ac:dyDescent="0.3">
      <c r="A44" s="187"/>
      <c r="B44" s="188"/>
      <c r="C44" s="193"/>
      <c r="D44" s="174"/>
    </row>
    <row r="45" spans="1:7" ht="15.75" thickBot="1" x14ac:dyDescent="0.3">
      <c r="A45" s="189"/>
      <c r="B45" s="688" t="s">
        <v>291</v>
      </c>
      <c r="C45" s="688"/>
      <c r="D45" s="689"/>
    </row>
    <row r="46" spans="1:7" ht="15.75" thickBot="1" x14ac:dyDescent="0.3">
      <c r="A46" s="179" t="s">
        <v>10</v>
      </c>
      <c r="B46" s="437" t="s">
        <v>328</v>
      </c>
      <c r="C46" s="447">
        <f>SUM(C47:C51)</f>
        <v>116643727</v>
      </c>
      <c r="D46" s="441">
        <f>SUM(D47:D51)</f>
        <v>117312662</v>
      </c>
    </row>
    <row r="47" spans="1:7" x14ac:dyDescent="0.25">
      <c r="A47" s="199" t="s">
        <v>12</v>
      </c>
      <c r="B47" s="438" t="s">
        <v>181</v>
      </c>
      <c r="C47" s="448">
        <v>80556311</v>
      </c>
      <c r="D47" s="442">
        <v>81305245</v>
      </c>
      <c r="F47">
        <v>187889</v>
      </c>
    </row>
    <row r="48" spans="1:7" x14ac:dyDescent="0.25">
      <c r="A48" s="199" t="s">
        <v>14</v>
      </c>
      <c r="B48" s="439" t="s">
        <v>182</v>
      </c>
      <c r="C48" s="449">
        <v>18637898</v>
      </c>
      <c r="D48" s="442">
        <v>18637898</v>
      </c>
      <c r="F48">
        <v>561045</v>
      </c>
      <c r="G48">
        <f>SUM(F47:F48)</f>
        <v>748934</v>
      </c>
    </row>
    <row r="49" spans="1:6" x14ac:dyDescent="0.25">
      <c r="A49" s="199" t="s">
        <v>16</v>
      </c>
      <c r="B49" s="439" t="s">
        <v>183</v>
      </c>
      <c r="C49" s="449">
        <v>17449518</v>
      </c>
      <c r="D49" s="443">
        <v>17369519</v>
      </c>
      <c r="F49">
        <v>-79999</v>
      </c>
    </row>
    <row r="50" spans="1:6" x14ac:dyDescent="0.25">
      <c r="A50" s="199" t="s">
        <v>18</v>
      </c>
      <c r="B50" s="439" t="s">
        <v>184</v>
      </c>
      <c r="C50" s="449"/>
      <c r="D50" s="442"/>
    </row>
    <row r="51" spans="1:6" ht="15.75" thickBot="1" x14ac:dyDescent="0.3">
      <c r="A51" s="199" t="s">
        <v>20</v>
      </c>
      <c r="B51" s="439" t="s">
        <v>186</v>
      </c>
      <c r="C51" s="449"/>
      <c r="D51" s="442"/>
    </row>
    <row r="52" spans="1:6" ht="15.75" thickBot="1" x14ac:dyDescent="0.3">
      <c r="A52" s="179" t="s">
        <v>24</v>
      </c>
      <c r="B52" s="437" t="s">
        <v>329</v>
      </c>
      <c r="C52" s="447">
        <v>190000</v>
      </c>
      <c r="D52" s="441">
        <v>190000</v>
      </c>
    </row>
    <row r="53" spans="1:6" x14ac:dyDescent="0.25">
      <c r="A53" s="199" t="s">
        <v>26</v>
      </c>
      <c r="B53" s="438" t="s">
        <v>217</v>
      </c>
      <c r="C53" s="448">
        <v>190000</v>
      </c>
      <c r="D53" s="444">
        <v>190000</v>
      </c>
    </row>
    <row r="54" spans="1:6" x14ac:dyDescent="0.25">
      <c r="A54" s="199" t="s">
        <v>28</v>
      </c>
      <c r="B54" s="439" t="s">
        <v>219</v>
      </c>
      <c r="C54" s="449"/>
      <c r="D54" s="442"/>
    </row>
    <row r="55" spans="1:6" x14ac:dyDescent="0.25">
      <c r="A55" s="199" t="s">
        <v>30</v>
      </c>
      <c r="B55" s="439" t="s">
        <v>330</v>
      </c>
      <c r="C55" s="449"/>
      <c r="D55" s="442"/>
    </row>
    <row r="56" spans="1:6" ht="15.75" thickBot="1" x14ac:dyDescent="0.3">
      <c r="A56" s="199" t="s">
        <v>32</v>
      </c>
      <c r="B56" s="439" t="s">
        <v>331</v>
      </c>
      <c r="C56" s="449"/>
      <c r="D56" s="442"/>
    </row>
    <row r="57" spans="1:6" ht="15.75" thickBot="1" x14ac:dyDescent="0.3">
      <c r="A57" s="179" t="s">
        <v>38</v>
      </c>
      <c r="B57" s="437" t="s">
        <v>332</v>
      </c>
      <c r="C57" s="450"/>
      <c r="D57" s="445"/>
    </row>
    <row r="58" spans="1:6" ht="15.75" thickBot="1" x14ac:dyDescent="0.3">
      <c r="A58" s="179" t="s">
        <v>236</v>
      </c>
      <c r="B58" s="440" t="s">
        <v>333</v>
      </c>
      <c r="C58" s="451">
        <f>+C52+C46</f>
        <v>116833727</v>
      </c>
      <c r="D58" s="446">
        <f>+D52+D46</f>
        <v>117502662</v>
      </c>
    </row>
    <row r="59" spans="1:6" ht="15.75" thickBot="1" x14ac:dyDescent="0.3">
      <c r="A59" s="174"/>
      <c r="B59" s="174"/>
      <c r="C59" s="194"/>
      <c r="D59" s="174"/>
    </row>
    <row r="60" spans="1:6" ht="15.75" thickBot="1" x14ac:dyDescent="0.3">
      <c r="A60" s="215" t="s">
        <v>302</v>
      </c>
      <c r="B60" s="216"/>
      <c r="C60" s="206">
        <v>27</v>
      </c>
      <c r="D60" s="175">
        <v>27</v>
      </c>
    </row>
    <row r="61" spans="1:6" ht="15.75" thickBot="1" x14ac:dyDescent="0.3">
      <c r="A61" s="215" t="s">
        <v>303</v>
      </c>
      <c r="B61" s="216"/>
      <c r="C61" s="217"/>
      <c r="D61" s="175"/>
    </row>
  </sheetData>
  <mergeCells count="2">
    <mergeCell ref="B45:D45"/>
    <mergeCell ref="C7:D7"/>
  </mergeCells>
  <pageMargins left="0.7" right="0.7" top="0.75" bottom="0.75" header="0.3" footer="0.3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zoomScaleNormal="100" workbookViewId="0">
      <selection activeCell="F9" sqref="F9"/>
    </sheetView>
  </sheetViews>
  <sheetFormatPr defaultRowHeight="15" x14ac:dyDescent="0.25"/>
  <cols>
    <col min="1" max="1" width="14.140625" customWidth="1"/>
    <col min="2" max="2" width="48.28515625" customWidth="1"/>
    <col min="3" max="3" width="17.85546875" customWidth="1"/>
    <col min="4" max="4" width="19" customWidth="1"/>
  </cols>
  <sheetData>
    <row r="1" spans="1:4" ht="16.5" thickBot="1" x14ac:dyDescent="0.3">
      <c r="A1" s="485"/>
      <c r="B1" s="486"/>
      <c r="C1" s="487" t="str">
        <f>+CONCATENATE("9.2.3. melléklet a 16/",LEFT([1]ÖSSZEFÜGGÉSEK!A5,4),". (VII.27.) önkormányzati rendelethez")</f>
        <v>9.2.3. melléklet a 16/2017. (VII.27.) önkormányzati rendelethez</v>
      </c>
      <c r="D1" s="488"/>
    </row>
    <row r="2" spans="1:4" ht="36" x14ac:dyDescent="0.25">
      <c r="A2" s="489" t="s">
        <v>334</v>
      </c>
      <c r="B2" s="490" t="s">
        <v>304</v>
      </c>
      <c r="C2" s="491" t="s">
        <v>305</v>
      </c>
      <c r="D2" s="492" t="s">
        <v>339</v>
      </c>
    </row>
    <row r="3" spans="1:4" ht="24.75" thickBot="1" x14ac:dyDescent="0.3">
      <c r="A3" s="493" t="s">
        <v>275</v>
      </c>
      <c r="B3" s="494" t="s">
        <v>460</v>
      </c>
      <c r="C3" s="495" t="s">
        <v>339</v>
      </c>
      <c r="D3" s="496" t="s">
        <v>461</v>
      </c>
    </row>
    <row r="4" spans="1:4" ht="15.75" thickBot="1" x14ac:dyDescent="0.3">
      <c r="A4" s="497"/>
      <c r="B4" s="498"/>
      <c r="C4" s="499" t="str">
        <f>'[1]9.2.2. sz.  mell'!C4</f>
        <v>Forintban!</v>
      </c>
      <c r="D4" s="500"/>
    </row>
    <row r="5" spans="1:4" ht="15.75" thickBot="1" x14ac:dyDescent="0.3">
      <c r="A5" s="501" t="s">
        <v>277</v>
      </c>
      <c r="B5" s="502" t="s">
        <v>278</v>
      </c>
      <c r="C5" s="503" t="s">
        <v>279</v>
      </c>
      <c r="D5" s="504" t="s">
        <v>306</v>
      </c>
    </row>
    <row r="6" spans="1:4" ht="15.75" thickBot="1" x14ac:dyDescent="0.3">
      <c r="A6" s="505"/>
      <c r="B6" s="506" t="s">
        <v>7</v>
      </c>
      <c r="C6" s="507" t="s">
        <v>8</v>
      </c>
      <c r="D6" s="508" t="s">
        <v>9</v>
      </c>
    </row>
    <row r="7" spans="1:4" ht="15.75" thickBot="1" x14ac:dyDescent="0.3">
      <c r="A7" s="509"/>
      <c r="B7" s="685" t="s">
        <v>280</v>
      </c>
      <c r="C7" s="686"/>
      <c r="D7" s="687"/>
    </row>
    <row r="8" spans="1:4" ht="15.75" thickBot="1" x14ac:dyDescent="0.3">
      <c r="A8" s="505" t="s">
        <v>10</v>
      </c>
      <c r="B8" s="510" t="s">
        <v>307</v>
      </c>
      <c r="C8" s="511">
        <f>SUM(C9:C19)</f>
        <v>200000</v>
      </c>
      <c r="D8" s="512">
        <f>SUM(D9:D19)</f>
        <v>200000</v>
      </c>
    </row>
    <row r="9" spans="1:4" x14ac:dyDescent="0.25">
      <c r="A9" s="513" t="s">
        <v>12</v>
      </c>
      <c r="B9" s="222" t="s">
        <v>71</v>
      </c>
      <c r="C9" s="514"/>
      <c r="D9" s="515"/>
    </row>
    <row r="10" spans="1:4" x14ac:dyDescent="0.25">
      <c r="A10" s="516" t="s">
        <v>14</v>
      </c>
      <c r="B10" s="220" t="s">
        <v>73</v>
      </c>
      <c r="C10" s="517"/>
      <c r="D10" s="515"/>
    </row>
    <row r="11" spans="1:4" x14ac:dyDescent="0.25">
      <c r="A11" s="516" t="s">
        <v>16</v>
      </c>
      <c r="B11" s="220" t="s">
        <v>75</v>
      </c>
      <c r="C11" s="517"/>
      <c r="D11" s="515"/>
    </row>
    <row r="12" spans="1:4" x14ac:dyDescent="0.25">
      <c r="A12" s="516" t="s">
        <v>18</v>
      </c>
      <c r="B12" s="220" t="s">
        <v>77</v>
      </c>
      <c r="C12" s="517"/>
      <c r="D12" s="515"/>
    </row>
    <row r="13" spans="1:4" x14ac:dyDescent="0.25">
      <c r="A13" s="516" t="s">
        <v>20</v>
      </c>
      <c r="B13" s="220" t="s">
        <v>79</v>
      </c>
      <c r="C13" s="517"/>
      <c r="D13" s="515"/>
    </row>
    <row r="14" spans="1:4" x14ac:dyDescent="0.25">
      <c r="A14" s="516" t="s">
        <v>22</v>
      </c>
      <c r="B14" s="220" t="s">
        <v>308</v>
      </c>
      <c r="C14" s="517"/>
      <c r="D14" s="515"/>
    </row>
    <row r="15" spans="1:4" x14ac:dyDescent="0.25">
      <c r="A15" s="516" t="s">
        <v>188</v>
      </c>
      <c r="B15" s="219" t="s">
        <v>309</v>
      </c>
      <c r="C15" s="517"/>
      <c r="D15" s="515"/>
    </row>
    <row r="16" spans="1:4" x14ac:dyDescent="0.25">
      <c r="A16" s="516" t="s">
        <v>190</v>
      </c>
      <c r="B16" s="220" t="s">
        <v>310</v>
      </c>
      <c r="C16" s="518"/>
      <c r="D16" s="515"/>
    </row>
    <row r="17" spans="1:4" x14ac:dyDescent="0.25">
      <c r="A17" s="516" t="s">
        <v>192</v>
      </c>
      <c r="B17" s="220" t="s">
        <v>87</v>
      </c>
      <c r="C17" s="517"/>
      <c r="D17" s="515"/>
    </row>
    <row r="18" spans="1:4" x14ac:dyDescent="0.25">
      <c r="A18" s="516" t="s">
        <v>194</v>
      </c>
      <c r="B18" s="220" t="s">
        <v>89</v>
      </c>
      <c r="C18" s="519"/>
      <c r="D18" s="515"/>
    </row>
    <row r="19" spans="1:4" ht="15.75" thickBot="1" x14ac:dyDescent="0.3">
      <c r="A19" s="516" t="s">
        <v>196</v>
      </c>
      <c r="B19" s="219" t="s">
        <v>91</v>
      </c>
      <c r="C19" s="519">
        <v>200000</v>
      </c>
      <c r="D19" s="515">
        <v>200000</v>
      </c>
    </row>
    <row r="20" spans="1:4" ht="21.75" thickBot="1" x14ac:dyDescent="0.3">
      <c r="A20" s="505" t="s">
        <v>24</v>
      </c>
      <c r="B20" s="520" t="s">
        <v>311</v>
      </c>
      <c r="C20" s="521">
        <f>SUM(C21:C23)</f>
        <v>7688510</v>
      </c>
      <c r="D20" s="522">
        <f>SUM(D21:D23)</f>
        <v>7688510</v>
      </c>
    </row>
    <row r="21" spans="1:4" x14ac:dyDescent="0.25">
      <c r="A21" s="516" t="s">
        <v>26</v>
      </c>
      <c r="B21" s="221" t="s">
        <v>27</v>
      </c>
      <c r="C21" s="517"/>
      <c r="D21" s="515"/>
    </row>
    <row r="22" spans="1:4" ht="22.5" x14ac:dyDescent="0.25">
      <c r="A22" s="516" t="s">
        <v>28</v>
      </c>
      <c r="B22" s="220" t="s">
        <v>312</v>
      </c>
      <c r="C22" s="517"/>
      <c r="D22" s="515"/>
    </row>
    <row r="23" spans="1:4" ht="22.5" x14ac:dyDescent="0.25">
      <c r="A23" s="516" t="s">
        <v>30</v>
      </c>
      <c r="B23" s="220" t="s">
        <v>313</v>
      </c>
      <c r="C23" s="517">
        <v>7688510</v>
      </c>
      <c r="D23" s="515">
        <v>7688510</v>
      </c>
    </row>
    <row r="24" spans="1:4" ht="15.75" thickBot="1" x14ac:dyDescent="0.3">
      <c r="A24" s="516" t="s">
        <v>32</v>
      </c>
      <c r="B24" s="220" t="s">
        <v>314</v>
      </c>
      <c r="C24" s="517"/>
      <c r="D24" s="515"/>
    </row>
    <row r="25" spans="1:4" ht="15.75" thickBot="1" x14ac:dyDescent="0.3">
      <c r="A25" s="523" t="s">
        <v>38</v>
      </c>
      <c r="B25" s="223" t="s">
        <v>315</v>
      </c>
      <c r="C25" s="524">
        <v>150000</v>
      </c>
      <c r="D25" s="525">
        <v>150000</v>
      </c>
    </row>
    <row r="26" spans="1:4" ht="21.75" thickBot="1" x14ac:dyDescent="0.3">
      <c r="A26" s="523" t="s">
        <v>236</v>
      </c>
      <c r="B26" s="223" t="s">
        <v>316</v>
      </c>
      <c r="C26" s="521">
        <f>+C27+C28+C29</f>
        <v>0</v>
      </c>
      <c r="D26" s="522">
        <f>+D27+D28+D29</f>
        <v>0</v>
      </c>
    </row>
    <row r="27" spans="1:4" x14ac:dyDescent="0.25">
      <c r="A27" s="526" t="s">
        <v>54</v>
      </c>
      <c r="B27" s="256" t="s">
        <v>41</v>
      </c>
      <c r="C27" s="527"/>
      <c r="D27" s="515"/>
    </row>
    <row r="28" spans="1:4" ht="22.5" x14ac:dyDescent="0.25">
      <c r="A28" s="526" t="s">
        <v>56</v>
      </c>
      <c r="B28" s="256" t="s">
        <v>312</v>
      </c>
      <c r="C28" s="517"/>
      <c r="D28" s="515"/>
    </row>
    <row r="29" spans="1:4" ht="22.5" x14ac:dyDescent="0.25">
      <c r="A29" s="526" t="s">
        <v>58</v>
      </c>
      <c r="B29" s="257" t="s">
        <v>317</v>
      </c>
      <c r="C29" s="517"/>
      <c r="D29" s="515"/>
    </row>
    <row r="30" spans="1:4" ht="15.75" thickBot="1" x14ac:dyDescent="0.3">
      <c r="A30" s="516" t="s">
        <v>60</v>
      </c>
      <c r="B30" s="224" t="s">
        <v>318</v>
      </c>
      <c r="C30" s="528"/>
      <c r="D30" s="515"/>
    </row>
    <row r="31" spans="1:4" ht="15.75" thickBot="1" x14ac:dyDescent="0.3">
      <c r="A31" s="523" t="s">
        <v>68</v>
      </c>
      <c r="B31" s="223" t="s">
        <v>319</v>
      </c>
      <c r="C31" s="521">
        <f>+C32+C33+C34</f>
        <v>0</v>
      </c>
      <c r="D31" s="522">
        <f>+D32+D33+D34</f>
        <v>0</v>
      </c>
    </row>
    <row r="32" spans="1:4" x14ac:dyDescent="0.25">
      <c r="A32" s="526" t="s">
        <v>70</v>
      </c>
      <c r="B32" s="256" t="s">
        <v>95</v>
      </c>
      <c r="C32" s="527"/>
      <c r="D32" s="515"/>
    </row>
    <row r="33" spans="1:4" x14ac:dyDescent="0.25">
      <c r="A33" s="526" t="s">
        <v>72</v>
      </c>
      <c r="B33" s="257" t="s">
        <v>97</v>
      </c>
      <c r="C33" s="529"/>
      <c r="D33" s="515"/>
    </row>
    <row r="34" spans="1:4" ht="15.75" thickBot="1" x14ac:dyDescent="0.3">
      <c r="A34" s="516" t="s">
        <v>74</v>
      </c>
      <c r="B34" s="224" t="s">
        <v>99</v>
      </c>
      <c r="C34" s="528"/>
      <c r="D34" s="515"/>
    </row>
    <row r="35" spans="1:4" ht="15.75" thickBot="1" x14ac:dyDescent="0.3">
      <c r="A35" s="523" t="s">
        <v>92</v>
      </c>
      <c r="B35" s="223" t="s">
        <v>320</v>
      </c>
      <c r="C35" s="524"/>
      <c r="D35" s="525"/>
    </row>
    <row r="36" spans="1:4" ht="15.75" thickBot="1" x14ac:dyDescent="0.3">
      <c r="A36" s="530" t="s">
        <v>253</v>
      </c>
      <c r="B36" s="280" t="s">
        <v>321</v>
      </c>
      <c r="C36" s="531"/>
      <c r="D36" s="532"/>
    </row>
    <row r="37" spans="1:4" ht="15.75" thickBot="1" x14ac:dyDescent="0.3">
      <c r="A37" s="505" t="s">
        <v>114</v>
      </c>
      <c r="B37" s="223" t="s">
        <v>322</v>
      </c>
      <c r="C37" s="379">
        <f>+C8+C20+C25+C26+C31+C35+C36</f>
        <v>8038510</v>
      </c>
      <c r="D37" s="533">
        <f>+D8+D20+D25+D26+D31+D35+D36</f>
        <v>8038510</v>
      </c>
    </row>
    <row r="38" spans="1:4" ht="15.75" thickBot="1" x14ac:dyDescent="0.3">
      <c r="A38" s="534" t="s">
        <v>262</v>
      </c>
      <c r="B38" s="535" t="s">
        <v>323</v>
      </c>
      <c r="C38" s="536">
        <f>+C39+C40+C41</f>
        <v>108795217</v>
      </c>
      <c r="D38" s="537">
        <f>+D39+D40+D41</f>
        <v>109464152</v>
      </c>
    </row>
    <row r="39" spans="1:4" x14ac:dyDescent="0.25">
      <c r="A39" s="526" t="s">
        <v>335</v>
      </c>
      <c r="B39" s="256" t="s">
        <v>324</v>
      </c>
      <c r="C39" s="527">
        <v>478217</v>
      </c>
      <c r="D39" s="538">
        <v>398218</v>
      </c>
    </row>
    <row r="40" spans="1:4" x14ac:dyDescent="0.25">
      <c r="A40" s="526" t="s">
        <v>336</v>
      </c>
      <c r="B40" s="257" t="s">
        <v>325</v>
      </c>
      <c r="C40" s="529"/>
      <c r="D40" s="515"/>
    </row>
    <row r="41" spans="1:4" ht="23.25" thickBot="1" x14ac:dyDescent="0.3">
      <c r="A41" s="539" t="s">
        <v>337</v>
      </c>
      <c r="B41" s="275" t="s">
        <v>326</v>
      </c>
      <c r="C41" s="540">
        <v>108317000</v>
      </c>
      <c r="D41" s="532">
        <v>109065934</v>
      </c>
    </row>
    <row r="42" spans="1:4" ht="15.75" thickBot="1" x14ac:dyDescent="0.3">
      <c r="A42" s="541" t="s">
        <v>264</v>
      </c>
      <c r="B42" s="542" t="s">
        <v>327</v>
      </c>
      <c r="C42" s="543">
        <f>+C37+C38</f>
        <v>116833727</v>
      </c>
      <c r="D42" s="533">
        <f>+D37+D38</f>
        <v>117502662</v>
      </c>
    </row>
    <row r="43" spans="1:4" x14ac:dyDescent="0.25">
      <c r="A43" s="544"/>
      <c r="B43" s="545"/>
      <c r="C43" s="546"/>
      <c r="D43" s="488"/>
    </row>
    <row r="44" spans="1:4" ht="15.75" thickBot="1" x14ac:dyDescent="0.3">
      <c r="A44" s="547"/>
      <c r="B44" s="548"/>
      <c r="C44" s="549"/>
      <c r="D44" s="488"/>
    </row>
    <row r="45" spans="1:4" ht="15.75" thickBot="1" x14ac:dyDescent="0.3">
      <c r="A45" s="550"/>
      <c r="B45" s="692" t="s">
        <v>291</v>
      </c>
      <c r="C45" s="692"/>
      <c r="D45" s="693"/>
    </row>
    <row r="46" spans="1:4" ht="15.75" thickBot="1" x14ac:dyDescent="0.3">
      <c r="A46" s="523" t="s">
        <v>10</v>
      </c>
      <c r="B46" s="223" t="s">
        <v>328</v>
      </c>
      <c r="C46" s="521">
        <f>SUM(C47:C51)</f>
        <v>116643727</v>
      </c>
      <c r="D46" s="522">
        <f>SUM(D47:D51)</f>
        <v>117312662</v>
      </c>
    </row>
    <row r="47" spans="1:4" x14ac:dyDescent="0.25">
      <c r="A47" s="516" t="s">
        <v>12</v>
      </c>
      <c r="B47" s="221" t="s">
        <v>181</v>
      </c>
      <c r="C47" s="527">
        <v>80556311</v>
      </c>
      <c r="D47" s="568">
        <v>81305245</v>
      </c>
    </row>
    <row r="48" spans="1:4" x14ac:dyDescent="0.25">
      <c r="A48" s="516" t="s">
        <v>14</v>
      </c>
      <c r="B48" s="220" t="s">
        <v>182</v>
      </c>
      <c r="C48" s="552">
        <v>18637898</v>
      </c>
      <c r="D48" s="568">
        <v>18637898</v>
      </c>
    </row>
    <row r="49" spans="1:4" x14ac:dyDescent="0.25">
      <c r="A49" s="516" t="s">
        <v>16</v>
      </c>
      <c r="B49" s="220" t="s">
        <v>183</v>
      </c>
      <c r="C49" s="552">
        <v>17449518</v>
      </c>
      <c r="D49" s="568">
        <v>17369519</v>
      </c>
    </row>
    <row r="50" spans="1:4" x14ac:dyDescent="0.25">
      <c r="A50" s="516" t="s">
        <v>18</v>
      </c>
      <c r="B50" s="220" t="s">
        <v>184</v>
      </c>
      <c r="C50" s="552"/>
      <c r="D50" s="568"/>
    </row>
    <row r="51" spans="1:4" ht="15.75" thickBot="1" x14ac:dyDescent="0.3">
      <c r="A51" s="516" t="s">
        <v>20</v>
      </c>
      <c r="B51" s="220" t="s">
        <v>186</v>
      </c>
      <c r="C51" s="552"/>
      <c r="D51" s="568"/>
    </row>
    <row r="52" spans="1:4" ht="15.75" thickBot="1" x14ac:dyDescent="0.3">
      <c r="A52" s="523" t="s">
        <v>24</v>
      </c>
      <c r="B52" s="223" t="s">
        <v>329</v>
      </c>
      <c r="C52" s="521">
        <f>SUM(C53:C55)</f>
        <v>190000</v>
      </c>
      <c r="D52" s="522">
        <f>SUM(D53:D55)</f>
        <v>190000</v>
      </c>
    </row>
    <row r="53" spans="1:4" x14ac:dyDescent="0.25">
      <c r="A53" s="516" t="s">
        <v>26</v>
      </c>
      <c r="B53" s="221" t="s">
        <v>217</v>
      </c>
      <c r="C53" s="527">
        <v>190000</v>
      </c>
      <c r="D53" s="568">
        <v>190000</v>
      </c>
    </row>
    <row r="54" spans="1:4" x14ac:dyDescent="0.25">
      <c r="A54" s="516" t="s">
        <v>28</v>
      </c>
      <c r="B54" s="220" t="s">
        <v>219</v>
      </c>
      <c r="C54" s="552"/>
      <c r="D54" s="568"/>
    </row>
    <row r="55" spans="1:4" x14ac:dyDescent="0.25">
      <c r="A55" s="516" t="s">
        <v>30</v>
      </c>
      <c r="B55" s="220" t="s">
        <v>330</v>
      </c>
      <c r="C55" s="552"/>
      <c r="D55" s="568"/>
    </row>
    <row r="56" spans="1:4" ht="23.25" thickBot="1" x14ac:dyDescent="0.3">
      <c r="A56" s="516" t="s">
        <v>32</v>
      </c>
      <c r="B56" s="220" t="s">
        <v>331</v>
      </c>
      <c r="C56" s="552"/>
      <c r="D56" s="568"/>
    </row>
    <row r="57" spans="1:4" ht="15.75" thickBot="1" x14ac:dyDescent="0.3">
      <c r="A57" s="523" t="s">
        <v>38</v>
      </c>
      <c r="B57" s="223" t="s">
        <v>332</v>
      </c>
      <c r="C57" s="524"/>
      <c r="D57" s="525"/>
    </row>
    <row r="58" spans="1:4" ht="15.75" thickBot="1" x14ac:dyDescent="0.3">
      <c r="A58" s="523" t="s">
        <v>236</v>
      </c>
      <c r="B58" s="553" t="s">
        <v>333</v>
      </c>
      <c r="C58" s="554">
        <f>+C46+C52+C57</f>
        <v>116833727</v>
      </c>
      <c r="D58" s="551">
        <f>+D46+D52+D57</f>
        <v>117502662</v>
      </c>
    </row>
    <row r="59" spans="1:4" ht="15.75" thickBot="1" x14ac:dyDescent="0.3">
      <c r="A59" s="555"/>
      <c r="B59" s="556"/>
      <c r="C59" s="557"/>
      <c r="D59" s="558"/>
    </row>
    <row r="60" spans="1:4" ht="15.75" thickBot="1" x14ac:dyDescent="0.3">
      <c r="A60" s="559" t="s">
        <v>302</v>
      </c>
      <c r="B60" s="560"/>
      <c r="C60" s="561">
        <v>27</v>
      </c>
      <c r="D60" s="562">
        <v>27</v>
      </c>
    </row>
    <row r="61" spans="1:4" ht="15.75" thickBot="1" x14ac:dyDescent="0.3">
      <c r="A61" s="563" t="s">
        <v>303</v>
      </c>
      <c r="B61" s="564"/>
      <c r="C61" s="565"/>
      <c r="D61" s="566"/>
    </row>
  </sheetData>
  <mergeCells count="2">
    <mergeCell ref="B7:D7"/>
    <mergeCell ref="B45:D45"/>
  </mergeCells>
  <pageMargins left="0.7" right="0.7" top="0.75" bottom="0.75" header="0.3" footer="0.3"/>
  <pageSetup paperSize="9" scale="8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selection activeCell="J19" sqref="J19"/>
    </sheetView>
  </sheetViews>
  <sheetFormatPr defaultRowHeight="15" x14ac:dyDescent="0.25"/>
  <cols>
    <col min="1" max="1" width="17.140625" customWidth="1"/>
    <col min="2" max="2" width="63.5703125" customWidth="1"/>
    <col min="3" max="3" width="17.5703125" customWidth="1"/>
    <col min="4" max="4" width="16.7109375" customWidth="1"/>
  </cols>
  <sheetData>
    <row r="1" spans="1:4" ht="16.5" thickBot="1" x14ac:dyDescent="0.3">
      <c r="A1" s="228"/>
      <c r="B1" s="229"/>
      <c r="C1" s="258" t="s">
        <v>478</v>
      </c>
      <c r="D1" s="285"/>
    </row>
    <row r="2" spans="1:4" ht="24" x14ac:dyDescent="0.25">
      <c r="A2" s="250" t="s">
        <v>334</v>
      </c>
      <c r="B2" s="244" t="s">
        <v>338</v>
      </c>
      <c r="C2" s="260" t="s">
        <v>339</v>
      </c>
      <c r="D2" s="286"/>
    </row>
    <row r="3" spans="1:4" ht="15.75" thickBot="1" x14ac:dyDescent="0.3">
      <c r="A3" s="252" t="s">
        <v>275</v>
      </c>
      <c r="B3" s="245" t="s">
        <v>276</v>
      </c>
      <c r="C3" s="261"/>
      <c r="D3" s="287"/>
    </row>
    <row r="4" spans="1:4" ht="15.75" thickBot="1" x14ac:dyDescent="0.3">
      <c r="A4" s="471"/>
      <c r="B4" s="472"/>
      <c r="C4" s="473" t="s">
        <v>2</v>
      </c>
      <c r="D4" s="474"/>
    </row>
    <row r="5" spans="1:4" ht="15.75" thickBot="1" x14ac:dyDescent="0.3">
      <c r="A5" s="251" t="s">
        <v>277</v>
      </c>
      <c r="B5" s="230" t="s">
        <v>278</v>
      </c>
      <c r="C5" s="262" t="s">
        <v>279</v>
      </c>
      <c r="D5" s="288" t="s">
        <v>279</v>
      </c>
    </row>
    <row r="6" spans="1:4" ht="15.75" thickBot="1" x14ac:dyDescent="0.3">
      <c r="A6" s="225"/>
      <c r="B6" s="226" t="s">
        <v>7</v>
      </c>
      <c r="C6" s="259" t="s">
        <v>8</v>
      </c>
      <c r="D6" s="289" t="s">
        <v>8</v>
      </c>
    </row>
    <row r="7" spans="1:4" ht="15.75" thickBot="1" x14ac:dyDescent="0.3">
      <c r="A7" s="231"/>
      <c r="B7" s="696" t="s">
        <v>280</v>
      </c>
      <c r="C7" s="696"/>
      <c r="D7" s="697"/>
    </row>
    <row r="8" spans="1:4" ht="15.75" thickBot="1" x14ac:dyDescent="0.3">
      <c r="A8" s="225" t="s">
        <v>10</v>
      </c>
      <c r="B8" s="232" t="s">
        <v>307</v>
      </c>
      <c r="C8" s="263">
        <v>20415113</v>
      </c>
      <c r="D8" s="290">
        <f>SUM(D9:D19)</f>
        <v>20415113</v>
      </c>
    </row>
    <row r="9" spans="1:4" x14ac:dyDescent="0.25">
      <c r="A9" s="253" t="s">
        <v>12</v>
      </c>
      <c r="B9" s="222" t="s">
        <v>71</v>
      </c>
      <c r="C9" s="264"/>
      <c r="D9" s="273"/>
    </row>
    <row r="10" spans="1:4" x14ac:dyDescent="0.25">
      <c r="A10" s="254" t="s">
        <v>14</v>
      </c>
      <c r="B10" s="220" t="s">
        <v>73</v>
      </c>
      <c r="C10" s="242">
        <v>5780000</v>
      </c>
      <c r="D10" s="273">
        <v>5780000</v>
      </c>
    </row>
    <row r="11" spans="1:4" x14ac:dyDescent="0.25">
      <c r="A11" s="254" t="s">
        <v>16</v>
      </c>
      <c r="B11" s="220" t="s">
        <v>75</v>
      </c>
      <c r="C11" s="242"/>
      <c r="D11" s="273"/>
    </row>
    <row r="12" spans="1:4" x14ac:dyDescent="0.25">
      <c r="A12" s="254" t="s">
        <v>18</v>
      </c>
      <c r="B12" s="220" t="s">
        <v>77</v>
      </c>
      <c r="C12" s="242"/>
      <c r="D12" s="273"/>
    </row>
    <row r="13" spans="1:4" x14ac:dyDescent="0.25">
      <c r="A13" s="254" t="s">
        <v>20</v>
      </c>
      <c r="B13" s="220" t="s">
        <v>79</v>
      </c>
      <c r="C13" s="242">
        <v>10295113</v>
      </c>
      <c r="D13" s="273">
        <v>10295113</v>
      </c>
    </row>
    <row r="14" spans="1:4" x14ac:dyDescent="0.25">
      <c r="A14" s="254" t="s">
        <v>22</v>
      </c>
      <c r="B14" s="220" t="s">
        <v>308</v>
      </c>
      <c r="C14" s="242">
        <v>4340000</v>
      </c>
      <c r="D14" s="273">
        <v>4340000</v>
      </c>
    </row>
    <row r="15" spans="1:4" x14ac:dyDescent="0.25">
      <c r="A15" s="254" t="s">
        <v>188</v>
      </c>
      <c r="B15" s="219" t="s">
        <v>309</v>
      </c>
      <c r="C15" s="242"/>
      <c r="D15" s="273"/>
    </row>
    <row r="16" spans="1:4" x14ac:dyDescent="0.25">
      <c r="A16" s="254" t="s">
        <v>190</v>
      </c>
      <c r="B16" s="220" t="s">
        <v>310</v>
      </c>
      <c r="C16" s="249"/>
      <c r="D16" s="273"/>
    </row>
    <row r="17" spans="1:4" x14ac:dyDescent="0.25">
      <c r="A17" s="254" t="s">
        <v>192</v>
      </c>
      <c r="B17" s="220" t="s">
        <v>87</v>
      </c>
      <c r="C17" s="242"/>
      <c r="D17" s="273"/>
    </row>
    <row r="18" spans="1:4" x14ac:dyDescent="0.25">
      <c r="A18" s="254" t="s">
        <v>194</v>
      </c>
      <c r="B18" s="220" t="s">
        <v>89</v>
      </c>
      <c r="C18" s="265"/>
      <c r="D18" s="273"/>
    </row>
    <row r="19" spans="1:4" ht="15.75" thickBot="1" x14ac:dyDescent="0.3">
      <c r="A19" s="254" t="s">
        <v>196</v>
      </c>
      <c r="B19" s="219" t="s">
        <v>91</v>
      </c>
      <c r="C19" s="265"/>
      <c r="D19" s="273"/>
    </row>
    <row r="20" spans="1:4" ht="15.75" thickBot="1" x14ac:dyDescent="0.3">
      <c r="A20" s="225" t="s">
        <v>24</v>
      </c>
      <c r="B20" s="232" t="s">
        <v>311</v>
      </c>
      <c r="C20" s="263">
        <v>0</v>
      </c>
      <c r="D20" s="290">
        <f>SUM(D21:D24)</f>
        <v>0</v>
      </c>
    </row>
    <row r="21" spans="1:4" x14ac:dyDescent="0.25">
      <c r="A21" s="254" t="s">
        <v>26</v>
      </c>
      <c r="B21" s="221" t="s">
        <v>27</v>
      </c>
      <c r="C21" s="242"/>
      <c r="D21" s="273"/>
    </row>
    <row r="22" spans="1:4" x14ac:dyDescent="0.25">
      <c r="A22" s="254" t="s">
        <v>28</v>
      </c>
      <c r="B22" s="220" t="s">
        <v>312</v>
      </c>
      <c r="C22" s="242"/>
      <c r="D22" s="273"/>
    </row>
    <row r="23" spans="1:4" x14ac:dyDescent="0.25">
      <c r="A23" s="254" t="s">
        <v>30</v>
      </c>
      <c r="B23" s="220" t="s">
        <v>313</v>
      </c>
      <c r="C23" s="242"/>
      <c r="D23" s="273"/>
    </row>
    <row r="24" spans="1:4" ht="15.75" thickBot="1" x14ac:dyDescent="0.3">
      <c r="A24" s="254" t="s">
        <v>32</v>
      </c>
      <c r="B24" s="220" t="s">
        <v>340</v>
      </c>
      <c r="C24" s="242"/>
      <c r="D24" s="273"/>
    </row>
    <row r="25" spans="1:4" ht="15.75" thickBot="1" x14ac:dyDescent="0.3">
      <c r="A25" s="227" t="s">
        <v>38</v>
      </c>
      <c r="B25" s="223" t="s">
        <v>315</v>
      </c>
      <c r="C25" s="266"/>
      <c r="D25" s="291"/>
    </row>
    <row r="26" spans="1:4" ht="15.75" thickBot="1" x14ac:dyDescent="0.3">
      <c r="A26" s="227" t="s">
        <v>236</v>
      </c>
      <c r="B26" s="223" t="s">
        <v>341</v>
      </c>
      <c r="C26" s="263">
        <f>SUM(C27:C29)</f>
        <v>0</v>
      </c>
      <c r="D26" s="290">
        <f>SUM(D27:D29)</f>
        <v>0</v>
      </c>
    </row>
    <row r="27" spans="1:4" x14ac:dyDescent="0.25">
      <c r="A27" s="255" t="s">
        <v>54</v>
      </c>
      <c r="B27" s="256" t="s">
        <v>312</v>
      </c>
      <c r="C27" s="267"/>
      <c r="D27" s="273"/>
    </row>
    <row r="28" spans="1:4" x14ac:dyDescent="0.25">
      <c r="A28" s="255" t="s">
        <v>56</v>
      </c>
      <c r="B28" s="257" t="s">
        <v>317</v>
      </c>
      <c r="C28" s="269"/>
      <c r="D28" s="273"/>
    </row>
    <row r="29" spans="1:4" ht="15.75" thickBot="1" x14ac:dyDescent="0.3">
      <c r="A29" s="254" t="s">
        <v>58</v>
      </c>
      <c r="B29" s="224" t="s">
        <v>342</v>
      </c>
      <c r="C29" s="268"/>
      <c r="D29" s="273"/>
    </row>
    <row r="30" spans="1:4" ht="15.75" thickBot="1" x14ac:dyDescent="0.3">
      <c r="A30" s="227" t="s">
        <v>68</v>
      </c>
      <c r="B30" s="223" t="s">
        <v>319</v>
      </c>
      <c r="C30" s="263">
        <f>SUM(C31:C33)</f>
        <v>0</v>
      </c>
      <c r="D30" s="469">
        <f>SUM(D31:D33)</f>
        <v>0</v>
      </c>
    </row>
    <row r="31" spans="1:4" x14ac:dyDescent="0.25">
      <c r="A31" s="255" t="s">
        <v>70</v>
      </c>
      <c r="B31" s="256" t="s">
        <v>95</v>
      </c>
      <c r="C31" s="267"/>
      <c r="D31" s="273"/>
    </row>
    <row r="32" spans="1:4" x14ac:dyDescent="0.25">
      <c r="A32" s="255" t="s">
        <v>72</v>
      </c>
      <c r="B32" s="257" t="s">
        <v>97</v>
      </c>
      <c r="C32" s="269"/>
      <c r="D32" s="273"/>
    </row>
    <row r="33" spans="1:8" ht="15.75" thickBot="1" x14ac:dyDescent="0.3">
      <c r="A33" s="254" t="s">
        <v>74</v>
      </c>
      <c r="B33" s="224" t="s">
        <v>99</v>
      </c>
      <c r="C33" s="268"/>
      <c r="D33" s="273"/>
    </row>
    <row r="34" spans="1:8" ht="15.75" thickBot="1" x14ac:dyDescent="0.3">
      <c r="A34" s="227" t="s">
        <v>92</v>
      </c>
      <c r="B34" s="223" t="s">
        <v>320</v>
      </c>
      <c r="C34" s="266"/>
      <c r="D34" s="291"/>
    </row>
    <row r="35" spans="1:8" ht="15.75" thickBot="1" x14ac:dyDescent="0.3">
      <c r="A35" s="227" t="s">
        <v>253</v>
      </c>
      <c r="B35" s="280" t="s">
        <v>321</v>
      </c>
      <c r="C35" s="281"/>
      <c r="D35" s="292"/>
    </row>
    <row r="36" spans="1:8" ht="15.75" thickBot="1" x14ac:dyDescent="0.3">
      <c r="A36" s="238" t="s">
        <v>114</v>
      </c>
      <c r="B36" s="282" t="s">
        <v>343</v>
      </c>
      <c r="C36" s="283">
        <f>+C35+C34+C30+C26+C25+C20+C8</f>
        <v>20415113</v>
      </c>
      <c r="D36" s="293">
        <v>20415113</v>
      </c>
    </row>
    <row r="37" spans="1:8" ht="15.75" thickBot="1" x14ac:dyDescent="0.3">
      <c r="A37" s="284" t="s">
        <v>262</v>
      </c>
      <c r="B37" s="279" t="s">
        <v>323</v>
      </c>
      <c r="C37" s="243">
        <f>SUM(C38:C40)</f>
        <v>193442772</v>
      </c>
      <c r="D37" s="469">
        <f>SUM(D38:D40)</f>
        <v>193993784</v>
      </c>
    </row>
    <row r="38" spans="1:8" x14ac:dyDescent="0.25">
      <c r="A38" s="255" t="s">
        <v>335</v>
      </c>
      <c r="B38" s="256" t="s">
        <v>324</v>
      </c>
      <c r="C38" s="267">
        <v>555437</v>
      </c>
      <c r="D38" s="294">
        <v>555437</v>
      </c>
    </row>
    <row r="39" spans="1:8" x14ac:dyDescent="0.25">
      <c r="A39" s="255" t="s">
        <v>336</v>
      </c>
      <c r="B39" s="257" t="s">
        <v>325</v>
      </c>
      <c r="C39" s="269"/>
      <c r="D39" s="273"/>
    </row>
    <row r="40" spans="1:8" ht="15.75" thickBot="1" x14ac:dyDescent="0.3">
      <c r="A40" s="274" t="s">
        <v>337</v>
      </c>
      <c r="B40" s="275" t="s">
        <v>326</v>
      </c>
      <c r="C40" s="276">
        <v>192887335</v>
      </c>
      <c r="D40" s="292">
        <v>193438347</v>
      </c>
    </row>
    <row r="41" spans="1:8" ht="15.75" thickBot="1" x14ac:dyDescent="0.3">
      <c r="A41" s="233" t="s">
        <v>264</v>
      </c>
      <c r="B41" s="277" t="s">
        <v>327</v>
      </c>
      <c r="C41" s="278">
        <f>+C37+C36</f>
        <v>213857885</v>
      </c>
      <c r="D41" s="470">
        <f>+D37+D36</f>
        <v>214408897</v>
      </c>
    </row>
    <row r="42" spans="1:8" x14ac:dyDescent="0.25">
      <c r="A42" s="234"/>
      <c r="B42" s="235"/>
      <c r="C42" s="246"/>
      <c r="D42" s="285"/>
    </row>
    <row r="43" spans="1:8" ht="15.75" thickBot="1" x14ac:dyDescent="0.3">
      <c r="A43" s="236"/>
      <c r="B43" s="237"/>
      <c r="C43" s="247"/>
      <c r="D43" s="218"/>
    </row>
    <row r="44" spans="1:8" ht="15.75" thickBot="1" x14ac:dyDescent="0.3">
      <c r="A44" s="238"/>
      <c r="B44" s="694" t="s">
        <v>291</v>
      </c>
      <c r="C44" s="694"/>
      <c r="D44" s="695"/>
    </row>
    <row r="45" spans="1:8" ht="15.75" thickBot="1" x14ac:dyDescent="0.3">
      <c r="A45" s="227" t="s">
        <v>10</v>
      </c>
      <c r="B45" s="223" t="s">
        <v>328</v>
      </c>
      <c r="C45" s="263">
        <f>SUM(C46:C50)</f>
        <v>212549085</v>
      </c>
      <c r="D45" s="469">
        <f>SUM(D46:D50)</f>
        <v>213100097</v>
      </c>
    </row>
    <row r="46" spans="1:8" x14ac:dyDescent="0.25">
      <c r="A46" s="254" t="s">
        <v>12</v>
      </c>
      <c r="B46" s="221" t="s">
        <v>181</v>
      </c>
      <c r="C46" s="267">
        <v>137300642</v>
      </c>
      <c r="D46" s="273">
        <v>137851654</v>
      </c>
      <c r="H46">
        <v>551012</v>
      </c>
    </row>
    <row r="47" spans="1:8" x14ac:dyDescent="0.25">
      <c r="A47" s="254" t="s">
        <v>14</v>
      </c>
      <c r="B47" s="220" t="s">
        <v>182</v>
      </c>
      <c r="C47" s="270">
        <v>33651443</v>
      </c>
      <c r="D47" s="273">
        <v>33651443</v>
      </c>
    </row>
    <row r="48" spans="1:8" x14ac:dyDescent="0.25">
      <c r="A48" s="254" t="s">
        <v>16</v>
      </c>
      <c r="B48" s="220" t="s">
        <v>183</v>
      </c>
      <c r="C48" s="270">
        <v>41597000</v>
      </c>
      <c r="D48" s="273">
        <v>41597000</v>
      </c>
    </row>
    <row r="49" spans="1:4" x14ac:dyDescent="0.25">
      <c r="A49" s="254" t="s">
        <v>18</v>
      </c>
      <c r="B49" s="220" t="s">
        <v>184</v>
      </c>
      <c r="C49" s="270"/>
      <c r="D49" s="273"/>
    </row>
    <row r="50" spans="1:4" ht="15.75" thickBot="1" x14ac:dyDescent="0.3">
      <c r="A50" s="254" t="s">
        <v>20</v>
      </c>
      <c r="B50" s="220" t="s">
        <v>186</v>
      </c>
      <c r="C50" s="270"/>
      <c r="D50" s="273"/>
    </row>
    <row r="51" spans="1:4" ht="15.75" thickBot="1" x14ac:dyDescent="0.3">
      <c r="A51" s="227" t="s">
        <v>24</v>
      </c>
      <c r="B51" s="223" t="s">
        <v>329</v>
      </c>
      <c r="C51" s="263">
        <f>SUM(C52:C54)</f>
        <v>1308800</v>
      </c>
      <c r="D51" s="469">
        <f>SUM(D52:D54)</f>
        <v>1308800</v>
      </c>
    </row>
    <row r="52" spans="1:4" x14ac:dyDescent="0.25">
      <c r="A52" s="254" t="s">
        <v>26</v>
      </c>
      <c r="B52" s="221" t="s">
        <v>217</v>
      </c>
      <c r="C52" s="267">
        <v>1058800</v>
      </c>
      <c r="D52" s="273">
        <v>1058800</v>
      </c>
    </row>
    <row r="53" spans="1:4" x14ac:dyDescent="0.25">
      <c r="A53" s="254" t="s">
        <v>28</v>
      </c>
      <c r="B53" s="220" t="s">
        <v>219</v>
      </c>
      <c r="C53" s="270">
        <v>250000</v>
      </c>
      <c r="D53" s="273">
        <v>250000</v>
      </c>
    </row>
    <row r="54" spans="1:4" x14ac:dyDescent="0.25">
      <c r="A54" s="254" t="s">
        <v>30</v>
      </c>
      <c r="B54" s="220" t="s">
        <v>330</v>
      </c>
      <c r="C54" s="270"/>
      <c r="D54" s="273"/>
    </row>
    <row r="55" spans="1:4" ht="15.75" thickBot="1" x14ac:dyDescent="0.3">
      <c r="A55" s="254" t="s">
        <v>32</v>
      </c>
      <c r="B55" s="220" t="s">
        <v>331</v>
      </c>
      <c r="C55" s="270"/>
      <c r="D55" s="273"/>
    </row>
    <row r="56" spans="1:4" ht="15.75" thickBot="1" x14ac:dyDescent="0.3">
      <c r="A56" s="227" t="s">
        <v>38</v>
      </c>
      <c r="B56" s="223" t="s">
        <v>332</v>
      </c>
      <c r="C56" s="266"/>
      <c r="D56" s="291"/>
    </row>
    <row r="57" spans="1:4" ht="15.75" thickBot="1" x14ac:dyDescent="0.3">
      <c r="A57" s="227" t="s">
        <v>236</v>
      </c>
      <c r="B57" s="239" t="s">
        <v>333</v>
      </c>
      <c r="C57" s="271">
        <f>+C56+C51+C45</f>
        <v>213857885</v>
      </c>
      <c r="D57" s="470">
        <f>+D56+D51+D45</f>
        <v>214408897</v>
      </c>
    </row>
    <row r="58" spans="1:4" ht="15.75" thickBot="1" x14ac:dyDescent="0.3">
      <c r="A58" s="218"/>
      <c r="B58" s="218"/>
      <c r="C58" s="248"/>
      <c r="D58" s="218"/>
    </row>
    <row r="59" spans="1:4" ht="15.75" thickBot="1" x14ac:dyDescent="0.3">
      <c r="A59" s="240" t="s">
        <v>302</v>
      </c>
      <c r="B59" s="241"/>
      <c r="C59" s="272">
        <v>49</v>
      </c>
      <c r="D59" s="295">
        <v>49</v>
      </c>
    </row>
    <row r="60" spans="1:4" ht="15.75" thickBot="1" x14ac:dyDescent="0.3">
      <c r="A60" s="240" t="s">
        <v>303</v>
      </c>
      <c r="B60" s="241"/>
      <c r="C60" s="272"/>
      <c r="D60" s="296"/>
    </row>
  </sheetData>
  <mergeCells count="2">
    <mergeCell ref="B44:D44"/>
    <mergeCell ref="B7:D7"/>
  </mergeCells>
  <pageMargins left="0.7" right="0.7" top="0.75" bottom="0.75" header="0.3" footer="0.3"/>
  <pageSetup paperSize="9"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zoomScaleNormal="100" workbookViewId="0">
      <selection activeCell="F7" sqref="F7"/>
    </sheetView>
  </sheetViews>
  <sheetFormatPr defaultRowHeight="15" x14ac:dyDescent="0.25"/>
  <cols>
    <col min="1" max="1" width="16.28515625" customWidth="1"/>
    <col min="2" max="2" width="60.140625" customWidth="1"/>
    <col min="3" max="3" width="17.140625" customWidth="1"/>
    <col min="4" max="4" width="17.85546875" style="592" customWidth="1"/>
  </cols>
  <sheetData>
    <row r="1" spans="1:4" ht="16.5" thickBot="1" x14ac:dyDescent="0.3">
      <c r="A1" s="485"/>
      <c r="B1" s="486"/>
      <c r="C1" s="487" t="str">
        <f>+CONCATENATE("9.3.1. melléklet a 16/",LEFT([1]ÖSSZEFÜGGÉSEK!A5,4),". (VII.27) önkormányzati rendelethez")</f>
        <v>9.3.1. melléklet a 16/2017. (VII.27) önkormányzati rendelethez</v>
      </c>
    </row>
    <row r="2" spans="1:4" ht="24" x14ac:dyDescent="0.25">
      <c r="A2" s="489" t="s">
        <v>334</v>
      </c>
      <c r="B2" s="490" t="s">
        <v>338</v>
      </c>
      <c r="C2" s="491" t="s">
        <v>339</v>
      </c>
      <c r="D2" s="593" t="s">
        <v>461</v>
      </c>
    </row>
    <row r="3" spans="1:4" ht="24.75" thickBot="1" x14ac:dyDescent="0.3">
      <c r="A3" s="493" t="s">
        <v>275</v>
      </c>
      <c r="B3" s="494" t="s">
        <v>462</v>
      </c>
      <c r="C3" s="495" t="s">
        <v>274</v>
      </c>
      <c r="D3" s="594" t="s">
        <v>305</v>
      </c>
    </row>
    <row r="4" spans="1:4" ht="15.75" thickBot="1" x14ac:dyDescent="0.3">
      <c r="A4" s="569"/>
      <c r="B4" s="569"/>
      <c r="C4" s="570" t="str">
        <f>'[1]9.3. sz. mell'!C4</f>
        <v>Forintban!</v>
      </c>
    </row>
    <row r="5" spans="1:4" ht="24.75" thickBot="1" x14ac:dyDescent="0.3">
      <c r="A5" s="501" t="s">
        <v>277</v>
      </c>
      <c r="B5" s="502" t="s">
        <v>278</v>
      </c>
      <c r="C5" s="586" t="s">
        <v>279</v>
      </c>
      <c r="D5" s="596" t="s">
        <v>306</v>
      </c>
    </row>
    <row r="6" spans="1:4" ht="15.75" thickBot="1" x14ac:dyDescent="0.3">
      <c r="A6" s="505"/>
      <c r="B6" s="571" t="s">
        <v>7</v>
      </c>
      <c r="C6" s="587" t="s">
        <v>8</v>
      </c>
      <c r="D6" s="595" t="s">
        <v>9</v>
      </c>
    </row>
    <row r="7" spans="1:4" ht="15.75" thickBot="1" x14ac:dyDescent="0.3">
      <c r="A7" s="698" t="s">
        <v>280</v>
      </c>
      <c r="B7" s="692"/>
      <c r="C7" s="692"/>
      <c r="D7" s="693"/>
    </row>
    <row r="8" spans="1:4" ht="15.75" thickBot="1" x14ac:dyDescent="0.3">
      <c r="A8" s="505" t="s">
        <v>10</v>
      </c>
      <c r="B8" s="520" t="s">
        <v>307</v>
      </c>
      <c r="C8" s="521">
        <f>SUM(C9:C19)</f>
        <v>20161113</v>
      </c>
      <c r="D8" s="522">
        <f>SUM(D9:D19)</f>
        <v>20161113</v>
      </c>
    </row>
    <row r="9" spans="1:4" x14ac:dyDescent="0.25">
      <c r="A9" s="513" t="s">
        <v>12</v>
      </c>
      <c r="B9" s="222" t="s">
        <v>71</v>
      </c>
      <c r="C9" s="514"/>
      <c r="D9" s="515"/>
    </row>
    <row r="10" spans="1:4" x14ac:dyDescent="0.25">
      <c r="A10" s="516" t="s">
        <v>14</v>
      </c>
      <c r="B10" s="220" t="s">
        <v>73</v>
      </c>
      <c r="C10" s="517">
        <v>5780000</v>
      </c>
      <c r="D10" s="515">
        <v>5780000</v>
      </c>
    </row>
    <row r="11" spans="1:4" x14ac:dyDescent="0.25">
      <c r="A11" s="516" t="s">
        <v>16</v>
      </c>
      <c r="B11" s="220" t="s">
        <v>75</v>
      </c>
      <c r="C11" s="517"/>
      <c r="D11" s="515"/>
    </row>
    <row r="12" spans="1:4" x14ac:dyDescent="0.25">
      <c r="A12" s="516" t="s">
        <v>18</v>
      </c>
      <c r="B12" s="220" t="s">
        <v>77</v>
      </c>
      <c r="C12" s="517"/>
      <c r="D12" s="515"/>
    </row>
    <row r="13" spans="1:4" x14ac:dyDescent="0.25">
      <c r="A13" s="516" t="s">
        <v>20</v>
      </c>
      <c r="B13" s="220" t="s">
        <v>79</v>
      </c>
      <c r="C13" s="517">
        <v>10095113</v>
      </c>
      <c r="D13" s="515">
        <v>10095113</v>
      </c>
    </row>
    <row r="14" spans="1:4" x14ac:dyDescent="0.25">
      <c r="A14" s="516" t="s">
        <v>22</v>
      </c>
      <c r="B14" s="220" t="s">
        <v>308</v>
      </c>
      <c r="C14" s="517">
        <v>4286000</v>
      </c>
      <c r="D14" s="515">
        <v>4286000</v>
      </c>
    </row>
    <row r="15" spans="1:4" x14ac:dyDescent="0.25">
      <c r="A15" s="516" t="s">
        <v>188</v>
      </c>
      <c r="B15" s="219" t="s">
        <v>309</v>
      </c>
      <c r="C15" s="517"/>
      <c r="D15" s="515"/>
    </row>
    <row r="16" spans="1:4" x14ac:dyDescent="0.25">
      <c r="A16" s="516" t="s">
        <v>190</v>
      </c>
      <c r="B16" s="220" t="s">
        <v>310</v>
      </c>
      <c r="C16" s="518"/>
      <c r="D16" s="515"/>
    </row>
    <row r="17" spans="1:4" x14ac:dyDescent="0.25">
      <c r="A17" s="516" t="s">
        <v>192</v>
      </c>
      <c r="B17" s="220" t="s">
        <v>87</v>
      </c>
      <c r="C17" s="517"/>
      <c r="D17" s="515"/>
    </row>
    <row r="18" spans="1:4" x14ac:dyDescent="0.25">
      <c r="A18" s="516" t="s">
        <v>194</v>
      </c>
      <c r="B18" s="220" t="s">
        <v>89</v>
      </c>
      <c r="C18" s="519"/>
      <c r="D18" s="515"/>
    </row>
    <row r="19" spans="1:4" ht="15.75" thickBot="1" x14ac:dyDescent="0.3">
      <c r="A19" s="516" t="s">
        <v>196</v>
      </c>
      <c r="B19" s="219" t="s">
        <v>91</v>
      </c>
      <c r="C19" s="519"/>
      <c r="D19" s="515"/>
    </row>
    <row r="20" spans="1:4" ht="15.75" thickBot="1" x14ac:dyDescent="0.3">
      <c r="A20" s="505" t="s">
        <v>24</v>
      </c>
      <c r="B20" s="520" t="s">
        <v>311</v>
      </c>
      <c r="C20" s="521">
        <f>SUM(C21:C23)</f>
        <v>0</v>
      </c>
      <c r="D20" s="522">
        <f>SUM(D21:D23)</f>
        <v>0</v>
      </c>
    </row>
    <row r="21" spans="1:4" x14ac:dyDescent="0.25">
      <c r="A21" s="516" t="s">
        <v>26</v>
      </c>
      <c r="B21" s="221" t="s">
        <v>27</v>
      </c>
      <c r="C21" s="517"/>
      <c r="D21" s="515"/>
    </row>
    <row r="22" spans="1:4" x14ac:dyDescent="0.25">
      <c r="A22" s="516" t="s">
        <v>28</v>
      </c>
      <c r="B22" s="220" t="s">
        <v>312</v>
      </c>
      <c r="C22" s="517"/>
      <c r="D22" s="515"/>
    </row>
    <row r="23" spans="1:4" x14ac:dyDescent="0.25">
      <c r="A23" s="516" t="s">
        <v>30</v>
      </c>
      <c r="B23" s="220" t="s">
        <v>313</v>
      </c>
      <c r="C23" s="517"/>
      <c r="D23" s="515"/>
    </row>
    <row r="24" spans="1:4" ht="15.75" thickBot="1" x14ac:dyDescent="0.3">
      <c r="A24" s="516" t="s">
        <v>32</v>
      </c>
      <c r="B24" s="220" t="s">
        <v>340</v>
      </c>
      <c r="C24" s="517"/>
      <c r="D24" s="515"/>
    </row>
    <row r="25" spans="1:4" ht="15.75" thickBot="1" x14ac:dyDescent="0.3">
      <c r="A25" s="523" t="s">
        <v>38</v>
      </c>
      <c r="B25" s="223" t="s">
        <v>315</v>
      </c>
      <c r="C25" s="524"/>
      <c r="D25" s="525"/>
    </row>
    <row r="26" spans="1:4" ht="15.75" thickBot="1" x14ac:dyDescent="0.3">
      <c r="A26" s="523" t="s">
        <v>236</v>
      </c>
      <c r="B26" s="223" t="s">
        <v>341</v>
      </c>
      <c r="C26" s="521">
        <f>+C27+C28</f>
        <v>0</v>
      </c>
      <c r="D26" s="522">
        <f>+D27+D28</f>
        <v>0</v>
      </c>
    </row>
    <row r="27" spans="1:4" x14ac:dyDescent="0.25">
      <c r="A27" s="526" t="s">
        <v>54</v>
      </c>
      <c r="B27" s="256" t="s">
        <v>312</v>
      </c>
      <c r="C27" s="527"/>
      <c r="D27" s="515"/>
    </row>
    <row r="28" spans="1:4" x14ac:dyDescent="0.25">
      <c r="A28" s="526" t="s">
        <v>56</v>
      </c>
      <c r="B28" s="257" t="s">
        <v>317</v>
      </c>
      <c r="C28" s="529"/>
      <c r="D28" s="515"/>
    </row>
    <row r="29" spans="1:4" ht="15.75" thickBot="1" x14ac:dyDescent="0.3">
      <c r="A29" s="516" t="s">
        <v>58</v>
      </c>
      <c r="B29" s="224" t="s">
        <v>342</v>
      </c>
      <c r="C29" s="528"/>
      <c r="D29" s="515"/>
    </row>
    <row r="30" spans="1:4" ht="15.75" thickBot="1" x14ac:dyDescent="0.3">
      <c r="A30" s="523" t="s">
        <v>68</v>
      </c>
      <c r="B30" s="223" t="s">
        <v>319</v>
      </c>
      <c r="C30" s="521">
        <f>+C31+C32+C33</f>
        <v>0</v>
      </c>
      <c r="D30" s="522">
        <f>+D31+D32+D33</f>
        <v>0</v>
      </c>
    </row>
    <row r="31" spans="1:4" x14ac:dyDescent="0.25">
      <c r="A31" s="526" t="s">
        <v>70</v>
      </c>
      <c r="B31" s="256" t="s">
        <v>95</v>
      </c>
      <c r="C31" s="527"/>
      <c r="D31" s="515"/>
    </row>
    <row r="32" spans="1:4" x14ac:dyDescent="0.25">
      <c r="A32" s="526" t="s">
        <v>72</v>
      </c>
      <c r="B32" s="257" t="s">
        <v>97</v>
      </c>
      <c r="C32" s="529"/>
      <c r="D32" s="515"/>
    </row>
    <row r="33" spans="1:4" ht="15.75" thickBot="1" x14ac:dyDescent="0.3">
      <c r="A33" s="516" t="s">
        <v>74</v>
      </c>
      <c r="B33" s="224" t="s">
        <v>99</v>
      </c>
      <c r="C33" s="528"/>
      <c r="D33" s="515"/>
    </row>
    <row r="34" spans="1:4" ht="15.75" thickBot="1" x14ac:dyDescent="0.3">
      <c r="A34" s="523" t="s">
        <v>92</v>
      </c>
      <c r="B34" s="223" t="s">
        <v>320</v>
      </c>
      <c r="C34" s="524"/>
      <c r="D34" s="525"/>
    </row>
    <row r="35" spans="1:4" ht="15.75" thickBot="1" x14ac:dyDescent="0.3">
      <c r="A35" s="523" t="s">
        <v>253</v>
      </c>
      <c r="B35" s="223" t="s">
        <v>321</v>
      </c>
      <c r="C35" s="588"/>
      <c r="D35" s="515"/>
    </row>
    <row r="36" spans="1:4" ht="15.75" thickBot="1" x14ac:dyDescent="0.3">
      <c r="A36" s="505" t="s">
        <v>114</v>
      </c>
      <c r="B36" s="223" t="s">
        <v>343</v>
      </c>
      <c r="C36" s="589">
        <f>+C8+C20+C25+C26+C30+C34+C35</f>
        <v>20161113</v>
      </c>
      <c r="D36" s="533">
        <f>+D8+D20+D25+D26+D30+D34+D35</f>
        <v>20161113</v>
      </c>
    </row>
    <row r="37" spans="1:4" ht="15.75" thickBot="1" x14ac:dyDescent="0.3">
      <c r="A37" s="541" t="s">
        <v>262</v>
      </c>
      <c r="B37" s="223" t="s">
        <v>323</v>
      </c>
      <c r="C37" s="589">
        <f>+C38+C39+C40</f>
        <v>177111393</v>
      </c>
      <c r="D37" s="533">
        <f>+D38+D39+D40</f>
        <v>177662405</v>
      </c>
    </row>
    <row r="38" spans="1:4" x14ac:dyDescent="0.25">
      <c r="A38" s="526" t="s">
        <v>335</v>
      </c>
      <c r="B38" s="256" t="s">
        <v>324</v>
      </c>
      <c r="C38" s="527">
        <v>555437</v>
      </c>
      <c r="D38" s="515">
        <v>555437</v>
      </c>
    </row>
    <row r="39" spans="1:4" x14ac:dyDescent="0.25">
      <c r="A39" s="526" t="s">
        <v>336</v>
      </c>
      <c r="B39" s="257" t="s">
        <v>325</v>
      </c>
      <c r="C39" s="529"/>
      <c r="D39" s="515"/>
    </row>
    <row r="40" spans="1:4" ht="15.75" thickBot="1" x14ac:dyDescent="0.3">
      <c r="A40" s="516" t="s">
        <v>337</v>
      </c>
      <c r="B40" s="224" t="s">
        <v>326</v>
      </c>
      <c r="C40" s="528">
        <v>176555956</v>
      </c>
      <c r="D40" s="515">
        <v>177106968</v>
      </c>
    </row>
    <row r="41" spans="1:4" ht="15.75" thickBot="1" x14ac:dyDescent="0.3">
      <c r="A41" s="541" t="s">
        <v>264</v>
      </c>
      <c r="B41" s="542" t="s">
        <v>327</v>
      </c>
      <c r="C41" s="590">
        <f>+C36+C37</f>
        <v>197272506</v>
      </c>
      <c r="D41" s="533">
        <f>+D36+D37</f>
        <v>197823518</v>
      </c>
    </row>
    <row r="42" spans="1:4" x14ac:dyDescent="0.25">
      <c r="A42" s="544"/>
      <c r="B42" s="545"/>
      <c r="C42" s="546"/>
    </row>
    <row r="43" spans="1:4" ht="15.75" thickBot="1" x14ac:dyDescent="0.3">
      <c r="A43" s="580"/>
      <c r="B43" s="548"/>
      <c r="C43" s="549"/>
    </row>
    <row r="44" spans="1:4" ht="15.75" thickBot="1" x14ac:dyDescent="0.3">
      <c r="A44" s="698" t="s">
        <v>291</v>
      </c>
      <c r="B44" s="692"/>
      <c r="C44" s="692"/>
      <c r="D44" s="693"/>
    </row>
    <row r="45" spans="1:4" ht="15.75" thickBot="1" x14ac:dyDescent="0.3">
      <c r="A45" s="523" t="s">
        <v>10</v>
      </c>
      <c r="B45" s="223" t="s">
        <v>328</v>
      </c>
      <c r="C45" s="521">
        <f>SUM(C46:C50)</f>
        <v>195963706</v>
      </c>
      <c r="D45" s="522">
        <f>SUM(D46:D50)</f>
        <v>196514718</v>
      </c>
    </row>
    <row r="46" spans="1:4" x14ac:dyDescent="0.25">
      <c r="A46" s="516" t="s">
        <v>12</v>
      </c>
      <c r="B46" s="221" t="s">
        <v>181</v>
      </c>
      <c r="C46" s="527">
        <v>125358146</v>
      </c>
      <c r="D46" s="515">
        <v>125909158</v>
      </c>
    </row>
    <row r="47" spans="1:4" x14ac:dyDescent="0.25">
      <c r="A47" s="516" t="s">
        <v>14</v>
      </c>
      <c r="B47" s="220" t="s">
        <v>182</v>
      </c>
      <c r="C47" s="552">
        <v>30663560</v>
      </c>
      <c r="D47" s="515">
        <v>30663560</v>
      </c>
    </row>
    <row r="48" spans="1:4" x14ac:dyDescent="0.25">
      <c r="A48" s="516" t="s">
        <v>16</v>
      </c>
      <c r="B48" s="220" t="s">
        <v>183</v>
      </c>
      <c r="C48" s="552">
        <v>39942000</v>
      </c>
      <c r="D48" s="515">
        <v>39942000</v>
      </c>
    </row>
    <row r="49" spans="1:4" x14ac:dyDescent="0.25">
      <c r="A49" s="516" t="s">
        <v>18</v>
      </c>
      <c r="B49" s="220" t="s">
        <v>184</v>
      </c>
      <c r="C49" s="552"/>
      <c r="D49" s="515"/>
    </row>
    <row r="50" spans="1:4" ht="15.75" thickBot="1" x14ac:dyDescent="0.3">
      <c r="A50" s="516" t="s">
        <v>20</v>
      </c>
      <c r="B50" s="220" t="s">
        <v>186</v>
      </c>
      <c r="C50" s="552"/>
      <c r="D50" s="515"/>
    </row>
    <row r="51" spans="1:4" ht="15.75" thickBot="1" x14ac:dyDescent="0.3">
      <c r="A51" s="523" t="s">
        <v>24</v>
      </c>
      <c r="B51" s="223" t="s">
        <v>329</v>
      </c>
      <c r="C51" s="521">
        <f>SUM(C52:C54)</f>
        <v>1308800</v>
      </c>
      <c r="D51" s="522">
        <f>SUM(D52:D54)</f>
        <v>1308800</v>
      </c>
    </row>
    <row r="52" spans="1:4" x14ac:dyDescent="0.25">
      <c r="A52" s="516" t="s">
        <v>26</v>
      </c>
      <c r="B52" s="221" t="s">
        <v>217</v>
      </c>
      <c r="C52" s="527">
        <v>1058800</v>
      </c>
      <c r="D52" s="515">
        <v>1058800</v>
      </c>
    </row>
    <row r="53" spans="1:4" x14ac:dyDescent="0.25">
      <c r="A53" s="516" t="s">
        <v>28</v>
      </c>
      <c r="B53" s="220" t="s">
        <v>219</v>
      </c>
      <c r="C53" s="552">
        <v>250000</v>
      </c>
      <c r="D53" s="515">
        <v>250000</v>
      </c>
    </row>
    <row r="54" spans="1:4" x14ac:dyDescent="0.25">
      <c r="A54" s="516" t="s">
        <v>30</v>
      </c>
      <c r="B54" s="220" t="s">
        <v>330</v>
      </c>
      <c r="C54" s="552"/>
      <c r="D54" s="515"/>
    </row>
    <row r="55" spans="1:4" ht="15.75" thickBot="1" x14ac:dyDescent="0.3">
      <c r="A55" s="539" t="s">
        <v>32</v>
      </c>
      <c r="B55" s="80" t="s">
        <v>331</v>
      </c>
      <c r="C55" s="540"/>
      <c r="D55" s="532"/>
    </row>
    <row r="56" spans="1:4" ht="15.75" thickBot="1" x14ac:dyDescent="0.3">
      <c r="A56" s="523" t="s">
        <v>38</v>
      </c>
      <c r="B56" s="223" t="s">
        <v>332</v>
      </c>
      <c r="C56" s="591"/>
      <c r="D56" s="525"/>
    </row>
    <row r="57" spans="1:4" ht="15.75" thickBot="1" x14ac:dyDescent="0.3">
      <c r="A57" s="523" t="s">
        <v>236</v>
      </c>
      <c r="B57" s="553" t="s">
        <v>333</v>
      </c>
      <c r="C57" s="554">
        <f>+C45+C51+D56</f>
        <v>197272506</v>
      </c>
      <c r="D57" s="522">
        <f>+D45+D51+E56</f>
        <v>197823518</v>
      </c>
    </row>
    <row r="58" spans="1:4" ht="15.75" thickBot="1" x14ac:dyDescent="0.3">
      <c r="A58" s="582"/>
      <c r="B58" s="583"/>
      <c r="C58" s="584"/>
    </row>
    <row r="59" spans="1:4" ht="15.75" thickBot="1" x14ac:dyDescent="0.3">
      <c r="A59" s="559" t="s">
        <v>302</v>
      </c>
      <c r="B59" s="560"/>
      <c r="C59" s="561"/>
      <c r="D59" s="525"/>
    </row>
    <row r="60" spans="1:4" ht="15.75" thickBot="1" x14ac:dyDescent="0.3">
      <c r="A60" s="559" t="s">
        <v>303</v>
      </c>
      <c r="B60" s="560"/>
      <c r="C60" s="561"/>
      <c r="D60" s="525"/>
    </row>
  </sheetData>
  <mergeCells count="2">
    <mergeCell ref="A7:D7"/>
    <mergeCell ref="A44:D44"/>
  </mergeCells>
  <pageMargins left="0.7" right="0.7" top="0.75" bottom="0.75" header="0.3" footer="0.3"/>
  <pageSetup paperSize="9" scale="7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zoomScaleNormal="100" workbookViewId="0">
      <selection activeCell="G6" sqref="G6"/>
    </sheetView>
  </sheetViews>
  <sheetFormatPr defaultRowHeight="15" x14ac:dyDescent="0.25"/>
  <cols>
    <col min="2" max="2" width="71.28515625" customWidth="1"/>
    <col min="3" max="3" width="18.85546875" customWidth="1"/>
    <col min="4" max="4" width="19.28515625" style="592" customWidth="1"/>
  </cols>
  <sheetData>
    <row r="1" spans="1:4" ht="16.5" thickBot="1" x14ac:dyDescent="0.3">
      <c r="A1" s="485"/>
      <c r="B1" s="486"/>
      <c r="C1" s="487" t="str">
        <f>+CONCATENATE("9.3.2. melléklet a 16/",LEFT([1]ÖSSZEFÜGGÉSEK!A5,4),". (VII.27) önkormányzati rendelethez")</f>
        <v>9.3.2. melléklet a 16/2017. (VII.27) önkormányzati rendelethez</v>
      </c>
    </row>
    <row r="2" spans="1:4" ht="48" x14ac:dyDescent="0.25">
      <c r="A2" s="489" t="s">
        <v>334</v>
      </c>
      <c r="B2" s="490" t="s">
        <v>338</v>
      </c>
      <c r="C2" s="491" t="s">
        <v>339</v>
      </c>
      <c r="D2" s="597" t="s">
        <v>461</v>
      </c>
    </row>
    <row r="3" spans="1:4" ht="36.75" thickBot="1" x14ac:dyDescent="0.3">
      <c r="A3" s="493" t="s">
        <v>275</v>
      </c>
      <c r="B3" s="494" t="s">
        <v>463</v>
      </c>
      <c r="C3" s="495" t="s">
        <v>305</v>
      </c>
      <c r="D3" s="598" t="s">
        <v>305</v>
      </c>
    </row>
    <row r="4" spans="1:4" ht="15.75" thickBot="1" x14ac:dyDescent="0.3">
      <c r="A4" s="497"/>
      <c r="B4" s="498"/>
      <c r="C4" s="499" t="str">
        <f>'[1]9.3.1. sz. mell'!C4</f>
        <v>Forintban!</v>
      </c>
      <c r="D4" s="599"/>
    </row>
    <row r="5" spans="1:4" ht="15.75" thickBot="1" x14ac:dyDescent="0.3">
      <c r="A5" s="501" t="s">
        <v>277</v>
      </c>
      <c r="B5" s="502" t="s">
        <v>278</v>
      </c>
      <c r="C5" s="503" t="s">
        <v>279</v>
      </c>
      <c r="D5" s="596" t="s">
        <v>306</v>
      </c>
    </row>
    <row r="6" spans="1:4" ht="15.75" thickBot="1" x14ac:dyDescent="0.3">
      <c r="A6" s="505"/>
      <c r="B6" s="571" t="s">
        <v>7</v>
      </c>
      <c r="C6" s="572" t="s">
        <v>8</v>
      </c>
      <c r="D6" s="595" t="s">
        <v>9</v>
      </c>
    </row>
    <row r="7" spans="1:4" ht="15.75" thickBot="1" x14ac:dyDescent="0.3">
      <c r="A7" s="509"/>
      <c r="B7" s="692" t="s">
        <v>280</v>
      </c>
      <c r="C7" s="692"/>
      <c r="D7" s="693"/>
    </row>
    <row r="8" spans="1:4" ht="15.75" thickBot="1" x14ac:dyDescent="0.3">
      <c r="A8" s="505" t="s">
        <v>10</v>
      </c>
      <c r="B8" s="520" t="s">
        <v>307</v>
      </c>
      <c r="C8" s="397">
        <f>SUM(C9:C19)</f>
        <v>254000</v>
      </c>
      <c r="D8" s="522">
        <f>SUM(D9:D19)</f>
        <v>254000</v>
      </c>
    </row>
    <row r="9" spans="1:4" x14ac:dyDescent="0.25">
      <c r="A9" s="513" t="s">
        <v>12</v>
      </c>
      <c r="B9" s="222" t="s">
        <v>71</v>
      </c>
      <c r="C9" s="574"/>
      <c r="D9" s="515"/>
    </row>
    <row r="10" spans="1:4" x14ac:dyDescent="0.25">
      <c r="A10" s="516" t="s">
        <v>14</v>
      </c>
      <c r="B10" s="220" t="s">
        <v>73</v>
      </c>
      <c r="C10" s="369"/>
      <c r="D10" s="515"/>
    </row>
    <row r="11" spans="1:4" x14ac:dyDescent="0.25">
      <c r="A11" s="516" t="s">
        <v>16</v>
      </c>
      <c r="B11" s="220" t="s">
        <v>75</v>
      </c>
      <c r="C11" s="369"/>
      <c r="D11" s="515"/>
    </row>
    <row r="12" spans="1:4" x14ac:dyDescent="0.25">
      <c r="A12" s="516" t="s">
        <v>18</v>
      </c>
      <c r="B12" s="220" t="s">
        <v>77</v>
      </c>
      <c r="C12" s="369"/>
      <c r="D12" s="515"/>
    </row>
    <row r="13" spans="1:4" x14ac:dyDescent="0.25">
      <c r="A13" s="516" t="s">
        <v>20</v>
      </c>
      <c r="B13" s="220" t="s">
        <v>79</v>
      </c>
      <c r="C13" s="369">
        <v>200000</v>
      </c>
      <c r="D13" s="515">
        <v>200000</v>
      </c>
    </row>
    <row r="14" spans="1:4" x14ac:dyDescent="0.25">
      <c r="A14" s="516" t="s">
        <v>22</v>
      </c>
      <c r="B14" s="220" t="s">
        <v>308</v>
      </c>
      <c r="C14" s="369">
        <v>54000</v>
      </c>
      <c r="D14" s="515">
        <v>54000</v>
      </c>
    </row>
    <row r="15" spans="1:4" x14ac:dyDescent="0.25">
      <c r="A15" s="516" t="s">
        <v>188</v>
      </c>
      <c r="B15" s="219" t="s">
        <v>309</v>
      </c>
      <c r="C15" s="369"/>
      <c r="D15" s="515"/>
    </row>
    <row r="16" spans="1:4" x14ac:dyDescent="0.25">
      <c r="A16" s="516" t="s">
        <v>190</v>
      </c>
      <c r="B16" s="220" t="s">
        <v>310</v>
      </c>
      <c r="C16" s="414"/>
      <c r="D16" s="515"/>
    </row>
    <row r="17" spans="1:4" x14ac:dyDescent="0.25">
      <c r="A17" s="516" t="s">
        <v>192</v>
      </c>
      <c r="B17" s="220" t="s">
        <v>87</v>
      </c>
      <c r="C17" s="369"/>
      <c r="D17" s="515"/>
    </row>
    <row r="18" spans="1:4" x14ac:dyDescent="0.25">
      <c r="A18" s="516" t="s">
        <v>194</v>
      </c>
      <c r="B18" s="220" t="s">
        <v>89</v>
      </c>
      <c r="C18" s="377"/>
      <c r="D18" s="515"/>
    </row>
    <row r="19" spans="1:4" ht="15.75" thickBot="1" x14ac:dyDescent="0.3">
      <c r="A19" s="516" t="s">
        <v>196</v>
      </c>
      <c r="B19" s="219" t="s">
        <v>91</v>
      </c>
      <c r="C19" s="377"/>
      <c r="D19" s="515"/>
    </row>
    <row r="20" spans="1:4" ht="15.75" thickBot="1" x14ac:dyDescent="0.3">
      <c r="A20" s="505" t="s">
        <v>24</v>
      </c>
      <c r="B20" s="520" t="s">
        <v>311</v>
      </c>
      <c r="C20" s="397">
        <f>SUM(C21:C23)</f>
        <v>0</v>
      </c>
      <c r="D20" s="522">
        <f>SUM(D21:D23)</f>
        <v>0</v>
      </c>
    </row>
    <row r="21" spans="1:4" x14ac:dyDescent="0.25">
      <c r="A21" s="516" t="s">
        <v>26</v>
      </c>
      <c r="B21" s="221" t="s">
        <v>27</v>
      </c>
      <c r="C21" s="369"/>
      <c r="D21" s="515"/>
    </row>
    <row r="22" spans="1:4" x14ac:dyDescent="0.25">
      <c r="A22" s="516" t="s">
        <v>28</v>
      </c>
      <c r="B22" s="220" t="s">
        <v>312</v>
      </c>
      <c r="C22" s="369"/>
      <c r="D22" s="515"/>
    </row>
    <row r="23" spans="1:4" x14ac:dyDescent="0.25">
      <c r="A23" s="516" t="s">
        <v>30</v>
      </c>
      <c r="B23" s="220" t="s">
        <v>313</v>
      </c>
      <c r="C23" s="369"/>
      <c r="D23" s="515"/>
    </row>
    <row r="24" spans="1:4" ht="15.75" thickBot="1" x14ac:dyDescent="0.3">
      <c r="A24" s="516" t="s">
        <v>32</v>
      </c>
      <c r="B24" s="220" t="s">
        <v>340</v>
      </c>
      <c r="C24" s="369"/>
      <c r="D24" s="515"/>
    </row>
    <row r="25" spans="1:4" ht="15.75" thickBot="1" x14ac:dyDescent="0.3">
      <c r="A25" s="523" t="s">
        <v>38</v>
      </c>
      <c r="B25" s="223" t="s">
        <v>315</v>
      </c>
      <c r="C25" s="575"/>
      <c r="D25" s="525"/>
    </row>
    <row r="26" spans="1:4" ht="15.75" thickBot="1" x14ac:dyDescent="0.3">
      <c r="A26" s="523" t="s">
        <v>236</v>
      </c>
      <c r="B26" s="223" t="s">
        <v>341</v>
      </c>
      <c r="C26" s="397">
        <f>+C27+C28</f>
        <v>0</v>
      </c>
      <c r="D26" s="522">
        <f>+D27+D28</f>
        <v>0</v>
      </c>
    </row>
    <row r="27" spans="1:4" x14ac:dyDescent="0.25">
      <c r="A27" s="526" t="s">
        <v>54</v>
      </c>
      <c r="B27" s="256" t="s">
        <v>312</v>
      </c>
      <c r="C27" s="419"/>
      <c r="D27" s="515"/>
    </row>
    <row r="28" spans="1:4" x14ac:dyDescent="0.25">
      <c r="A28" s="526" t="s">
        <v>56</v>
      </c>
      <c r="B28" s="257" t="s">
        <v>317</v>
      </c>
      <c r="C28" s="386"/>
      <c r="D28" s="515"/>
    </row>
    <row r="29" spans="1:4" ht="15.75" thickBot="1" x14ac:dyDescent="0.3">
      <c r="A29" s="516" t="s">
        <v>58</v>
      </c>
      <c r="B29" s="224" t="s">
        <v>342</v>
      </c>
      <c r="C29" s="576"/>
      <c r="D29" s="515"/>
    </row>
    <row r="30" spans="1:4" ht="15.75" thickBot="1" x14ac:dyDescent="0.3">
      <c r="A30" s="523" t="s">
        <v>68</v>
      </c>
      <c r="B30" s="223" t="s">
        <v>319</v>
      </c>
      <c r="C30" s="397">
        <f>+C31+C32+C33</f>
        <v>0</v>
      </c>
      <c r="D30" s="522">
        <f>+D31+D32+D33</f>
        <v>0</v>
      </c>
    </row>
    <row r="31" spans="1:4" x14ac:dyDescent="0.25">
      <c r="A31" s="526" t="s">
        <v>70</v>
      </c>
      <c r="B31" s="256" t="s">
        <v>95</v>
      </c>
      <c r="C31" s="419"/>
      <c r="D31" s="515"/>
    </row>
    <row r="32" spans="1:4" x14ac:dyDescent="0.25">
      <c r="A32" s="526" t="s">
        <v>72</v>
      </c>
      <c r="B32" s="257" t="s">
        <v>97</v>
      </c>
      <c r="C32" s="386"/>
      <c r="D32" s="515"/>
    </row>
    <row r="33" spans="1:4" ht="15.75" thickBot="1" x14ac:dyDescent="0.3">
      <c r="A33" s="516" t="s">
        <v>74</v>
      </c>
      <c r="B33" s="224" t="s">
        <v>99</v>
      </c>
      <c r="C33" s="576"/>
      <c r="D33" s="515"/>
    </row>
    <row r="34" spans="1:4" ht="15.75" thickBot="1" x14ac:dyDescent="0.3">
      <c r="A34" s="523" t="s">
        <v>92</v>
      </c>
      <c r="B34" s="223" t="s">
        <v>320</v>
      </c>
      <c r="C34" s="575"/>
      <c r="D34" s="525"/>
    </row>
    <row r="35" spans="1:4" ht="15.75" thickBot="1" x14ac:dyDescent="0.3">
      <c r="A35" s="523" t="s">
        <v>253</v>
      </c>
      <c r="B35" s="223" t="s">
        <v>321</v>
      </c>
      <c r="C35" s="577"/>
      <c r="D35" s="515"/>
    </row>
    <row r="36" spans="1:4" ht="15.75" thickBot="1" x14ac:dyDescent="0.3">
      <c r="A36" s="505" t="s">
        <v>114</v>
      </c>
      <c r="B36" s="223" t="s">
        <v>343</v>
      </c>
      <c r="C36" s="578">
        <f>+C8+C20+C25+C26+C30+C34+C35</f>
        <v>254000</v>
      </c>
      <c r="D36" s="578">
        <f>+D8+D20+D25+D26+D30+D34+D35</f>
        <v>254000</v>
      </c>
    </row>
    <row r="37" spans="1:4" ht="15.75" thickBot="1" x14ac:dyDescent="0.3">
      <c r="A37" s="541" t="s">
        <v>262</v>
      </c>
      <c r="B37" s="223" t="s">
        <v>323</v>
      </c>
      <c r="C37" s="578">
        <f>+C38+C39+C40</f>
        <v>16331379</v>
      </c>
      <c r="D37" s="533">
        <f>+D38+D39+D40</f>
        <v>16331379</v>
      </c>
    </row>
    <row r="38" spans="1:4" x14ac:dyDescent="0.25">
      <c r="A38" s="526" t="s">
        <v>335</v>
      </c>
      <c r="B38" s="256" t="s">
        <v>324</v>
      </c>
      <c r="C38" s="419"/>
      <c r="D38" s="515"/>
    </row>
    <row r="39" spans="1:4" x14ac:dyDescent="0.25">
      <c r="A39" s="526" t="s">
        <v>336</v>
      </c>
      <c r="B39" s="257" t="s">
        <v>325</v>
      </c>
      <c r="C39" s="386"/>
      <c r="D39" s="515"/>
    </row>
    <row r="40" spans="1:4" ht="15.75" thickBot="1" x14ac:dyDescent="0.3">
      <c r="A40" s="516" t="s">
        <v>337</v>
      </c>
      <c r="B40" s="224" t="s">
        <v>326</v>
      </c>
      <c r="C40" s="576">
        <v>16331379</v>
      </c>
      <c r="D40" s="515">
        <v>16331379</v>
      </c>
    </row>
    <row r="41" spans="1:4" ht="15.75" thickBot="1" x14ac:dyDescent="0.3">
      <c r="A41" s="541" t="s">
        <v>264</v>
      </c>
      <c r="B41" s="542" t="s">
        <v>327</v>
      </c>
      <c r="C41" s="579">
        <f>+C36+C37</f>
        <v>16585379</v>
      </c>
      <c r="D41" s="533">
        <f>+D36+D37</f>
        <v>16585379</v>
      </c>
    </row>
    <row r="42" spans="1:4" x14ac:dyDescent="0.25">
      <c r="A42" s="544"/>
      <c r="B42" s="545"/>
      <c r="C42" s="546"/>
    </row>
    <row r="43" spans="1:4" ht="15.75" thickBot="1" x14ac:dyDescent="0.3">
      <c r="A43" s="580"/>
      <c r="B43" s="548"/>
      <c r="C43" s="549"/>
    </row>
    <row r="44" spans="1:4" ht="15.75" thickBot="1" x14ac:dyDescent="0.3">
      <c r="A44" s="550"/>
      <c r="B44" s="692" t="s">
        <v>291</v>
      </c>
      <c r="C44" s="692"/>
      <c r="D44" s="693"/>
    </row>
    <row r="45" spans="1:4" ht="15.75" thickBot="1" x14ac:dyDescent="0.3">
      <c r="A45" s="523" t="s">
        <v>10</v>
      </c>
      <c r="B45" s="223" t="s">
        <v>328</v>
      </c>
      <c r="C45" s="397">
        <f>SUM(C46:C50)</f>
        <v>16585379</v>
      </c>
      <c r="D45" s="522">
        <f>SUM(D46:D50)</f>
        <v>16585379</v>
      </c>
    </row>
    <row r="46" spans="1:4" x14ac:dyDescent="0.25">
      <c r="A46" s="516" t="s">
        <v>12</v>
      </c>
      <c r="B46" s="221" t="s">
        <v>181</v>
      </c>
      <c r="C46" s="419">
        <v>11942496</v>
      </c>
      <c r="D46" s="515">
        <v>11942496</v>
      </c>
    </row>
    <row r="47" spans="1:4" x14ac:dyDescent="0.25">
      <c r="A47" s="516" t="s">
        <v>14</v>
      </c>
      <c r="B47" s="220" t="s">
        <v>182</v>
      </c>
      <c r="C47" s="390">
        <v>2987883</v>
      </c>
      <c r="D47" s="515">
        <v>2987883</v>
      </c>
    </row>
    <row r="48" spans="1:4" x14ac:dyDescent="0.25">
      <c r="A48" s="516" t="s">
        <v>16</v>
      </c>
      <c r="B48" s="220" t="s">
        <v>183</v>
      </c>
      <c r="C48" s="390">
        <v>1655000</v>
      </c>
      <c r="D48" s="515">
        <v>1655000</v>
      </c>
    </row>
    <row r="49" spans="1:4" x14ac:dyDescent="0.25">
      <c r="A49" s="516" t="s">
        <v>18</v>
      </c>
      <c r="B49" s="220" t="s">
        <v>184</v>
      </c>
      <c r="C49" s="390"/>
      <c r="D49" s="515"/>
    </row>
    <row r="50" spans="1:4" ht="15.75" thickBot="1" x14ac:dyDescent="0.3">
      <c r="A50" s="516" t="s">
        <v>20</v>
      </c>
      <c r="B50" s="220" t="s">
        <v>186</v>
      </c>
      <c r="C50" s="390"/>
      <c r="D50" s="515"/>
    </row>
    <row r="51" spans="1:4" ht="15.75" thickBot="1" x14ac:dyDescent="0.3">
      <c r="A51" s="523" t="s">
        <v>24</v>
      </c>
      <c r="B51" s="223" t="s">
        <v>329</v>
      </c>
      <c r="C51" s="397">
        <f>SUM(C52:C54)</f>
        <v>0</v>
      </c>
      <c r="D51" s="522">
        <f>SUM(D52:D54)</f>
        <v>0</v>
      </c>
    </row>
    <row r="52" spans="1:4" x14ac:dyDescent="0.25">
      <c r="A52" s="516" t="s">
        <v>26</v>
      </c>
      <c r="B52" s="221" t="s">
        <v>217</v>
      </c>
      <c r="C52" s="419"/>
      <c r="D52" s="515"/>
    </row>
    <row r="53" spans="1:4" x14ac:dyDescent="0.25">
      <c r="A53" s="516" t="s">
        <v>28</v>
      </c>
      <c r="B53" s="220" t="s">
        <v>219</v>
      </c>
      <c r="C53" s="390"/>
      <c r="D53" s="515"/>
    </row>
    <row r="54" spans="1:4" x14ac:dyDescent="0.25">
      <c r="A54" s="516" t="s">
        <v>30</v>
      </c>
      <c r="B54" s="220" t="s">
        <v>330</v>
      </c>
      <c r="C54" s="390"/>
      <c r="D54" s="515"/>
    </row>
    <row r="55" spans="1:4" ht="15.75" thickBot="1" x14ac:dyDescent="0.3">
      <c r="A55" s="516" t="s">
        <v>32</v>
      </c>
      <c r="B55" s="220" t="s">
        <v>331</v>
      </c>
      <c r="C55" s="390"/>
      <c r="D55" s="515"/>
    </row>
    <row r="56" spans="1:4" ht="15.75" thickBot="1" x14ac:dyDescent="0.3">
      <c r="A56" s="523" t="s">
        <v>38</v>
      </c>
      <c r="B56" s="223" t="s">
        <v>332</v>
      </c>
      <c r="C56" s="575"/>
      <c r="D56" s="525"/>
    </row>
    <row r="57" spans="1:4" ht="15.75" thickBot="1" x14ac:dyDescent="0.3">
      <c r="A57" s="523" t="s">
        <v>236</v>
      </c>
      <c r="B57" s="553" t="s">
        <v>333</v>
      </c>
      <c r="C57" s="581">
        <f>+C45+C51+C56</f>
        <v>16585379</v>
      </c>
      <c r="D57" s="522">
        <f>+D45+D51+D56</f>
        <v>16585379</v>
      </c>
    </row>
    <row r="58" spans="1:4" ht="15.75" thickBot="1" x14ac:dyDescent="0.3">
      <c r="A58" s="582"/>
      <c r="B58" s="583"/>
      <c r="C58" s="584"/>
    </row>
    <row r="59" spans="1:4" ht="15.75" thickBot="1" x14ac:dyDescent="0.3">
      <c r="A59" s="559" t="s">
        <v>302</v>
      </c>
      <c r="B59" s="560"/>
      <c r="C59" s="585">
        <v>5</v>
      </c>
      <c r="D59" s="525">
        <v>5</v>
      </c>
    </row>
    <row r="60" spans="1:4" ht="15.75" thickBot="1" x14ac:dyDescent="0.3">
      <c r="A60" s="559" t="s">
        <v>303</v>
      </c>
      <c r="B60" s="560"/>
      <c r="C60" s="585"/>
      <c r="D60" s="525"/>
    </row>
  </sheetData>
  <mergeCells count="2">
    <mergeCell ref="B7:D7"/>
    <mergeCell ref="B44:D44"/>
  </mergeCells>
  <pageMargins left="0.7" right="0.7" top="0.75" bottom="0.75" header="0.3" footer="0.3"/>
  <pageSetup paperSize="9" scale="7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E1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zoomScaleNormal="100" workbookViewId="0">
      <selection activeCell="I9" sqref="I9"/>
    </sheetView>
  </sheetViews>
  <sheetFormatPr defaultRowHeight="15" x14ac:dyDescent="0.25"/>
  <cols>
    <col min="2" max="2" width="44.28515625" customWidth="1"/>
    <col min="3" max="3" width="18.42578125" customWidth="1"/>
    <col min="4" max="4" width="18.5703125" customWidth="1"/>
    <col min="8" max="9" width="12.28515625" customWidth="1"/>
    <col min="10" max="10" width="11.140625" customWidth="1"/>
    <col min="11" max="11" width="16.5703125" customWidth="1"/>
  </cols>
  <sheetData>
    <row r="1" spans="1:9" x14ac:dyDescent="0.25">
      <c r="D1" s="122" t="s">
        <v>479</v>
      </c>
    </row>
    <row r="2" spans="1:9" ht="15.75" x14ac:dyDescent="0.25">
      <c r="A2" s="675" t="s">
        <v>0</v>
      </c>
      <c r="B2" s="675"/>
      <c r="C2" s="675"/>
      <c r="H2" s="669"/>
      <c r="I2" s="669"/>
    </row>
    <row r="3" spans="1:9" ht="15.75" thickBot="1" x14ac:dyDescent="0.3">
      <c r="A3" s="676" t="s">
        <v>1</v>
      </c>
      <c r="B3" s="676"/>
      <c r="C3" s="644" t="str">
        <f>'[1]1.1.sz.mell.'!C2</f>
        <v>Forintban!</v>
      </c>
    </row>
    <row r="4" spans="1:9" ht="24.75" thickBot="1" x14ac:dyDescent="0.3">
      <c r="A4" s="8" t="s">
        <v>3</v>
      </c>
      <c r="B4" s="9" t="s">
        <v>4</v>
      </c>
      <c r="C4" s="645" t="str">
        <f>+CONCATENATE(LEFT([1]ÖSSZEFÜGGÉSEK!A5,4),". évi előirányzat")</f>
        <v>2017. évi előirányzat</v>
      </c>
      <c r="D4" s="645" t="s">
        <v>6</v>
      </c>
    </row>
    <row r="5" spans="1:9" ht="15.75" thickBot="1" x14ac:dyDescent="0.3">
      <c r="A5" s="19"/>
      <c r="B5" s="20" t="s">
        <v>7</v>
      </c>
      <c r="C5" s="646" t="s">
        <v>8</v>
      </c>
      <c r="D5" s="646" t="s">
        <v>9</v>
      </c>
    </row>
    <row r="6" spans="1:9" ht="15.75" thickBot="1" x14ac:dyDescent="0.3">
      <c r="A6" s="82" t="s">
        <v>10</v>
      </c>
      <c r="B6" s="7" t="s">
        <v>11</v>
      </c>
      <c r="C6" s="104">
        <f>+C7+C8+C9+C10+C11+C12</f>
        <v>270039895</v>
      </c>
      <c r="D6" s="104">
        <f>+D7+D8+D9+D10+D11+D12</f>
        <v>289635674</v>
      </c>
    </row>
    <row r="7" spans="1:9" x14ac:dyDescent="0.25">
      <c r="A7" s="5" t="s">
        <v>12</v>
      </c>
      <c r="B7" s="606" t="s">
        <v>13</v>
      </c>
      <c r="C7" s="607">
        <v>8183120</v>
      </c>
      <c r="D7" s="607">
        <v>8598791</v>
      </c>
    </row>
    <row r="8" spans="1:9" x14ac:dyDescent="0.25">
      <c r="A8" s="4" t="s">
        <v>14</v>
      </c>
      <c r="B8" s="608" t="s">
        <v>15</v>
      </c>
      <c r="C8" s="609">
        <v>139786630</v>
      </c>
      <c r="D8" s="609">
        <v>143156978</v>
      </c>
    </row>
    <row r="9" spans="1:9" ht="23.25" x14ac:dyDescent="0.25">
      <c r="A9" s="4" t="s">
        <v>16</v>
      </c>
      <c r="B9" s="608" t="s">
        <v>17</v>
      </c>
      <c r="C9" s="609">
        <v>116598217</v>
      </c>
      <c r="D9" s="609">
        <v>121570221</v>
      </c>
    </row>
    <row r="10" spans="1:9" x14ac:dyDescent="0.25">
      <c r="A10" s="4" t="s">
        <v>18</v>
      </c>
      <c r="B10" s="608" t="s">
        <v>19</v>
      </c>
      <c r="C10" s="609">
        <v>4646640</v>
      </c>
      <c r="D10" s="609">
        <v>5083128</v>
      </c>
    </row>
    <row r="11" spans="1:9" x14ac:dyDescent="0.25">
      <c r="A11" s="4" t="s">
        <v>20</v>
      </c>
      <c r="B11" s="633" t="s">
        <v>21</v>
      </c>
      <c r="C11" s="609"/>
      <c r="D11" s="609">
        <v>11226556</v>
      </c>
    </row>
    <row r="12" spans="1:9" ht="15.75" thickBot="1" x14ac:dyDescent="0.3">
      <c r="A12" s="6" t="s">
        <v>22</v>
      </c>
      <c r="B12" s="632" t="s">
        <v>23</v>
      </c>
      <c r="C12" s="609">
        <v>825288</v>
      </c>
      <c r="D12" s="609"/>
    </row>
    <row r="13" spans="1:9" ht="21.75" thickBot="1" x14ac:dyDescent="0.3">
      <c r="A13" s="82" t="s">
        <v>24</v>
      </c>
      <c r="B13" s="611" t="s">
        <v>25</v>
      </c>
      <c r="C13" s="104">
        <f>+C14+C15+C16+C17+C18</f>
        <v>8000000</v>
      </c>
      <c r="D13" s="104">
        <f>+D14+D15+D16+D17+D18</f>
        <v>7703284</v>
      </c>
    </row>
    <row r="14" spans="1:9" x14ac:dyDescent="0.25">
      <c r="A14" s="5" t="s">
        <v>26</v>
      </c>
      <c r="B14" s="606" t="s">
        <v>27</v>
      </c>
      <c r="C14" s="607"/>
      <c r="D14" s="607"/>
    </row>
    <row r="15" spans="1:9" x14ac:dyDescent="0.25">
      <c r="A15" s="4" t="s">
        <v>28</v>
      </c>
      <c r="B15" s="608" t="s">
        <v>29</v>
      </c>
      <c r="C15" s="609"/>
      <c r="D15" s="609"/>
    </row>
    <row r="16" spans="1:9" ht="23.25" x14ac:dyDescent="0.25">
      <c r="A16" s="4" t="s">
        <v>30</v>
      </c>
      <c r="B16" s="608" t="s">
        <v>31</v>
      </c>
      <c r="C16" s="609"/>
      <c r="D16" s="609"/>
    </row>
    <row r="17" spans="1:4" ht="23.25" x14ac:dyDescent="0.25">
      <c r="A17" s="4" t="s">
        <v>32</v>
      </c>
      <c r="B17" s="608" t="s">
        <v>33</v>
      </c>
      <c r="C17" s="609"/>
      <c r="D17" s="609"/>
    </row>
    <row r="18" spans="1:4" x14ac:dyDescent="0.25">
      <c r="A18" s="4" t="s">
        <v>34</v>
      </c>
      <c r="B18" s="608" t="s">
        <v>35</v>
      </c>
      <c r="C18" s="609">
        <v>8000000</v>
      </c>
      <c r="D18" s="609">
        <v>7703284</v>
      </c>
    </row>
    <row r="19" spans="1:4" ht="15.75" thickBot="1" x14ac:dyDescent="0.3">
      <c r="A19" s="6" t="s">
        <v>36</v>
      </c>
      <c r="B19" s="632" t="s">
        <v>37</v>
      </c>
      <c r="C19" s="612"/>
      <c r="D19" s="612"/>
    </row>
    <row r="20" spans="1:4" ht="21.75" thickBot="1" x14ac:dyDescent="0.3">
      <c r="A20" s="82" t="s">
        <v>38</v>
      </c>
      <c r="B20" s="7" t="s">
        <v>39</v>
      </c>
      <c r="C20" s="104">
        <f>+C21+C22+C23+C24+C25</f>
        <v>0</v>
      </c>
      <c r="D20" s="104">
        <f>+D21+D22+D23+D24+D25</f>
        <v>0</v>
      </c>
    </row>
    <row r="21" spans="1:4" x14ac:dyDescent="0.25">
      <c r="A21" s="5" t="s">
        <v>40</v>
      </c>
      <c r="B21" s="606" t="s">
        <v>41</v>
      </c>
      <c r="C21" s="607"/>
      <c r="D21" s="607"/>
    </row>
    <row r="22" spans="1:4" ht="23.25" x14ac:dyDescent="0.25">
      <c r="A22" s="4" t="s">
        <v>42</v>
      </c>
      <c r="B22" s="608" t="s">
        <v>43</v>
      </c>
      <c r="C22" s="609"/>
      <c r="D22" s="609"/>
    </row>
    <row r="23" spans="1:4" ht="23.25" x14ac:dyDescent="0.25">
      <c r="A23" s="4" t="s">
        <v>44</v>
      </c>
      <c r="B23" s="608" t="s">
        <v>45</v>
      </c>
      <c r="C23" s="609"/>
      <c r="D23" s="609"/>
    </row>
    <row r="24" spans="1:4" ht="23.25" x14ac:dyDescent="0.25">
      <c r="A24" s="4" t="s">
        <v>46</v>
      </c>
      <c r="B24" s="608" t="s">
        <v>47</v>
      </c>
      <c r="C24" s="609"/>
      <c r="D24" s="609"/>
    </row>
    <row r="25" spans="1:4" x14ac:dyDescent="0.25">
      <c r="A25" s="4" t="s">
        <v>48</v>
      </c>
      <c r="B25" s="608" t="s">
        <v>49</v>
      </c>
      <c r="C25" s="609"/>
      <c r="D25" s="609"/>
    </row>
    <row r="26" spans="1:4" ht="15.75" thickBot="1" x14ac:dyDescent="0.3">
      <c r="A26" s="6" t="s">
        <v>50</v>
      </c>
      <c r="B26" s="610" t="s">
        <v>51</v>
      </c>
      <c r="C26" s="612"/>
      <c r="D26" s="612"/>
    </row>
    <row r="27" spans="1:4" ht="15.75" thickBot="1" x14ac:dyDescent="0.3">
      <c r="A27" s="82" t="s">
        <v>52</v>
      </c>
      <c r="B27" s="7" t="s">
        <v>282</v>
      </c>
      <c r="C27" s="15">
        <f>SUM(C28:C34)</f>
        <v>107028825</v>
      </c>
      <c r="D27" s="15">
        <f>SUM(D28:D34)</f>
        <v>107028825</v>
      </c>
    </row>
    <row r="28" spans="1:4" x14ac:dyDescent="0.25">
      <c r="A28" s="5" t="s">
        <v>54</v>
      </c>
      <c r="B28" s="606" t="s">
        <v>467</v>
      </c>
      <c r="C28" s="607"/>
      <c r="D28" s="607"/>
    </row>
    <row r="29" spans="1:4" x14ac:dyDescent="0.25">
      <c r="A29" s="4" t="s">
        <v>56</v>
      </c>
      <c r="B29" s="608" t="s">
        <v>284</v>
      </c>
      <c r="C29" s="609">
        <v>8500000</v>
      </c>
      <c r="D29" s="609">
        <v>8500000</v>
      </c>
    </row>
    <row r="30" spans="1:4" x14ac:dyDescent="0.25">
      <c r="A30" s="4" t="s">
        <v>58</v>
      </c>
      <c r="B30" s="608" t="s">
        <v>59</v>
      </c>
      <c r="C30" s="609">
        <v>87228825</v>
      </c>
      <c r="D30" s="609">
        <v>87228825</v>
      </c>
    </row>
    <row r="31" spans="1:4" x14ac:dyDescent="0.25">
      <c r="A31" s="4" t="s">
        <v>60</v>
      </c>
      <c r="B31" s="608" t="s">
        <v>61</v>
      </c>
      <c r="C31" s="609">
        <v>300000</v>
      </c>
      <c r="D31" s="609">
        <v>300000</v>
      </c>
    </row>
    <row r="32" spans="1:4" x14ac:dyDescent="0.25">
      <c r="A32" s="4" t="s">
        <v>62</v>
      </c>
      <c r="B32" s="608" t="s">
        <v>63</v>
      </c>
      <c r="C32" s="609">
        <v>8500000</v>
      </c>
      <c r="D32" s="609">
        <v>8500000</v>
      </c>
    </row>
    <row r="33" spans="1:4" x14ac:dyDescent="0.25">
      <c r="A33" s="4" t="s">
        <v>64</v>
      </c>
      <c r="B33" s="608" t="s">
        <v>65</v>
      </c>
      <c r="C33" s="609"/>
      <c r="D33" s="609"/>
    </row>
    <row r="34" spans="1:4" ht="15.75" thickBot="1" x14ac:dyDescent="0.3">
      <c r="A34" s="6" t="s">
        <v>66</v>
      </c>
      <c r="B34" s="613" t="s">
        <v>67</v>
      </c>
      <c r="C34" s="612">
        <v>2500000</v>
      </c>
      <c r="D34" s="612">
        <v>2500000</v>
      </c>
    </row>
    <row r="35" spans="1:4" ht="15.75" thickBot="1" x14ac:dyDescent="0.3">
      <c r="A35" s="82" t="s">
        <v>68</v>
      </c>
      <c r="B35" s="7" t="s">
        <v>69</v>
      </c>
      <c r="C35" s="104">
        <f>SUM(C36:C46)</f>
        <v>28385113</v>
      </c>
      <c r="D35" s="104">
        <f>SUM(D36:D46)</f>
        <v>29385113</v>
      </c>
    </row>
    <row r="36" spans="1:4" x14ac:dyDescent="0.25">
      <c r="A36" s="5" t="s">
        <v>70</v>
      </c>
      <c r="B36" s="606" t="s">
        <v>71</v>
      </c>
      <c r="C36" s="607"/>
      <c r="D36" s="607"/>
    </row>
    <row r="37" spans="1:4" x14ac:dyDescent="0.25">
      <c r="A37" s="4" t="s">
        <v>72</v>
      </c>
      <c r="B37" s="608" t="s">
        <v>73</v>
      </c>
      <c r="C37" s="609">
        <v>5780000</v>
      </c>
      <c r="D37" s="609">
        <v>5780000</v>
      </c>
    </row>
    <row r="38" spans="1:4" x14ac:dyDescent="0.25">
      <c r="A38" s="4" t="s">
        <v>74</v>
      </c>
      <c r="B38" s="608" t="s">
        <v>75</v>
      </c>
      <c r="C38" s="609"/>
      <c r="D38" s="609"/>
    </row>
    <row r="39" spans="1:4" x14ac:dyDescent="0.25">
      <c r="A39" s="4" t="s">
        <v>76</v>
      </c>
      <c r="B39" s="608" t="s">
        <v>77</v>
      </c>
      <c r="C39" s="609">
        <v>136000</v>
      </c>
      <c r="D39" s="609">
        <v>136000</v>
      </c>
    </row>
    <row r="40" spans="1:4" x14ac:dyDescent="0.25">
      <c r="A40" s="4" t="s">
        <v>78</v>
      </c>
      <c r="B40" s="608" t="s">
        <v>79</v>
      </c>
      <c r="C40" s="609">
        <v>13795113</v>
      </c>
      <c r="D40" s="609">
        <v>13795113</v>
      </c>
    </row>
    <row r="41" spans="1:4" x14ac:dyDescent="0.25">
      <c r="A41" s="4" t="s">
        <v>80</v>
      </c>
      <c r="B41" s="608" t="s">
        <v>81</v>
      </c>
      <c r="C41" s="609">
        <v>7154000</v>
      </c>
      <c r="D41" s="609">
        <v>7154000</v>
      </c>
    </row>
    <row r="42" spans="1:4" x14ac:dyDescent="0.25">
      <c r="A42" s="4" t="s">
        <v>82</v>
      </c>
      <c r="B42" s="608" t="s">
        <v>83</v>
      </c>
      <c r="C42" s="609"/>
      <c r="D42" s="609"/>
    </row>
    <row r="43" spans="1:4" x14ac:dyDescent="0.25">
      <c r="A43" s="4" t="s">
        <v>84</v>
      </c>
      <c r="B43" s="608" t="s">
        <v>85</v>
      </c>
      <c r="C43" s="609">
        <v>20000</v>
      </c>
      <c r="D43" s="609">
        <v>20000</v>
      </c>
    </row>
    <row r="44" spans="1:4" x14ac:dyDescent="0.25">
      <c r="A44" s="4" t="s">
        <v>86</v>
      </c>
      <c r="B44" s="608" t="s">
        <v>87</v>
      </c>
      <c r="C44" s="614"/>
      <c r="D44" s="614"/>
    </row>
    <row r="45" spans="1:4" x14ac:dyDescent="0.25">
      <c r="A45" s="6" t="s">
        <v>88</v>
      </c>
      <c r="B45" s="610" t="s">
        <v>89</v>
      </c>
      <c r="C45" s="615">
        <v>500000</v>
      </c>
      <c r="D45" s="615">
        <v>1500000</v>
      </c>
    </row>
    <row r="46" spans="1:4" ht="15.75" thickBot="1" x14ac:dyDescent="0.3">
      <c r="A46" s="6" t="s">
        <v>90</v>
      </c>
      <c r="B46" s="632" t="s">
        <v>91</v>
      </c>
      <c r="C46" s="615">
        <v>1000000</v>
      </c>
      <c r="D46" s="615">
        <v>1000000</v>
      </c>
    </row>
    <row r="47" spans="1:4" ht="15.75" thickBot="1" x14ac:dyDescent="0.3">
      <c r="A47" s="82" t="s">
        <v>92</v>
      </c>
      <c r="B47" s="7" t="s">
        <v>93</v>
      </c>
      <c r="C47" s="104">
        <f>SUM(C48:C52)</f>
        <v>0</v>
      </c>
      <c r="D47" s="104">
        <f>SUM(D48:D52)</f>
        <v>0</v>
      </c>
    </row>
    <row r="48" spans="1:4" x14ac:dyDescent="0.25">
      <c r="A48" s="5" t="s">
        <v>94</v>
      </c>
      <c r="B48" s="606" t="s">
        <v>95</v>
      </c>
      <c r="C48" s="616"/>
      <c r="D48" s="616"/>
    </row>
    <row r="49" spans="1:4" x14ac:dyDescent="0.25">
      <c r="A49" s="4" t="s">
        <v>96</v>
      </c>
      <c r="B49" s="608" t="s">
        <v>97</v>
      </c>
      <c r="C49" s="614"/>
      <c r="D49" s="614"/>
    </row>
    <row r="50" spans="1:4" x14ac:dyDescent="0.25">
      <c r="A50" s="4" t="s">
        <v>98</v>
      </c>
      <c r="B50" s="608" t="s">
        <v>99</v>
      </c>
      <c r="C50" s="614"/>
      <c r="D50" s="614"/>
    </row>
    <row r="51" spans="1:4" x14ac:dyDescent="0.25">
      <c r="A51" s="4" t="s">
        <v>100</v>
      </c>
      <c r="B51" s="608" t="s">
        <v>101</v>
      </c>
      <c r="C51" s="614"/>
      <c r="D51" s="614"/>
    </row>
    <row r="52" spans="1:4" ht="15.75" thickBot="1" x14ac:dyDescent="0.3">
      <c r="A52" s="6" t="s">
        <v>102</v>
      </c>
      <c r="B52" s="632" t="s">
        <v>103</v>
      </c>
      <c r="C52" s="615"/>
      <c r="D52" s="615"/>
    </row>
    <row r="53" spans="1:4" ht="15.75" thickBot="1" x14ac:dyDescent="0.3">
      <c r="A53" s="82" t="s">
        <v>104</v>
      </c>
      <c r="B53" s="7" t="s">
        <v>105</v>
      </c>
      <c r="C53" s="104">
        <f>SUM(C54:C56)</f>
        <v>0</v>
      </c>
      <c r="D53" s="104">
        <f>SUM(D54:D56)</f>
        <v>0</v>
      </c>
    </row>
    <row r="54" spans="1:4" ht="23.25" x14ac:dyDescent="0.25">
      <c r="A54" s="5" t="s">
        <v>106</v>
      </c>
      <c r="B54" s="606" t="s">
        <v>107</v>
      </c>
      <c r="C54" s="607"/>
      <c r="D54" s="607"/>
    </row>
    <row r="55" spans="1:4" ht="23.25" x14ac:dyDescent="0.25">
      <c r="A55" s="4" t="s">
        <v>108</v>
      </c>
      <c r="B55" s="608" t="s">
        <v>109</v>
      </c>
      <c r="C55" s="609"/>
      <c r="D55" s="609"/>
    </row>
    <row r="56" spans="1:4" x14ac:dyDescent="0.25">
      <c r="A56" s="4" t="s">
        <v>110</v>
      </c>
      <c r="B56" s="608" t="s">
        <v>111</v>
      </c>
      <c r="C56" s="609"/>
      <c r="D56" s="609"/>
    </row>
    <row r="57" spans="1:4" ht="15.75" thickBot="1" x14ac:dyDescent="0.3">
      <c r="A57" s="6" t="s">
        <v>112</v>
      </c>
      <c r="B57" s="632" t="s">
        <v>113</v>
      </c>
      <c r="C57" s="612"/>
      <c r="D57" s="612"/>
    </row>
    <row r="58" spans="1:4" ht="15.75" thickBot="1" x14ac:dyDescent="0.3">
      <c r="A58" s="82" t="s">
        <v>114</v>
      </c>
      <c r="B58" s="611" t="s">
        <v>115</v>
      </c>
      <c r="C58" s="104">
        <f>SUM(C59:C61)</f>
        <v>0</v>
      </c>
      <c r="D58" s="104">
        <f>SUM(D59:D61)</f>
        <v>0</v>
      </c>
    </row>
    <row r="59" spans="1:4" ht="23.25" x14ac:dyDescent="0.25">
      <c r="A59" s="5" t="s">
        <v>116</v>
      </c>
      <c r="B59" s="606" t="s">
        <v>117</v>
      </c>
      <c r="C59" s="614"/>
      <c r="D59" s="614"/>
    </row>
    <row r="60" spans="1:4" ht="23.25" x14ac:dyDescent="0.25">
      <c r="A60" s="4" t="s">
        <v>118</v>
      </c>
      <c r="B60" s="608" t="s">
        <v>119</v>
      </c>
      <c r="C60" s="614"/>
      <c r="D60" s="614"/>
    </row>
    <row r="61" spans="1:4" x14ac:dyDescent="0.25">
      <c r="A61" s="4" t="s">
        <v>120</v>
      </c>
      <c r="B61" s="608" t="s">
        <v>121</v>
      </c>
      <c r="C61" s="614"/>
      <c r="D61" s="614"/>
    </row>
    <row r="62" spans="1:4" ht="15.75" thickBot="1" x14ac:dyDescent="0.3">
      <c r="A62" s="6" t="s">
        <v>122</v>
      </c>
      <c r="B62" s="632" t="s">
        <v>123</v>
      </c>
      <c r="C62" s="614"/>
      <c r="D62" s="614"/>
    </row>
    <row r="63" spans="1:4" ht="15.75" thickBot="1" x14ac:dyDescent="0.3">
      <c r="A63" s="34" t="s">
        <v>125</v>
      </c>
      <c r="B63" s="7" t="s">
        <v>126</v>
      </c>
      <c r="C63" s="15">
        <f>+C6+C13+C20+C27+C35+C47+C53+C58</f>
        <v>413453833</v>
      </c>
      <c r="D63" s="15">
        <f>+D6+D13+D20+D27+D35+D47+D53+D58</f>
        <v>433752896</v>
      </c>
    </row>
    <row r="64" spans="1:4" ht="21.75" thickBot="1" x14ac:dyDescent="0.3">
      <c r="A64" s="647" t="s">
        <v>127</v>
      </c>
      <c r="B64" s="611" t="s">
        <v>128</v>
      </c>
      <c r="C64" s="104">
        <f>SUM(C65:C67)</f>
        <v>0</v>
      </c>
      <c r="D64" s="104">
        <f>SUM(D65:D67)</f>
        <v>0</v>
      </c>
    </row>
    <row r="65" spans="1:4" x14ac:dyDescent="0.25">
      <c r="A65" s="5" t="s">
        <v>129</v>
      </c>
      <c r="B65" s="606" t="s">
        <v>130</v>
      </c>
      <c r="C65" s="614"/>
      <c r="D65" s="614"/>
    </row>
    <row r="66" spans="1:4" ht="23.25" x14ac:dyDescent="0.25">
      <c r="A66" s="4" t="s">
        <v>131</v>
      </c>
      <c r="B66" s="608" t="s">
        <v>132</v>
      </c>
      <c r="C66" s="614"/>
      <c r="D66" s="614"/>
    </row>
    <row r="67" spans="1:4" ht="15.75" thickBot="1" x14ac:dyDescent="0.3">
      <c r="A67" s="6" t="s">
        <v>133</v>
      </c>
      <c r="B67" s="648" t="s">
        <v>134</v>
      </c>
      <c r="C67" s="614"/>
      <c r="D67" s="614"/>
    </row>
    <row r="68" spans="1:4" ht="15.75" thickBot="1" x14ac:dyDescent="0.3">
      <c r="A68" s="647" t="s">
        <v>135</v>
      </c>
      <c r="B68" s="611" t="s">
        <v>136</v>
      </c>
      <c r="C68" s="104">
        <f>SUM(C69:C72)</f>
        <v>0</v>
      </c>
      <c r="D68" s="104">
        <f>SUM(D69:D72)</f>
        <v>0</v>
      </c>
    </row>
    <row r="69" spans="1:4" x14ac:dyDescent="0.25">
      <c r="A69" s="5" t="s">
        <v>137</v>
      </c>
      <c r="B69" s="606" t="s">
        <v>138</v>
      </c>
      <c r="C69" s="614"/>
      <c r="D69" s="614"/>
    </row>
    <row r="70" spans="1:4" x14ac:dyDescent="0.25">
      <c r="A70" s="4" t="s">
        <v>139</v>
      </c>
      <c r="B70" s="608" t="s">
        <v>140</v>
      </c>
      <c r="C70" s="614"/>
      <c r="D70" s="614"/>
    </row>
    <row r="71" spans="1:4" x14ac:dyDescent="0.25">
      <c r="A71" s="4" t="s">
        <v>141</v>
      </c>
      <c r="B71" s="608" t="s">
        <v>142</v>
      </c>
      <c r="C71" s="614"/>
      <c r="D71" s="614"/>
    </row>
    <row r="72" spans="1:4" ht="15.75" thickBot="1" x14ac:dyDescent="0.3">
      <c r="A72" s="6" t="s">
        <v>143</v>
      </c>
      <c r="B72" s="632" t="s">
        <v>144</v>
      </c>
      <c r="C72" s="614"/>
      <c r="D72" s="614"/>
    </row>
    <row r="73" spans="1:4" ht="15.75" thickBot="1" x14ac:dyDescent="0.3">
      <c r="A73" s="647" t="s">
        <v>145</v>
      </c>
      <c r="B73" s="611" t="s">
        <v>146</v>
      </c>
      <c r="C73" s="104">
        <f>SUM(C74:C75)</f>
        <v>178560601</v>
      </c>
      <c r="D73" s="104">
        <f>SUM(D74:D75)</f>
        <v>179111613</v>
      </c>
    </row>
    <row r="74" spans="1:4" x14ac:dyDescent="0.25">
      <c r="A74" s="5" t="s">
        <v>147</v>
      </c>
      <c r="B74" s="606" t="s">
        <v>148</v>
      </c>
      <c r="C74" s="614">
        <v>2004645</v>
      </c>
      <c r="D74" s="614">
        <v>2004645</v>
      </c>
    </row>
    <row r="75" spans="1:4" ht="15.75" thickBot="1" x14ac:dyDescent="0.3">
      <c r="A75" s="6" t="s">
        <v>149</v>
      </c>
      <c r="B75" s="632" t="s">
        <v>473</v>
      </c>
      <c r="C75" s="614">
        <v>176555956</v>
      </c>
      <c r="D75" s="614">
        <v>177106968</v>
      </c>
    </row>
    <row r="76" spans="1:4" ht="15.75" thickBot="1" x14ac:dyDescent="0.3">
      <c r="A76" s="647" t="s">
        <v>151</v>
      </c>
      <c r="B76" s="611" t="s">
        <v>152</v>
      </c>
      <c r="C76" s="104">
        <f>SUM(C77:C79)</f>
        <v>0</v>
      </c>
      <c r="D76" s="104">
        <f>SUM(D77:D79)</f>
        <v>0</v>
      </c>
    </row>
    <row r="77" spans="1:4" x14ac:dyDescent="0.25">
      <c r="A77" s="5" t="s">
        <v>153</v>
      </c>
      <c r="B77" s="606" t="s">
        <v>154</v>
      </c>
      <c r="C77" s="614"/>
      <c r="D77" s="614"/>
    </row>
    <row r="78" spans="1:4" x14ac:dyDescent="0.25">
      <c r="A78" s="4" t="s">
        <v>155</v>
      </c>
      <c r="B78" s="608" t="s">
        <v>156</v>
      </c>
      <c r="C78" s="614"/>
      <c r="D78" s="614"/>
    </row>
    <row r="79" spans="1:4" ht="15.75" thickBot="1" x14ac:dyDescent="0.3">
      <c r="A79" s="6" t="s">
        <v>157</v>
      </c>
      <c r="B79" s="632" t="s">
        <v>158</v>
      </c>
      <c r="C79" s="614"/>
      <c r="D79" s="614"/>
    </row>
    <row r="80" spans="1:4" ht="15.75" thickBot="1" x14ac:dyDescent="0.3">
      <c r="A80" s="647" t="s">
        <v>159</v>
      </c>
      <c r="B80" s="611" t="s">
        <v>160</v>
      </c>
      <c r="C80" s="104">
        <f>SUM(C81:C84)</f>
        <v>0</v>
      </c>
      <c r="D80" s="104">
        <f>SUM(D81:D84)</f>
        <v>0</v>
      </c>
    </row>
    <row r="81" spans="1:4" x14ac:dyDescent="0.25">
      <c r="A81" s="649" t="s">
        <v>161</v>
      </c>
      <c r="B81" s="606" t="s">
        <v>162</v>
      </c>
      <c r="C81" s="614"/>
      <c r="D81" s="614"/>
    </row>
    <row r="82" spans="1:4" x14ac:dyDescent="0.25">
      <c r="A82" s="650" t="s">
        <v>163</v>
      </c>
      <c r="B82" s="608" t="s">
        <v>164</v>
      </c>
      <c r="C82" s="614"/>
      <c r="D82" s="614"/>
    </row>
    <row r="83" spans="1:4" x14ac:dyDescent="0.25">
      <c r="A83" s="650" t="s">
        <v>165</v>
      </c>
      <c r="B83" s="608" t="s">
        <v>166</v>
      </c>
      <c r="C83" s="614"/>
      <c r="D83" s="614"/>
    </row>
    <row r="84" spans="1:4" ht="15.75" thickBot="1" x14ac:dyDescent="0.3">
      <c r="A84" s="651" t="s">
        <v>167</v>
      </c>
      <c r="B84" s="632" t="s">
        <v>168</v>
      </c>
      <c r="C84" s="614"/>
      <c r="D84" s="614"/>
    </row>
    <row r="85" spans="1:4" ht="15.75" thickBot="1" x14ac:dyDescent="0.3">
      <c r="A85" s="647" t="s">
        <v>169</v>
      </c>
      <c r="B85" s="611" t="s">
        <v>170</v>
      </c>
      <c r="C85" s="622"/>
      <c r="D85" s="622"/>
    </row>
    <row r="86" spans="1:4" ht="21.75" thickBot="1" x14ac:dyDescent="0.3">
      <c r="A86" s="647" t="s">
        <v>171</v>
      </c>
      <c r="B86" s="611" t="s">
        <v>172</v>
      </c>
      <c r="C86" s="622"/>
      <c r="D86" s="622"/>
    </row>
    <row r="87" spans="1:4" ht="23.25" thickBot="1" x14ac:dyDescent="0.3">
      <c r="A87" s="647" t="s">
        <v>173</v>
      </c>
      <c r="B87" s="623" t="s">
        <v>174</v>
      </c>
      <c r="C87" s="15">
        <f>+C64+C68+C73+C76+C80+C86+C85</f>
        <v>178560601</v>
      </c>
      <c r="D87" s="15">
        <f>+D64+D68+D73+D76+D80+D86+D85</f>
        <v>179111613</v>
      </c>
    </row>
    <row r="88" spans="1:4" ht="23.25" thickBot="1" x14ac:dyDescent="0.3">
      <c r="A88" s="652" t="s">
        <v>175</v>
      </c>
      <c r="B88" s="625" t="s">
        <v>176</v>
      </c>
      <c r="C88" s="15">
        <f>+C63+C87</f>
        <v>592014434</v>
      </c>
      <c r="D88" s="15">
        <f>+D63+D87</f>
        <v>612864509</v>
      </c>
    </row>
    <row r="89" spans="1:4" ht="15.75" x14ac:dyDescent="0.25">
      <c r="A89" s="2"/>
      <c r="B89" s="3"/>
      <c r="C89" s="16"/>
    </row>
    <row r="90" spans="1:4" ht="15.75" x14ac:dyDescent="0.25">
      <c r="A90" s="675" t="s">
        <v>177</v>
      </c>
      <c r="B90" s="675"/>
      <c r="C90" s="675"/>
    </row>
    <row r="91" spans="1:4" ht="15.75" thickBot="1" x14ac:dyDescent="0.3">
      <c r="A91" s="677" t="s">
        <v>178</v>
      </c>
      <c r="B91" s="677"/>
      <c r="C91" s="653" t="str">
        <f>C3</f>
        <v>Forintban!</v>
      </c>
    </row>
    <row r="92" spans="1:4" ht="24.75" thickBot="1" x14ac:dyDescent="0.3">
      <c r="A92" s="8" t="s">
        <v>3</v>
      </c>
      <c r="B92" s="9" t="s">
        <v>179</v>
      </c>
      <c r="C92" s="645" t="str">
        <f>+C4</f>
        <v>2017. évi előirányzat</v>
      </c>
      <c r="D92" s="645" t="s">
        <v>6</v>
      </c>
    </row>
    <row r="93" spans="1:4" ht="15.75" thickBot="1" x14ac:dyDescent="0.3">
      <c r="A93" s="84"/>
      <c r="B93" s="654" t="s">
        <v>7</v>
      </c>
      <c r="C93" s="10" t="s">
        <v>8</v>
      </c>
      <c r="D93" s="10" t="s">
        <v>8</v>
      </c>
    </row>
    <row r="94" spans="1:4" ht="15.75" thickBot="1" x14ac:dyDescent="0.3">
      <c r="A94" s="655" t="s">
        <v>10</v>
      </c>
      <c r="B94" s="626" t="s">
        <v>180</v>
      </c>
      <c r="C94" s="627">
        <f>C95+C96+C97+C98+C99+C112</f>
        <v>390364361</v>
      </c>
      <c r="D94" s="627">
        <f>D95+D96+D97+D98+D99+D112</f>
        <v>410465502</v>
      </c>
    </row>
    <row r="95" spans="1:4" x14ac:dyDescent="0.25">
      <c r="A95" s="656" t="s">
        <v>12</v>
      </c>
      <c r="B95" s="222" t="s">
        <v>181</v>
      </c>
      <c r="C95" s="629">
        <v>156061746</v>
      </c>
      <c r="D95" s="629">
        <v>156909631</v>
      </c>
    </row>
    <row r="96" spans="1:4" x14ac:dyDescent="0.25">
      <c r="A96" s="4" t="s">
        <v>14</v>
      </c>
      <c r="B96" s="220" t="s">
        <v>182</v>
      </c>
      <c r="C96" s="609">
        <v>37642212</v>
      </c>
      <c r="D96" s="609">
        <v>37642212</v>
      </c>
    </row>
    <row r="97" spans="1:4" x14ac:dyDescent="0.25">
      <c r="A97" s="4" t="s">
        <v>16</v>
      </c>
      <c r="B97" s="220" t="s">
        <v>183</v>
      </c>
      <c r="C97" s="612">
        <v>118531150</v>
      </c>
      <c r="D97" s="612">
        <v>133828504</v>
      </c>
    </row>
    <row r="98" spans="1:4" x14ac:dyDescent="0.25">
      <c r="A98" s="4" t="s">
        <v>18</v>
      </c>
      <c r="B98" s="79" t="s">
        <v>184</v>
      </c>
      <c r="C98" s="612"/>
      <c r="D98" s="612"/>
    </row>
    <row r="99" spans="1:4" x14ac:dyDescent="0.25">
      <c r="A99" s="4" t="s">
        <v>185</v>
      </c>
      <c r="B99" s="81" t="s">
        <v>186</v>
      </c>
      <c r="C99" s="612">
        <v>78129253</v>
      </c>
      <c r="D99" s="612">
        <v>82085155</v>
      </c>
    </row>
    <row r="100" spans="1:4" x14ac:dyDescent="0.25">
      <c r="A100" s="4" t="s">
        <v>22</v>
      </c>
      <c r="B100" s="220" t="s">
        <v>187</v>
      </c>
      <c r="C100" s="612"/>
      <c r="D100" s="612"/>
    </row>
    <row r="101" spans="1:4" x14ac:dyDescent="0.25">
      <c r="A101" s="4" t="s">
        <v>188</v>
      </c>
      <c r="B101" s="88" t="s">
        <v>189</v>
      </c>
      <c r="C101" s="612"/>
      <c r="D101" s="612"/>
    </row>
    <row r="102" spans="1:4" x14ac:dyDescent="0.25">
      <c r="A102" s="4" t="s">
        <v>190</v>
      </c>
      <c r="B102" s="88" t="s">
        <v>191</v>
      </c>
      <c r="C102" s="612"/>
      <c r="D102" s="612"/>
    </row>
    <row r="103" spans="1:4" x14ac:dyDescent="0.25">
      <c r="A103" s="4" t="s">
        <v>192</v>
      </c>
      <c r="B103" s="86" t="s">
        <v>193</v>
      </c>
      <c r="C103" s="612"/>
      <c r="D103" s="612"/>
    </row>
    <row r="104" spans="1:4" ht="22.5" x14ac:dyDescent="0.25">
      <c r="A104" s="4" t="s">
        <v>194</v>
      </c>
      <c r="B104" s="87" t="s">
        <v>195</v>
      </c>
      <c r="C104" s="612"/>
      <c r="D104" s="612"/>
    </row>
    <row r="105" spans="1:4" ht="22.5" x14ac:dyDescent="0.25">
      <c r="A105" s="4" t="s">
        <v>196</v>
      </c>
      <c r="B105" s="87" t="s">
        <v>197</v>
      </c>
      <c r="C105" s="612"/>
      <c r="D105" s="612"/>
    </row>
    <row r="106" spans="1:4" x14ac:dyDescent="0.25">
      <c r="A106" s="4" t="s">
        <v>198</v>
      </c>
      <c r="B106" s="86" t="s">
        <v>199</v>
      </c>
      <c r="C106" s="612"/>
      <c r="D106" s="612"/>
    </row>
    <row r="107" spans="1:4" x14ac:dyDescent="0.25">
      <c r="A107" s="4" t="s">
        <v>200</v>
      </c>
      <c r="B107" s="86" t="s">
        <v>201</v>
      </c>
      <c r="C107" s="612"/>
      <c r="D107" s="612"/>
    </row>
    <row r="108" spans="1:4" ht="22.5" x14ac:dyDescent="0.25">
      <c r="A108" s="4" t="s">
        <v>202</v>
      </c>
      <c r="B108" s="87" t="s">
        <v>203</v>
      </c>
      <c r="C108" s="612"/>
      <c r="D108" s="612"/>
    </row>
    <row r="109" spans="1:4" x14ac:dyDescent="0.25">
      <c r="A109" s="657" t="s">
        <v>204</v>
      </c>
      <c r="B109" s="88" t="s">
        <v>205</v>
      </c>
      <c r="C109" s="612"/>
      <c r="D109" s="612"/>
    </row>
    <row r="110" spans="1:4" x14ac:dyDescent="0.25">
      <c r="A110" s="4" t="s">
        <v>206</v>
      </c>
      <c r="B110" s="88" t="s">
        <v>207</v>
      </c>
      <c r="C110" s="612"/>
      <c r="D110" s="612"/>
    </row>
    <row r="111" spans="1:4" ht="22.5" x14ac:dyDescent="0.25">
      <c r="A111" s="6" t="s">
        <v>208</v>
      </c>
      <c r="B111" s="88" t="s">
        <v>209</v>
      </c>
      <c r="C111" s="612"/>
      <c r="D111" s="612"/>
    </row>
    <row r="112" spans="1:4" x14ac:dyDescent="0.25">
      <c r="A112" s="4" t="s">
        <v>210</v>
      </c>
      <c r="B112" s="79" t="s">
        <v>211</v>
      </c>
      <c r="C112" s="609"/>
      <c r="D112" s="609"/>
    </row>
    <row r="113" spans="1:4" x14ac:dyDescent="0.25">
      <c r="A113" s="4" t="s">
        <v>212</v>
      </c>
      <c r="B113" s="220" t="s">
        <v>213</v>
      </c>
      <c r="C113" s="609"/>
      <c r="D113" s="609"/>
    </row>
    <row r="114" spans="1:4" ht="15.75" thickBot="1" x14ac:dyDescent="0.3">
      <c r="A114" s="658" t="s">
        <v>214</v>
      </c>
      <c r="B114" s="659" t="s">
        <v>215</v>
      </c>
      <c r="C114" s="630"/>
      <c r="D114" s="630"/>
    </row>
    <row r="115" spans="1:4" ht="15.75" thickBot="1" x14ac:dyDescent="0.3">
      <c r="A115" s="660" t="s">
        <v>24</v>
      </c>
      <c r="B115" s="661" t="s">
        <v>216</v>
      </c>
      <c r="C115" s="662">
        <f>+C116+C118+C120</f>
        <v>1308800</v>
      </c>
      <c r="D115" s="662">
        <f>+D116+D118+D120</f>
        <v>1308800</v>
      </c>
    </row>
    <row r="116" spans="1:4" x14ac:dyDescent="0.25">
      <c r="A116" s="5" t="s">
        <v>26</v>
      </c>
      <c r="B116" s="220" t="s">
        <v>217</v>
      </c>
      <c r="C116" s="607">
        <v>1058800</v>
      </c>
      <c r="D116" s="607">
        <v>1058800</v>
      </c>
    </row>
    <row r="117" spans="1:4" x14ac:dyDescent="0.25">
      <c r="A117" s="5" t="s">
        <v>28</v>
      </c>
      <c r="B117" s="80" t="s">
        <v>218</v>
      </c>
      <c r="C117" s="607"/>
      <c r="D117" s="607"/>
    </row>
    <row r="118" spans="1:4" x14ac:dyDescent="0.25">
      <c r="A118" s="5" t="s">
        <v>30</v>
      </c>
      <c r="B118" s="80" t="s">
        <v>219</v>
      </c>
      <c r="C118" s="609">
        <v>250000</v>
      </c>
      <c r="D118" s="609">
        <v>250000</v>
      </c>
    </row>
    <row r="119" spans="1:4" x14ac:dyDescent="0.25">
      <c r="A119" s="5" t="s">
        <v>32</v>
      </c>
      <c r="B119" s="80" t="s">
        <v>220</v>
      </c>
      <c r="C119" s="631"/>
      <c r="D119" s="631"/>
    </row>
    <row r="120" spans="1:4" x14ac:dyDescent="0.25">
      <c r="A120" s="5" t="s">
        <v>34</v>
      </c>
      <c r="B120" s="632" t="s">
        <v>221</v>
      </c>
      <c r="C120" s="631"/>
      <c r="D120" s="631"/>
    </row>
    <row r="121" spans="1:4" ht="22.5" x14ac:dyDescent="0.25">
      <c r="A121" s="5" t="s">
        <v>36</v>
      </c>
      <c r="B121" s="633" t="s">
        <v>222</v>
      </c>
      <c r="C121" s="631"/>
      <c r="D121" s="631"/>
    </row>
    <row r="122" spans="1:4" ht="22.5" x14ac:dyDescent="0.25">
      <c r="A122" s="5" t="s">
        <v>223</v>
      </c>
      <c r="B122" s="113" t="s">
        <v>224</v>
      </c>
      <c r="C122" s="631"/>
      <c r="D122" s="631"/>
    </row>
    <row r="123" spans="1:4" ht="22.5" x14ac:dyDescent="0.25">
      <c r="A123" s="5" t="s">
        <v>225</v>
      </c>
      <c r="B123" s="87" t="s">
        <v>197</v>
      </c>
      <c r="C123" s="631"/>
      <c r="D123" s="631"/>
    </row>
    <row r="124" spans="1:4" ht="22.5" x14ac:dyDescent="0.25">
      <c r="A124" s="5" t="s">
        <v>226</v>
      </c>
      <c r="B124" s="87" t="s">
        <v>227</v>
      </c>
      <c r="C124" s="631"/>
      <c r="D124" s="631"/>
    </row>
    <row r="125" spans="1:4" ht="22.5" x14ac:dyDescent="0.25">
      <c r="A125" s="5" t="s">
        <v>228</v>
      </c>
      <c r="B125" s="87" t="s">
        <v>229</v>
      </c>
      <c r="C125" s="631"/>
      <c r="D125" s="631"/>
    </row>
    <row r="126" spans="1:4" ht="22.5" x14ac:dyDescent="0.25">
      <c r="A126" s="5" t="s">
        <v>230</v>
      </c>
      <c r="B126" s="87" t="s">
        <v>203</v>
      </c>
      <c r="C126" s="631"/>
      <c r="D126" s="631"/>
    </row>
    <row r="127" spans="1:4" x14ac:dyDescent="0.25">
      <c r="A127" s="5" t="s">
        <v>231</v>
      </c>
      <c r="B127" s="87" t="s">
        <v>232</v>
      </c>
      <c r="C127" s="631"/>
      <c r="D127" s="631"/>
    </row>
    <row r="128" spans="1:4" ht="23.25" thickBot="1" x14ac:dyDescent="0.3">
      <c r="A128" s="657" t="s">
        <v>233</v>
      </c>
      <c r="B128" s="87" t="s">
        <v>234</v>
      </c>
      <c r="C128" s="634"/>
      <c r="D128" s="634"/>
    </row>
    <row r="129" spans="1:4" ht="15.75" thickBot="1" x14ac:dyDescent="0.3">
      <c r="A129" s="82" t="s">
        <v>38</v>
      </c>
      <c r="B129" s="223" t="s">
        <v>235</v>
      </c>
      <c r="C129" s="104">
        <f>+C94+C115</f>
        <v>391673161</v>
      </c>
      <c r="D129" s="104">
        <f>+D94+D115</f>
        <v>411774302</v>
      </c>
    </row>
    <row r="130" spans="1:4" ht="21.75" thickBot="1" x14ac:dyDescent="0.3">
      <c r="A130" s="82" t="s">
        <v>236</v>
      </c>
      <c r="B130" s="223" t="s">
        <v>237</v>
      </c>
      <c r="C130" s="104">
        <f>+C131+C132+C133</f>
        <v>0</v>
      </c>
      <c r="D130" s="104">
        <f>+D131+D132+D133</f>
        <v>0</v>
      </c>
    </row>
    <row r="131" spans="1:4" ht="22.5" x14ac:dyDescent="0.25">
      <c r="A131" s="5" t="s">
        <v>54</v>
      </c>
      <c r="B131" s="80" t="s">
        <v>238</v>
      </c>
      <c r="C131" s="631"/>
      <c r="D131" s="631"/>
    </row>
    <row r="132" spans="1:4" ht="22.5" x14ac:dyDescent="0.25">
      <c r="A132" s="5" t="s">
        <v>56</v>
      </c>
      <c r="B132" s="80" t="s">
        <v>239</v>
      </c>
      <c r="C132" s="631"/>
      <c r="D132" s="631"/>
    </row>
    <row r="133" spans="1:4" ht="23.25" thickBot="1" x14ac:dyDescent="0.3">
      <c r="A133" s="657" t="s">
        <v>58</v>
      </c>
      <c r="B133" s="80" t="s">
        <v>240</v>
      </c>
      <c r="C133" s="631"/>
      <c r="D133" s="631"/>
    </row>
    <row r="134" spans="1:4" ht="15.75" thickBot="1" x14ac:dyDescent="0.3">
      <c r="A134" s="82" t="s">
        <v>68</v>
      </c>
      <c r="B134" s="223" t="s">
        <v>241</v>
      </c>
      <c r="C134" s="104">
        <f>SUM(C135:C140)</f>
        <v>0</v>
      </c>
      <c r="D134" s="104">
        <f>SUM(D135:D140)</f>
        <v>0</v>
      </c>
    </row>
    <row r="135" spans="1:4" x14ac:dyDescent="0.25">
      <c r="A135" s="5" t="s">
        <v>70</v>
      </c>
      <c r="B135" s="221" t="s">
        <v>242</v>
      </c>
      <c r="C135" s="631"/>
      <c r="D135" s="631"/>
    </row>
    <row r="136" spans="1:4" x14ac:dyDescent="0.25">
      <c r="A136" s="5" t="s">
        <v>72</v>
      </c>
      <c r="B136" s="221" t="s">
        <v>243</v>
      </c>
      <c r="C136" s="631"/>
      <c r="D136" s="631"/>
    </row>
    <row r="137" spans="1:4" x14ac:dyDescent="0.25">
      <c r="A137" s="5" t="s">
        <v>74</v>
      </c>
      <c r="B137" s="221" t="s">
        <v>244</v>
      </c>
      <c r="C137" s="631"/>
      <c r="D137" s="631"/>
    </row>
    <row r="138" spans="1:4" x14ac:dyDescent="0.25">
      <c r="A138" s="5" t="s">
        <v>76</v>
      </c>
      <c r="B138" s="221" t="s">
        <v>245</v>
      </c>
      <c r="C138" s="631"/>
      <c r="D138" s="631"/>
    </row>
    <row r="139" spans="1:4" x14ac:dyDescent="0.25">
      <c r="A139" s="5" t="s">
        <v>78</v>
      </c>
      <c r="B139" s="221" t="s">
        <v>246</v>
      </c>
      <c r="C139" s="631"/>
      <c r="D139" s="631"/>
    </row>
    <row r="140" spans="1:4" ht="15.75" thickBot="1" x14ac:dyDescent="0.3">
      <c r="A140" s="657" t="s">
        <v>80</v>
      </c>
      <c r="B140" s="221" t="s">
        <v>247</v>
      </c>
      <c r="C140" s="631"/>
      <c r="D140" s="631"/>
    </row>
    <row r="141" spans="1:4" ht="15.75" thickBot="1" x14ac:dyDescent="0.3">
      <c r="A141" s="82" t="s">
        <v>92</v>
      </c>
      <c r="B141" s="223" t="s">
        <v>248</v>
      </c>
      <c r="C141" s="15">
        <f>+C142+C143+C144+C145</f>
        <v>200341273</v>
      </c>
      <c r="D141" s="15">
        <f>+D142+D143+D144+D145</f>
        <v>201090207</v>
      </c>
    </row>
    <row r="142" spans="1:4" x14ac:dyDescent="0.25">
      <c r="A142" s="5" t="s">
        <v>94</v>
      </c>
      <c r="B142" s="221" t="s">
        <v>249</v>
      </c>
      <c r="C142" s="631">
        <v>13432548</v>
      </c>
      <c r="D142" s="631">
        <v>13432548</v>
      </c>
    </row>
    <row r="143" spans="1:4" x14ac:dyDescent="0.25">
      <c r="A143" s="5" t="s">
        <v>96</v>
      </c>
      <c r="B143" s="221" t="s">
        <v>250</v>
      </c>
      <c r="C143" s="631">
        <v>186908725</v>
      </c>
      <c r="D143" s="631">
        <v>187657659</v>
      </c>
    </row>
    <row r="144" spans="1:4" x14ac:dyDescent="0.25">
      <c r="A144" s="5" t="s">
        <v>98</v>
      </c>
      <c r="B144" s="221" t="s">
        <v>473</v>
      </c>
      <c r="C144" s="631"/>
      <c r="D144" s="631"/>
    </row>
    <row r="145" spans="1:4" ht="15.75" thickBot="1" x14ac:dyDescent="0.3">
      <c r="A145" s="657" t="s">
        <v>100</v>
      </c>
      <c r="B145" s="219" t="s">
        <v>252</v>
      </c>
      <c r="C145" s="631"/>
      <c r="D145" s="631"/>
    </row>
    <row r="146" spans="1:4" ht="15.75" thickBot="1" x14ac:dyDescent="0.3">
      <c r="A146" s="82" t="s">
        <v>253</v>
      </c>
      <c r="B146" s="223" t="s">
        <v>254</v>
      </c>
      <c r="C146" s="635">
        <f>SUM(C147:C151)</f>
        <v>0</v>
      </c>
      <c r="D146" s="635">
        <f>SUM(D147:D151)</f>
        <v>0</v>
      </c>
    </row>
    <row r="147" spans="1:4" x14ac:dyDescent="0.25">
      <c r="A147" s="5" t="s">
        <v>106</v>
      </c>
      <c r="B147" s="221" t="s">
        <v>255</v>
      </c>
      <c r="C147" s="631"/>
      <c r="D147" s="631"/>
    </row>
    <row r="148" spans="1:4" x14ac:dyDescent="0.25">
      <c r="A148" s="5" t="s">
        <v>108</v>
      </c>
      <c r="B148" s="221" t="s">
        <v>256</v>
      </c>
      <c r="C148" s="631"/>
      <c r="D148" s="631"/>
    </row>
    <row r="149" spans="1:4" x14ac:dyDescent="0.25">
      <c r="A149" s="5" t="s">
        <v>110</v>
      </c>
      <c r="B149" s="221" t="s">
        <v>257</v>
      </c>
      <c r="C149" s="631"/>
      <c r="D149" s="631"/>
    </row>
    <row r="150" spans="1:4" ht="22.5" x14ac:dyDescent="0.25">
      <c r="A150" s="5" t="s">
        <v>112</v>
      </c>
      <c r="B150" s="221" t="s">
        <v>258</v>
      </c>
      <c r="C150" s="631"/>
      <c r="D150" s="631"/>
    </row>
    <row r="151" spans="1:4" ht="15.75" thickBot="1" x14ac:dyDescent="0.3">
      <c r="A151" s="5" t="s">
        <v>259</v>
      </c>
      <c r="B151" s="221" t="s">
        <v>260</v>
      </c>
      <c r="C151" s="631"/>
      <c r="D151" s="631"/>
    </row>
    <row r="152" spans="1:4" ht="15.75" thickBot="1" x14ac:dyDescent="0.3">
      <c r="A152" s="82" t="s">
        <v>114</v>
      </c>
      <c r="B152" s="223" t="s">
        <v>261</v>
      </c>
      <c r="C152" s="663"/>
      <c r="D152" s="663"/>
    </row>
    <row r="153" spans="1:4" ht="15.75" thickBot="1" x14ac:dyDescent="0.3">
      <c r="A153" s="82" t="s">
        <v>262</v>
      </c>
      <c r="B153" s="223" t="s">
        <v>263</v>
      </c>
      <c r="C153" s="663"/>
      <c r="D153" s="663"/>
    </row>
    <row r="154" spans="1:4" ht="15.75" thickBot="1" x14ac:dyDescent="0.3">
      <c r="A154" s="82" t="s">
        <v>264</v>
      </c>
      <c r="B154" s="223" t="s">
        <v>265</v>
      </c>
      <c r="C154" s="636">
        <f>+C130+C134+C141+C146+C152+C153</f>
        <v>200341273</v>
      </c>
      <c r="D154" s="636">
        <f>+D130+D134+D141+D146+D152+D153</f>
        <v>201090207</v>
      </c>
    </row>
    <row r="155" spans="1:4" ht="15.75" thickBot="1" x14ac:dyDescent="0.3">
      <c r="A155" s="664" t="s">
        <v>266</v>
      </c>
      <c r="B155" s="637" t="s">
        <v>267</v>
      </c>
      <c r="C155" s="636">
        <f>+C129+C154</f>
        <v>592014434</v>
      </c>
      <c r="D155" s="636">
        <f>+D129+D154</f>
        <v>612864509</v>
      </c>
    </row>
    <row r="156" spans="1:4" ht="15.75" x14ac:dyDescent="0.25">
      <c r="A156" s="665"/>
      <c r="B156" s="665"/>
      <c r="C156" s="666"/>
    </row>
    <row r="157" spans="1:4" ht="15.75" x14ac:dyDescent="0.25">
      <c r="A157" s="678" t="s">
        <v>268</v>
      </c>
      <c r="B157" s="678"/>
      <c r="C157" s="678"/>
    </row>
    <row r="158" spans="1:4" ht="15.75" thickBot="1" x14ac:dyDescent="0.3">
      <c r="A158" s="676" t="s">
        <v>269</v>
      </c>
      <c r="B158" s="676"/>
      <c r="C158" s="644" t="str">
        <f>C91</f>
        <v>Forintban!</v>
      </c>
    </row>
    <row r="159" spans="1:4" ht="21.75" thickBot="1" x14ac:dyDescent="0.3">
      <c r="A159" s="82">
        <v>1</v>
      </c>
      <c r="B159" s="83" t="s">
        <v>270</v>
      </c>
      <c r="C159" s="104">
        <f>+C63-C129</f>
        <v>21780672</v>
      </c>
      <c r="D159" s="104">
        <f>+D63-D129</f>
        <v>21978594</v>
      </c>
    </row>
    <row r="160" spans="1:4" ht="42.75" thickBot="1" x14ac:dyDescent="0.3">
      <c r="A160" s="82" t="s">
        <v>24</v>
      </c>
      <c r="B160" s="83" t="s">
        <v>271</v>
      </c>
      <c r="C160" s="104">
        <f>+C87-C154</f>
        <v>-21780672</v>
      </c>
      <c r="D160" s="104">
        <f>+D87-D154</f>
        <v>-21978594</v>
      </c>
    </row>
  </sheetData>
  <mergeCells count="6">
    <mergeCell ref="A158:B158"/>
    <mergeCell ref="A2:C2"/>
    <mergeCell ref="A3:B3"/>
    <mergeCell ref="A90:C90"/>
    <mergeCell ref="A91:B91"/>
    <mergeCell ref="A157:C157"/>
  </mergeCells>
  <pageMargins left="0.7" right="0.7" top="0.75" bottom="0.75" header="0.3" footer="0.3"/>
  <pageSetup paperSize="9" scale="96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zoomScaleNormal="100" workbookViewId="0">
      <selection activeCell="F10" sqref="F10"/>
    </sheetView>
  </sheetViews>
  <sheetFormatPr defaultRowHeight="15" x14ac:dyDescent="0.25"/>
  <cols>
    <col min="2" max="2" width="50.7109375" customWidth="1"/>
    <col min="3" max="3" width="16.85546875" customWidth="1"/>
    <col min="4" max="4" width="19" customWidth="1"/>
    <col min="9" max="9" width="10.140625" style="592" bestFit="1" customWidth="1"/>
    <col min="10" max="10" width="9.140625" style="592"/>
    <col min="11" max="11" width="14.5703125" style="592" customWidth="1"/>
  </cols>
  <sheetData>
    <row r="1" spans="1:11" x14ac:dyDescent="0.25">
      <c r="D1" s="122" t="s">
        <v>480</v>
      </c>
    </row>
    <row r="2" spans="1:11" ht="15.75" x14ac:dyDescent="0.25">
      <c r="A2" s="675" t="s">
        <v>0</v>
      </c>
      <c r="B2" s="675"/>
      <c r="C2" s="675"/>
      <c r="I2" s="670"/>
      <c r="J2" s="670"/>
      <c r="K2" s="670"/>
    </row>
    <row r="3" spans="1:11" ht="15.75" thickBot="1" x14ac:dyDescent="0.3">
      <c r="A3" s="679" t="s">
        <v>1</v>
      </c>
      <c r="B3" s="679"/>
      <c r="C3" s="667" t="str">
        <f>'[1]1.2.sz.mell.'!C2</f>
        <v>Forintban!</v>
      </c>
    </row>
    <row r="4" spans="1:11" ht="25.5" thickBot="1" x14ac:dyDescent="0.3">
      <c r="A4" s="8" t="s">
        <v>3</v>
      </c>
      <c r="B4" s="9" t="s">
        <v>4</v>
      </c>
      <c r="C4" s="645" t="str">
        <f>+CONCATENATE(LEFT([1]ÖSSZEFÜGGÉSEK!A5,4),". évi előirányzat")</f>
        <v>2017. évi előirányzat</v>
      </c>
      <c r="D4" s="668" t="s">
        <v>6</v>
      </c>
    </row>
    <row r="5" spans="1:11" ht="15.75" thickBot="1" x14ac:dyDescent="0.3">
      <c r="A5" s="19"/>
      <c r="B5" s="20" t="s">
        <v>7</v>
      </c>
      <c r="C5" s="646" t="s">
        <v>8</v>
      </c>
      <c r="D5" s="646" t="s">
        <v>9</v>
      </c>
    </row>
    <row r="6" spans="1:11" ht="15.75" thickBot="1" x14ac:dyDescent="0.3">
      <c r="A6" s="82" t="s">
        <v>10</v>
      </c>
      <c r="B6" s="7" t="s">
        <v>11</v>
      </c>
      <c r="C6" s="104">
        <f>+C7+C8+C9+C10+C11+C12</f>
        <v>5978610</v>
      </c>
      <c r="D6" s="104">
        <f>+D7+D8+D9+D10+D11+D12</f>
        <v>8111696</v>
      </c>
    </row>
    <row r="7" spans="1:11" x14ac:dyDescent="0.25">
      <c r="A7" s="5" t="s">
        <v>12</v>
      </c>
      <c r="B7" s="606" t="s">
        <v>13</v>
      </c>
      <c r="C7" s="607"/>
      <c r="D7" s="607"/>
    </row>
    <row r="8" spans="1:11" x14ac:dyDescent="0.25">
      <c r="A8" s="4" t="s">
        <v>14</v>
      </c>
      <c r="B8" s="608" t="s">
        <v>15</v>
      </c>
      <c r="C8" s="609"/>
      <c r="D8" s="609"/>
    </row>
    <row r="9" spans="1:11" ht="23.25" x14ac:dyDescent="0.25">
      <c r="A9" s="4" t="s">
        <v>16</v>
      </c>
      <c r="B9" s="608" t="s">
        <v>17</v>
      </c>
      <c r="C9" s="609">
        <v>5978610</v>
      </c>
      <c r="D9" s="609">
        <v>7560684</v>
      </c>
    </row>
    <row r="10" spans="1:11" x14ac:dyDescent="0.25">
      <c r="A10" s="4" t="s">
        <v>18</v>
      </c>
      <c r="B10" s="608" t="s">
        <v>19</v>
      </c>
      <c r="C10" s="609"/>
      <c r="D10" s="609"/>
    </row>
    <row r="11" spans="1:11" x14ac:dyDescent="0.25">
      <c r="A11" s="4" t="s">
        <v>20</v>
      </c>
      <c r="B11" s="633" t="s">
        <v>21</v>
      </c>
      <c r="C11" s="609"/>
      <c r="D11" s="609">
        <v>551012</v>
      </c>
    </row>
    <row r="12" spans="1:11" ht="15.75" thickBot="1" x14ac:dyDescent="0.3">
      <c r="A12" s="6" t="s">
        <v>22</v>
      </c>
      <c r="B12" s="632" t="s">
        <v>23</v>
      </c>
      <c r="C12" s="609"/>
      <c r="D12" s="609"/>
    </row>
    <row r="13" spans="1:11" ht="21.75" thickBot="1" x14ac:dyDescent="0.3">
      <c r="A13" s="82" t="s">
        <v>24</v>
      </c>
      <c r="B13" s="611" t="s">
        <v>25</v>
      </c>
      <c r="C13" s="104">
        <f>+C14+C15+C16+C17+C18</f>
        <v>105318056</v>
      </c>
      <c r="D13" s="104">
        <f>+D14+D15+D16+D17+D18</f>
        <v>103735982</v>
      </c>
    </row>
    <row r="14" spans="1:11" x14ac:dyDescent="0.25">
      <c r="A14" s="5" t="s">
        <v>26</v>
      </c>
      <c r="B14" s="606" t="s">
        <v>27</v>
      </c>
      <c r="C14" s="607"/>
      <c r="D14" s="607"/>
    </row>
    <row r="15" spans="1:11" x14ac:dyDescent="0.25">
      <c r="A15" s="4" t="s">
        <v>28</v>
      </c>
      <c r="B15" s="608" t="s">
        <v>29</v>
      </c>
      <c r="C15" s="609"/>
      <c r="D15" s="609"/>
    </row>
    <row r="16" spans="1:11" x14ac:dyDescent="0.25">
      <c r="A16" s="4" t="s">
        <v>30</v>
      </c>
      <c r="B16" s="608" t="s">
        <v>31</v>
      </c>
      <c r="C16" s="609"/>
      <c r="D16" s="609"/>
    </row>
    <row r="17" spans="1:4" x14ac:dyDescent="0.25">
      <c r="A17" s="4" t="s">
        <v>32</v>
      </c>
      <c r="B17" s="608" t="s">
        <v>33</v>
      </c>
      <c r="C17" s="609"/>
      <c r="D17" s="609"/>
    </row>
    <row r="18" spans="1:4" x14ac:dyDescent="0.25">
      <c r="A18" s="4" t="s">
        <v>34</v>
      </c>
      <c r="B18" s="608" t="s">
        <v>35</v>
      </c>
      <c r="C18" s="609">
        <v>105318056</v>
      </c>
      <c r="D18" s="609">
        <v>103735982</v>
      </c>
    </row>
    <row r="19" spans="1:4" ht="15.75" thickBot="1" x14ac:dyDescent="0.3">
      <c r="A19" s="6" t="s">
        <v>36</v>
      </c>
      <c r="B19" s="632" t="s">
        <v>37</v>
      </c>
      <c r="C19" s="612"/>
      <c r="D19" s="612"/>
    </row>
    <row r="20" spans="1:4" ht="21.75" thickBot="1" x14ac:dyDescent="0.3">
      <c r="A20" s="82" t="s">
        <v>38</v>
      </c>
      <c r="B20" s="7" t="s">
        <v>39</v>
      </c>
      <c r="C20" s="104">
        <f>+C21+C22+C23+C24+C25</f>
        <v>105203370</v>
      </c>
      <c r="D20" s="104">
        <f>+D21+D22+D23+D24+D25</f>
        <v>675160555</v>
      </c>
    </row>
    <row r="21" spans="1:4" x14ac:dyDescent="0.25">
      <c r="A21" s="5" t="s">
        <v>40</v>
      </c>
      <c r="B21" s="606" t="s">
        <v>41</v>
      </c>
      <c r="C21" s="607"/>
      <c r="D21" s="607"/>
    </row>
    <row r="22" spans="1:4" x14ac:dyDescent="0.25">
      <c r="A22" s="4" t="s">
        <v>42</v>
      </c>
      <c r="B22" s="608" t="s">
        <v>43</v>
      </c>
      <c r="C22" s="609"/>
      <c r="D22" s="609"/>
    </row>
    <row r="23" spans="1:4" ht="23.25" x14ac:dyDescent="0.25">
      <c r="A23" s="4" t="s">
        <v>44</v>
      </c>
      <c r="B23" s="608" t="s">
        <v>45</v>
      </c>
      <c r="C23" s="609"/>
      <c r="D23" s="609"/>
    </row>
    <row r="24" spans="1:4" ht="23.25" x14ac:dyDescent="0.25">
      <c r="A24" s="4" t="s">
        <v>46</v>
      </c>
      <c r="B24" s="608" t="s">
        <v>47</v>
      </c>
      <c r="C24" s="609"/>
      <c r="D24" s="609"/>
    </row>
    <row r="25" spans="1:4" x14ac:dyDescent="0.25">
      <c r="A25" s="4" t="s">
        <v>48</v>
      </c>
      <c r="B25" s="608" t="s">
        <v>49</v>
      </c>
      <c r="C25" s="609">
        <v>105203370</v>
      </c>
      <c r="D25" s="609">
        <v>675160555</v>
      </c>
    </row>
    <row r="26" spans="1:4" ht="15.75" thickBot="1" x14ac:dyDescent="0.3">
      <c r="A26" s="6" t="s">
        <v>50</v>
      </c>
      <c r="B26" s="610" t="s">
        <v>51</v>
      </c>
      <c r="C26" s="612"/>
      <c r="D26" s="612"/>
    </row>
    <row r="27" spans="1:4" ht="15.75" thickBot="1" x14ac:dyDescent="0.3">
      <c r="A27" s="82" t="s">
        <v>52</v>
      </c>
      <c r="B27" s="7" t="s">
        <v>53</v>
      </c>
      <c r="C27" s="15">
        <f>SUM(C28:C34)</f>
        <v>0</v>
      </c>
      <c r="D27" s="15">
        <f>SUM(D28:D34)</f>
        <v>0</v>
      </c>
    </row>
    <row r="28" spans="1:4" x14ac:dyDescent="0.25">
      <c r="A28" s="5" t="s">
        <v>54</v>
      </c>
      <c r="B28" s="606" t="s">
        <v>467</v>
      </c>
      <c r="C28" s="607"/>
      <c r="D28" s="607"/>
    </row>
    <row r="29" spans="1:4" x14ac:dyDescent="0.25">
      <c r="A29" s="4" t="s">
        <v>56</v>
      </c>
      <c r="B29" s="608" t="s">
        <v>468</v>
      </c>
      <c r="C29" s="609"/>
      <c r="D29" s="609"/>
    </row>
    <row r="30" spans="1:4" x14ac:dyDescent="0.25">
      <c r="A30" s="4" t="s">
        <v>58</v>
      </c>
      <c r="B30" s="608" t="s">
        <v>59</v>
      </c>
      <c r="C30" s="609"/>
      <c r="D30" s="609"/>
    </row>
    <row r="31" spans="1:4" x14ac:dyDescent="0.25">
      <c r="A31" s="4" t="s">
        <v>60</v>
      </c>
      <c r="B31" s="608" t="s">
        <v>61</v>
      </c>
      <c r="C31" s="609"/>
      <c r="D31" s="609"/>
    </row>
    <row r="32" spans="1:4" x14ac:dyDescent="0.25">
      <c r="A32" s="4" t="s">
        <v>62</v>
      </c>
      <c r="B32" s="608" t="s">
        <v>63</v>
      </c>
      <c r="C32" s="609"/>
      <c r="D32" s="609"/>
    </row>
    <row r="33" spans="1:4" x14ac:dyDescent="0.25">
      <c r="A33" s="4" t="s">
        <v>64</v>
      </c>
      <c r="B33" s="608" t="s">
        <v>65</v>
      </c>
      <c r="C33" s="609"/>
      <c r="D33" s="609"/>
    </row>
    <row r="34" spans="1:4" ht="15.75" thickBot="1" x14ac:dyDescent="0.3">
      <c r="A34" s="6" t="s">
        <v>66</v>
      </c>
      <c r="B34" s="613" t="s">
        <v>67</v>
      </c>
      <c r="C34" s="612"/>
      <c r="D34" s="612"/>
    </row>
    <row r="35" spans="1:4" ht="15.75" thickBot="1" x14ac:dyDescent="0.3">
      <c r="A35" s="82" t="s">
        <v>68</v>
      </c>
      <c r="B35" s="7" t="s">
        <v>69</v>
      </c>
      <c r="C35" s="104">
        <f>SUM(C36:C46)</f>
        <v>29053000</v>
      </c>
      <c r="D35" s="104">
        <f>SUM(D36:D46)</f>
        <v>29053000</v>
      </c>
    </row>
    <row r="36" spans="1:4" x14ac:dyDescent="0.25">
      <c r="A36" s="5" t="s">
        <v>70</v>
      </c>
      <c r="B36" s="606" t="s">
        <v>71</v>
      </c>
      <c r="C36" s="607">
        <v>4400000</v>
      </c>
      <c r="D36" s="607">
        <v>4400000</v>
      </c>
    </row>
    <row r="37" spans="1:4" x14ac:dyDescent="0.25">
      <c r="A37" s="4" t="s">
        <v>72</v>
      </c>
      <c r="B37" s="608" t="s">
        <v>73</v>
      </c>
      <c r="C37" s="609">
        <v>10399000</v>
      </c>
      <c r="D37" s="609">
        <v>8399000</v>
      </c>
    </row>
    <row r="38" spans="1:4" x14ac:dyDescent="0.25">
      <c r="A38" s="4" t="s">
        <v>74</v>
      </c>
      <c r="B38" s="608" t="s">
        <v>75</v>
      </c>
      <c r="C38" s="609">
        <v>14000000</v>
      </c>
      <c r="D38" s="609">
        <v>14000000</v>
      </c>
    </row>
    <row r="39" spans="1:4" x14ac:dyDescent="0.25">
      <c r="A39" s="4" t="s">
        <v>76</v>
      </c>
      <c r="B39" s="608" t="s">
        <v>77</v>
      </c>
      <c r="C39" s="609"/>
      <c r="D39" s="609"/>
    </row>
    <row r="40" spans="1:4" x14ac:dyDescent="0.25">
      <c r="A40" s="4" t="s">
        <v>78</v>
      </c>
      <c r="B40" s="608" t="s">
        <v>79</v>
      </c>
      <c r="C40" s="609">
        <v>200000</v>
      </c>
      <c r="D40" s="609">
        <v>200000</v>
      </c>
    </row>
    <row r="41" spans="1:4" x14ac:dyDescent="0.25">
      <c r="A41" s="4" t="s">
        <v>80</v>
      </c>
      <c r="B41" s="608" t="s">
        <v>81</v>
      </c>
      <c r="C41" s="609">
        <v>54000</v>
      </c>
      <c r="D41" s="609">
        <v>54000</v>
      </c>
    </row>
    <row r="42" spans="1:4" x14ac:dyDescent="0.25">
      <c r="A42" s="4" t="s">
        <v>82</v>
      </c>
      <c r="B42" s="608" t="s">
        <v>83</v>
      </c>
      <c r="C42" s="609"/>
      <c r="D42" s="609"/>
    </row>
    <row r="43" spans="1:4" x14ac:dyDescent="0.25">
      <c r="A43" s="4" t="s">
        <v>84</v>
      </c>
      <c r="B43" s="608" t="s">
        <v>85</v>
      </c>
      <c r="C43" s="609"/>
      <c r="D43" s="609"/>
    </row>
    <row r="44" spans="1:4" x14ac:dyDescent="0.25">
      <c r="A44" s="4" t="s">
        <v>86</v>
      </c>
      <c r="B44" s="608" t="s">
        <v>87</v>
      </c>
      <c r="C44" s="614"/>
      <c r="D44" s="614"/>
    </row>
    <row r="45" spans="1:4" x14ac:dyDescent="0.25">
      <c r="A45" s="6" t="s">
        <v>88</v>
      </c>
      <c r="B45" s="610" t="s">
        <v>89</v>
      </c>
      <c r="C45" s="615"/>
      <c r="D45" s="615"/>
    </row>
    <row r="46" spans="1:4" ht="15.75" thickBot="1" x14ac:dyDescent="0.3">
      <c r="A46" s="6" t="s">
        <v>90</v>
      </c>
      <c r="B46" s="632" t="s">
        <v>91</v>
      </c>
      <c r="C46" s="615"/>
      <c r="D46" s="615">
        <v>2000000</v>
      </c>
    </row>
    <row r="47" spans="1:4" ht="15.75" thickBot="1" x14ac:dyDescent="0.3">
      <c r="A47" s="82" t="s">
        <v>92</v>
      </c>
      <c r="B47" s="7" t="s">
        <v>93</v>
      </c>
      <c r="C47" s="104">
        <f>SUM(C48:C52)</f>
        <v>0</v>
      </c>
      <c r="D47" s="104">
        <f>SUM(D48:D52)</f>
        <v>0</v>
      </c>
    </row>
    <row r="48" spans="1:4" x14ac:dyDescent="0.25">
      <c r="A48" s="5" t="s">
        <v>94</v>
      </c>
      <c r="B48" s="606" t="s">
        <v>95</v>
      </c>
      <c r="C48" s="616"/>
      <c r="D48" s="616"/>
    </row>
    <row r="49" spans="1:4" x14ac:dyDescent="0.25">
      <c r="A49" s="4" t="s">
        <v>96</v>
      </c>
      <c r="B49" s="608" t="s">
        <v>97</v>
      </c>
      <c r="C49" s="614"/>
      <c r="D49" s="614"/>
    </row>
    <row r="50" spans="1:4" x14ac:dyDescent="0.25">
      <c r="A50" s="4" t="s">
        <v>98</v>
      </c>
      <c r="B50" s="608" t="s">
        <v>99</v>
      </c>
      <c r="C50" s="614"/>
      <c r="D50" s="614"/>
    </row>
    <row r="51" spans="1:4" x14ac:dyDescent="0.25">
      <c r="A51" s="4" t="s">
        <v>100</v>
      </c>
      <c r="B51" s="608" t="s">
        <v>101</v>
      </c>
      <c r="C51" s="614"/>
      <c r="D51" s="614"/>
    </row>
    <row r="52" spans="1:4" ht="15.75" thickBot="1" x14ac:dyDescent="0.3">
      <c r="A52" s="6" t="s">
        <v>102</v>
      </c>
      <c r="B52" s="632" t="s">
        <v>103</v>
      </c>
      <c r="C52" s="615"/>
      <c r="D52" s="615"/>
    </row>
    <row r="53" spans="1:4" ht="15.75" thickBot="1" x14ac:dyDescent="0.3">
      <c r="A53" s="82" t="s">
        <v>104</v>
      </c>
      <c r="B53" s="7" t="s">
        <v>105</v>
      </c>
      <c r="C53" s="104">
        <f>SUM(C54:C56)</f>
        <v>0</v>
      </c>
      <c r="D53" s="104">
        <f>SUM(D54:D56)</f>
        <v>0</v>
      </c>
    </row>
    <row r="54" spans="1:4" ht="23.25" x14ac:dyDescent="0.25">
      <c r="A54" s="5" t="s">
        <v>106</v>
      </c>
      <c r="B54" s="606" t="s">
        <v>107</v>
      </c>
      <c r="C54" s="607"/>
      <c r="D54" s="607"/>
    </row>
    <row r="55" spans="1:4" ht="23.25" x14ac:dyDescent="0.25">
      <c r="A55" s="4" t="s">
        <v>108</v>
      </c>
      <c r="B55" s="608" t="s">
        <v>109</v>
      </c>
      <c r="C55" s="609"/>
      <c r="D55" s="609"/>
    </row>
    <row r="56" spans="1:4" x14ac:dyDescent="0.25">
      <c r="A56" s="4" t="s">
        <v>110</v>
      </c>
      <c r="B56" s="608" t="s">
        <v>111</v>
      </c>
      <c r="C56" s="609"/>
      <c r="D56" s="609"/>
    </row>
    <row r="57" spans="1:4" ht="15.75" thickBot="1" x14ac:dyDescent="0.3">
      <c r="A57" s="6" t="s">
        <v>112</v>
      </c>
      <c r="B57" s="632" t="s">
        <v>113</v>
      </c>
      <c r="C57" s="612"/>
      <c r="D57" s="612"/>
    </row>
    <row r="58" spans="1:4" ht="15.75" thickBot="1" x14ac:dyDescent="0.3">
      <c r="A58" s="82" t="s">
        <v>114</v>
      </c>
      <c r="B58" s="611" t="s">
        <v>115</v>
      </c>
      <c r="C58" s="104">
        <f>SUM(C59:C61)</f>
        <v>0</v>
      </c>
      <c r="D58" s="104">
        <f>SUM(D59:D61)</f>
        <v>0</v>
      </c>
    </row>
    <row r="59" spans="1:4" ht="23.25" x14ac:dyDescent="0.25">
      <c r="A59" s="5" t="s">
        <v>116</v>
      </c>
      <c r="B59" s="606" t="s">
        <v>117</v>
      </c>
      <c r="C59" s="614"/>
      <c r="D59" s="614"/>
    </row>
    <row r="60" spans="1:4" ht="23.25" x14ac:dyDescent="0.25">
      <c r="A60" s="4" t="s">
        <v>118</v>
      </c>
      <c r="B60" s="608" t="s">
        <v>119</v>
      </c>
      <c r="C60" s="614"/>
      <c r="D60" s="614"/>
    </row>
    <row r="61" spans="1:4" x14ac:dyDescent="0.25">
      <c r="A61" s="4" t="s">
        <v>120</v>
      </c>
      <c r="B61" s="608" t="s">
        <v>121</v>
      </c>
      <c r="C61" s="614"/>
      <c r="D61" s="614"/>
    </row>
    <row r="62" spans="1:4" ht="15.75" thickBot="1" x14ac:dyDescent="0.3">
      <c r="A62" s="6" t="s">
        <v>122</v>
      </c>
      <c r="B62" s="632" t="s">
        <v>123</v>
      </c>
      <c r="C62" s="614"/>
      <c r="D62" s="614"/>
    </row>
    <row r="63" spans="1:4" ht="15.75" thickBot="1" x14ac:dyDescent="0.3">
      <c r="A63" s="34" t="s">
        <v>125</v>
      </c>
      <c r="B63" s="7" t="s">
        <v>126</v>
      </c>
      <c r="C63" s="15">
        <f>+C6+C13+C20+C27+C35+C47+C53+C58</f>
        <v>245553036</v>
      </c>
      <c r="D63" s="15">
        <f>+D6+D13+D20+D27+D35+D47+D53+D58</f>
        <v>816061233</v>
      </c>
    </row>
    <row r="64" spans="1:4" ht="15.75" thickBot="1" x14ac:dyDescent="0.3">
      <c r="A64" s="647" t="s">
        <v>127</v>
      </c>
      <c r="B64" s="611" t="s">
        <v>128</v>
      </c>
      <c r="C64" s="104">
        <f>SUM(C65:C67)</f>
        <v>0</v>
      </c>
      <c r="D64" s="104">
        <f>SUM(D65:D67)</f>
        <v>0</v>
      </c>
    </row>
    <row r="65" spans="1:4" x14ac:dyDescent="0.25">
      <c r="A65" s="5" t="s">
        <v>129</v>
      </c>
      <c r="B65" s="606" t="s">
        <v>130</v>
      </c>
      <c r="C65" s="614"/>
      <c r="D65" s="614"/>
    </row>
    <row r="66" spans="1:4" x14ac:dyDescent="0.25">
      <c r="A66" s="4" t="s">
        <v>131</v>
      </c>
      <c r="B66" s="608" t="s">
        <v>132</v>
      </c>
      <c r="C66" s="614"/>
      <c r="D66" s="614"/>
    </row>
    <row r="67" spans="1:4" ht="15.75" thickBot="1" x14ac:dyDescent="0.3">
      <c r="A67" s="6" t="s">
        <v>133</v>
      </c>
      <c r="B67" s="648" t="s">
        <v>134</v>
      </c>
      <c r="C67" s="614"/>
      <c r="D67" s="614"/>
    </row>
    <row r="68" spans="1:4" ht="15.75" thickBot="1" x14ac:dyDescent="0.3">
      <c r="A68" s="647" t="s">
        <v>135</v>
      </c>
      <c r="B68" s="611" t="s">
        <v>136</v>
      </c>
      <c r="C68" s="104">
        <f>SUM(C69:C72)</f>
        <v>0</v>
      </c>
      <c r="D68" s="104">
        <f>SUM(D69:D72)</f>
        <v>0</v>
      </c>
    </row>
    <row r="69" spans="1:4" x14ac:dyDescent="0.25">
      <c r="A69" s="5" t="s">
        <v>137</v>
      </c>
      <c r="B69" s="606" t="s">
        <v>138</v>
      </c>
      <c r="C69" s="614"/>
      <c r="D69" s="614"/>
    </row>
    <row r="70" spans="1:4" x14ac:dyDescent="0.25">
      <c r="A70" s="4" t="s">
        <v>139</v>
      </c>
      <c r="B70" s="608" t="s">
        <v>140</v>
      </c>
      <c r="C70" s="614"/>
      <c r="D70" s="614"/>
    </row>
    <row r="71" spans="1:4" x14ac:dyDescent="0.25">
      <c r="A71" s="4" t="s">
        <v>141</v>
      </c>
      <c r="B71" s="608" t="s">
        <v>142</v>
      </c>
      <c r="C71" s="614"/>
      <c r="D71" s="614"/>
    </row>
    <row r="72" spans="1:4" ht="15.75" thickBot="1" x14ac:dyDescent="0.3">
      <c r="A72" s="6" t="s">
        <v>143</v>
      </c>
      <c r="B72" s="632" t="s">
        <v>144</v>
      </c>
      <c r="C72" s="614"/>
      <c r="D72" s="614"/>
    </row>
    <row r="73" spans="1:4" ht="15.75" thickBot="1" x14ac:dyDescent="0.3">
      <c r="A73" s="647" t="s">
        <v>145</v>
      </c>
      <c r="B73" s="611" t="s">
        <v>146</v>
      </c>
      <c r="C73" s="104">
        <f>SUM(C74:C75)</f>
        <v>49089089</v>
      </c>
      <c r="D73" s="104">
        <f>SUM(D74:D75)</f>
        <v>48538600</v>
      </c>
    </row>
    <row r="74" spans="1:4" x14ac:dyDescent="0.25">
      <c r="A74" s="5" t="s">
        <v>147</v>
      </c>
      <c r="B74" s="606" t="s">
        <v>148</v>
      </c>
      <c r="C74" s="614">
        <v>32757710</v>
      </c>
      <c r="D74" s="614">
        <v>32207221</v>
      </c>
    </row>
    <row r="75" spans="1:4" ht="15.75" thickBot="1" x14ac:dyDescent="0.3">
      <c r="A75" s="6" t="s">
        <v>149</v>
      </c>
      <c r="B75" s="632" t="s">
        <v>473</v>
      </c>
      <c r="C75" s="614">
        <v>16331379</v>
      </c>
      <c r="D75" s="614">
        <v>16331379</v>
      </c>
    </row>
    <row r="76" spans="1:4" ht="15.75" thickBot="1" x14ac:dyDescent="0.3">
      <c r="A76" s="647" t="s">
        <v>151</v>
      </c>
      <c r="B76" s="611" t="s">
        <v>152</v>
      </c>
      <c r="C76" s="104">
        <f>SUM(C77:C79)</f>
        <v>0</v>
      </c>
      <c r="D76" s="104">
        <f>SUM(D77:D79)</f>
        <v>0</v>
      </c>
    </row>
    <row r="77" spans="1:4" x14ac:dyDescent="0.25">
      <c r="A77" s="5" t="s">
        <v>153</v>
      </c>
      <c r="B77" s="606" t="s">
        <v>154</v>
      </c>
      <c r="C77" s="614"/>
      <c r="D77" s="614"/>
    </row>
    <row r="78" spans="1:4" x14ac:dyDescent="0.25">
      <c r="A78" s="4" t="s">
        <v>155</v>
      </c>
      <c r="B78" s="608" t="s">
        <v>156</v>
      </c>
      <c r="C78" s="614"/>
      <c r="D78" s="614"/>
    </row>
    <row r="79" spans="1:4" ht="15.75" thickBot="1" x14ac:dyDescent="0.3">
      <c r="A79" s="6" t="s">
        <v>157</v>
      </c>
      <c r="B79" s="632" t="s">
        <v>158</v>
      </c>
      <c r="C79" s="614"/>
      <c r="D79" s="614"/>
    </row>
    <row r="80" spans="1:4" ht="15.75" thickBot="1" x14ac:dyDescent="0.3">
      <c r="A80" s="647" t="s">
        <v>159</v>
      </c>
      <c r="B80" s="611" t="s">
        <v>160</v>
      </c>
      <c r="C80" s="104">
        <f>SUM(C81:C84)</f>
        <v>0</v>
      </c>
      <c r="D80" s="104">
        <f>SUM(D81:D84)</f>
        <v>0</v>
      </c>
    </row>
    <row r="81" spans="1:4" x14ac:dyDescent="0.25">
      <c r="A81" s="649" t="s">
        <v>161</v>
      </c>
      <c r="B81" s="606" t="s">
        <v>162</v>
      </c>
      <c r="C81" s="614"/>
      <c r="D81" s="614"/>
    </row>
    <row r="82" spans="1:4" x14ac:dyDescent="0.25">
      <c r="A82" s="650" t="s">
        <v>163</v>
      </c>
      <c r="B82" s="608" t="s">
        <v>164</v>
      </c>
      <c r="C82" s="614"/>
      <c r="D82" s="614"/>
    </row>
    <row r="83" spans="1:4" x14ac:dyDescent="0.25">
      <c r="A83" s="650" t="s">
        <v>165</v>
      </c>
      <c r="B83" s="608" t="s">
        <v>166</v>
      </c>
      <c r="C83" s="614"/>
      <c r="D83" s="614"/>
    </row>
    <row r="84" spans="1:4" ht="15.75" thickBot="1" x14ac:dyDescent="0.3">
      <c r="A84" s="651" t="s">
        <v>167</v>
      </c>
      <c r="B84" s="632" t="s">
        <v>168</v>
      </c>
      <c r="C84" s="614"/>
      <c r="D84" s="614"/>
    </row>
    <row r="85" spans="1:4" ht="15.75" thickBot="1" x14ac:dyDescent="0.3">
      <c r="A85" s="647" t="s">
        <v>169</v>
      </c>
      <c r="B85" s="611" t="s">
        <v>170</v>
      </c>
      <c r="C85" s="622"/>
      <c r="D85" s="622"/>
    </row>
    <row r="86" spans="1:4" ht="15.75" thickBot="1" x14ac:dyDescent="0.3">
      <c r="A86" s="647" t="s">
        <v>171</v>
      </c>
      <c r="B86" s="611" t="s">
        <v>172</v>
      </c>
      <c r="C86" s="622"/>
      <c r="D86" s="622"/>
    </row>
    <row r="87" spans="1:4" ht="15.75" thickBot="1" x14ac:dyDescent="0.3">
      <c r="A87" s="647" t="s">
        <v>173</v>
      </c>
      <c r="B87" s="623" t="s">
        <v>174</v>
      </c>
      <c r="C87" s="15">
        <f>+C64+C68+C73+C76+C80+C86+C85</f>
        <v>49089089</v>
      </c>
      <c r="D87" s="15">
        <f>+D64+D68+D73+D76+D80+D86+D85</f>
        <v>48538600</v>
      </c>
    </row>
    <row r="88" spans="1:4" ht="23.25" thickBot="1" x14ac:dyDescent="0.3">
      <c r="A88" s="652" t="s">
        <v>175</v>
      </c>
      <c r="B88" s="625" t="s">
        <v>176</v>
      </c>
      <c r="C88" s="15">
        <f>+C63+C87</f>
        <v>294642125</v>
      </c>
      <c r="D88" s="15">
        <f>+D63+D87</f>
        <v>864599833</v>
      </c>
    </row>
    <row r="89" spans="1:4" ht="15.75" x14ac:dyDescent="0.25">
      <c r="A89" s="2"/>
      <c r="B89" s="3"/>
      <c r="C89" s="16"/>
    </row>
    <row r="90" spans="1:4" ht="15.75" x14ac:dyDescent="0.25">
      <c r="A90" s="675" t="s">
        <v>177</v>
      </c>
      <c r="B90" s="675"/>
      <c r="C90" s="675"/>
    </row>
    <row r="91" spans="1:4" ht="15.75" thickBot="1" x14ac:dyDescent="0.3">
      <c r="A91" s="677" t="s">
        <v>178</v>
      </c>
      <c r="B91" s="677"/>
      <c r="C91" s="653" t="str">
        <f>C3</f>
        <v>Forintban!</v>
      </c>
    </row>
    <row r="92" spans="1:4" ht="25.5" thickBot="1" x14ac:dyDescent="0.3">
      <c r="A92" s="8" t="s">
        <v>3</v>
      </c>
      <c r="B92" s="9" t="s">
        <v>179</v>
      </c>
      <c r="C92" s="645" t="str">
        <f>+C4</f>
        <v>2017. évi előirányzat</v>
      </c>
      <c r="D92" s="668" t="s">
        <v>6</v>
      </c>
    </row>
    <row r="93" spans="1:4" ht="15.75" thickBot="1" x14ac:dyDescent="0.3">
      <c r="A93" s="84"/>
      <c r="B93" s="654" t="s">
        <v>7</v>
      </c>
      <c r="C93" s="10" t="s">
        <v>8</v>
      </c>
      <c r="D93" s="10" t="s">
        <v>9</v>
      </c>
    </row>
    <row r="94" spans="1:4" ht="15.75" thickBot="1" x14ac:dyDescent="0.3">
      <c r="A94" s="655" t="s">
        <v>10</v>
      </c>
      <c r="B94" s="626" t="s">
        <v>180</v>
      </c>
      <c r="C94" s="627">
        <f>C95+C96+C97+C98+C99+C112</f>
        <v>144694708</v>
      </c>
      <c r="D94" s="627">
        <f>D95+D96+D97+D98+D99+D112</f>
        <v>178287269</v>
      </c>
    </row>
    <row r="95" spans="1:4" x14ac:dyDescent="0.25">
      <c r="A95" s="656" t="s">
        <v>12</v>
      </c>
      <c r="B95" s="222" t="s">
        <v>181</v>
      </c>
      <c r="C95" s="629">
        <v>69416826</v>
      </c>
      <c r="D95" s="629">
        <v>69416826</v>
      </c>
    </row>
    <row r="96" spans="1:4" x14ac:dyDescent="0.25">
      <c r="A96" s="4" t="s">
        <v>14</v>
      </c>
      <c r="B96" s="220" t="s">
        <v>182</v>
      </c>
      <c r="C96" s="609">
        <v>10078364</v>
      </c>
      <c r="D96" s="609">
        <v>10078364</v>
      </c>
    </row>
    <row r="97" spans="1:4" x14ac:dyDescent="0.25">
      <c r="A97" s="4" t="s">
        <v>16</v>
      </c>
      <c r="B97" s="220" t="s">
        <v>183</v>
      </c>
      <c r="C97" s="612">
        <v>45499518</v>
      </c>
      <c r="D97" s="612">
        <v>55024366</v>
      </c>
    </row>
    <row r="98" spans="1:4" x14ac:dyDescent="0.25">
      <c r="A98" s="4" t="s">
        <v>18</v>
      </c>
      <c r="B98" s="79" t="s">
        <v>184</v>
      </c>
      <c r="C98" s="612">
        <v>4700000</v>
      </c>
      <c r="D98" s="612">
        <v>4700000</v>
      </c>
    </row>
    <row r="99" spans="1:4" x14ac:dyDescent="0.25">
      <c r="A99" s="4" t="s">
        <v>185</v>
      </c>
      <c r="B99" s="81" t="s">
        <v>186</v>
      </c>
      <c r="C99" s="612">
        <v>15000000</v>
      </c>
      <c r="D99" s="612">
        <v>15000000</v>
      </c>
    </row>
    <row r="100" spans="1:4" x14ac:dyDescent="0.25">
      <c r="A100" s="4" t="s">
        <v>22</v>
      </c>
      <c r="B100" s="220" t="s">
        <v>187</v>
      </c>
      <c r="C100" s="612"/>
      <c r="D100" s="612"/>
    </row>
    <row r="101" spans="1:4" x14ac:dyDescent="0.25">
      <c r="A101" s="4" t="s">
        <v>188</v>
      </c>
      <c r="B101" s="88" t="s">
        <v>189</v>
      </c>
      <c r="C101" s="612"/>
      <c r="D101" s="612"/>
    </row>
    <row r="102" spans="1:4" x14ac:dyDescent="0.25">
      <c r="A102" s="4" t="s">
        <v>190</v>
      </c>
      <c r="B102" s="88" t="s">
        <v>191</v>
      </c>
      <c r="C102" s="612"/>
      <c r="D102" s="612"/>
    </row>
    <row r="103" spans="1:4" x14ac:dyDescent="0.25">
      <c r="A103" s="4" t="s">
        <v>192</v>
      </c>
      <c r="B103" s="86" t="s">
        <v>193</v>
      </c>
      <c r="C103" s="612"/>
      <c r="D103" s="612"/>
    </row>
    <row r="104" spans="1:4" ht="22.5" x14ac:dyDescent="0.25">
      <c r="A104" s="4" t="s">
        <v>194</v>
      </c>
      <c r="B104" s="87" t="s">
        <v>195</v>
      </c>
      <c r="C104" s="612"/>
      <c r="D104" s="612"/>
    </row>
    <row r="105" spans="1:4" ht="22.5" x14ac:dyDescent="0.25">
      <c r="A105" s="4" t="s">
        <v>196</v>
      </c>
      <c r="B105" s="87" t="s">
        <v>197</v>
      </c>
      <c r="C105" s="612"/>
      <c r="D105" s="612"/>
    </row>
    <row r="106" spans="1:4" x14ac:dyDescent="0.25">
      <c r="A106" s="4" t="s">
        <v>198</v>
      </c>
      <c r="B106" s="86" t="s">
        <v>199</v>
      </c>
      <c r="C106" s="612">
        <v>10000000</v>
      </c>
      <c r="D106" s="612">
        <v>10000000</v>
      </c>
    </row>
    <row r="107" spans="1:4" x14ac:dyDescent="0.25">
      <c r="A107" s="4" t="s">
        <v>200</v>
      </c>
      <c r="B107" s="86" t="s">
        <v>201</v>
      </c>
      <c r="C107" s="612"/>
      <c r="D107" s="612"/>
    </row>
    <row r="108" spans="1:4" ht="22.5" x14ac:dyDescent="0.25">
      <c r="A108" s="4" t="s">
        <v>202</v>
      </c>
      <c r="B108" s="87" t="s">
        <v>203</v>
      </c>
      <c r="C108" s="612"/>
      <c r="D108" s="612"/>
    </row>
    <row r="109" spans="1:4" x14ac:dyDescent="0.25">
      <c r="A109" s="657" t="s">
        <v>204</v>
      </c>
      <c r="B109" s="88" t="s">
        <v>205</v>
      </c>
      <c r="C109" s="612"/>
      <c r="D109" s="612"/>
    </row>
    <row r="110" spans="1:4" x14ac:dyDescent="0.25">
      <c r="A110" s="4" t="s">
        <v>206</v>
      </c>
      <c r="B110" s="88" t="s">
        <v>207</v>
      </c>
      <c r="C110" s="612"/>
      <c r="D110" s="612"/>
    </row>
    <row r="111" spans="1:4" ht="22.5" x14ac:dyDescent="0.25">
      <c r="A111" s="6" t="s">
        <v>208</v>
      </c>
      <c r="B111" s="88" t="s">
        <v>209</v>
      </c>
      <c r="C111" s="612">
        <v>5000000</v>
      </c>
      <c r="D111" s="612">
        <v>5000000</v>
      </c>
    </row>
    <row r="112" spans="1:4" x14ac:dyDescent="0.25">
      <c r="A112" s="4" t="s">
        <v>210</v>
      </c>
      <c r="B112" s="79" t="s">
        <v>211</v>
      </c>
      <c r="C112" s="609"/>
      <c r="D112" s="609">
        <v>24067713</v>
      </c>
    </row>
    <row r="113" spans="1:4" x14ac:dyDescent="0.25">
      <c r="A113" s="4" t="s">
        <v>212</v>
      </c>
      <c r="B113" s="220" t="s">
        <v>213</v>
      </c>
      <c r="C113" s="609"/>
      <c r="D113" s="609"/>
    </row>
    <row r="114" spans="1:4" ht="15.75" thickBot="1" x14ac:dyDescent="0.3">
      <c r="A114" s="658" t="s">
        <v>214</v>
      </c>
      <c r="B114" s="659" t="s">
        <v>215</v>
      </c>
      <c r="C114" s="630"/>
      <c r="D114" s="630"/>
    </row>
    <row r="115" spans="1:4" ht="15.75" thickBot="1" x14ac:dyDescent="0.3">
      <c r="A115" s="660" t="s">
        <v>24</v>
      </c>
      <c r="B115" s="661" t="s">
        <v>216</v>
      </c>
      <c r="C115" s="662">
        <f>+C116+C118+C120</f>
        <v>140960807</v>
      </c>
      <c r="D115" s="662">
        <f>+D116+D118+D120</f>
        <v>254800942</v>
      </c>
    </row>
    <row r="116" spans="1:4" x14ac:dyDescent="0.25">
      <c r="A116" s="5" t="s">
        <v>26</v>
      </c>
      <c r="B116" s="220" t="s">
        <v>217</v>
      </c>
      <c r="C116" s="607">
        <v>122682405</v>
      </c>
      <c r="D116" s="607">
        <v>206522540</v>
      </c>
    </row>
    <row r="117" spans="1:4" x14ac:dyDescent="0.25">
      <c r="A117" s="5" t="s">
        <v>28</v>
      </c>
      <c r="B117" s="80" t="s">
        <v>218</v>
      </c>
      <c r="C117" s="607"/>
      <c r="D117" s="607"/>
    </row>
    <row r="118" spans="1:4" x14ac:dyDescent="0.25">
      <c r="A118" s="5" t="s">
        <v>30</v>
      </c>
      <c r="B118" s="80" t="s">
        <v>219</v>
      </c>
      <c r="C118" s="609">
        <v>11743500</v>
      </c>
      <c r="D118" s="609">
        <v>41743500</v>
      </c>
    </row>
    <row r="119" spans="1:4" x14ac:dyDescent="0.25">
      <c r="A119" s="5" t="s">
        <v>32</v>
      </c>
      <c r="B119" s="80" t="s">
        <v>220</v>
      </c>
      <c r="C119" s="631"/>
      <c r="D119" s="631"/>
    </row>
    <row r="120" spans="1:4" x14ac:dyDescent="0.25">
      <c r="A120" s="5" t="s">
        <v>34</v>
      </c>
      <c r="B120" s="632" t="s">
        <v>221</v>
      </c>
      <c r="C120" s="631">
        <v>6534902</v>
      </c>
      <c r="D120" s="631">
        <v>6534902</v>
      </c>
    </row>
    <row r="121" spans="1:4" x14ac:dyDescent="0.25">
      <c r="A121" s="5" t="s">
        <v>36</v>
      </c>
      <c r="B121" s="633" t="s">
        <v>222</v>
      </c>
      <c r="C121" s="631"/>
      <c r="D121" s="631"/>
    </row>
    <row r="122" spans="1:4" ht="22.5" x14ac:dyDescent="0.25">
      <c r="A122" s="5" t="s">
        <v>223</v>
      </c>
      <c r="B122" s="113" t="s">
        <v>224</v>
      </c>
      <c r="C122" s="631"/>
      <c r="D122" s="631"/>
    </row>
    <row r="123" spans="1:4" ht="22.5" x14ac:dyDescent="0.25">
      <c r="A123" s="5" t="s">
        <v>225</v>
      </c>
      <c r="B123" s="87" t="s">
        <v>197</v>
      </c>
      <c r="C123" s="631"/>
      <c r="D123" s="631"/>
    </row>
    <row r="124" spans="1:4" x14ac:dyDescent="0.25">
      <c r="A124" s="5" t="s">
        <v>226</v>
      </c>
      <c r="B124" s="87" t="s">
        <v>227</v>
      </c>
      <c r="C124" s="631"/>
      <c r="D124" s="631"/>
    </row>
    <row r="125" spans="1:4" x14ac:dyDescent="0.25">
      <c r="A125" s="5" t="s">
        <v>228</v>
      </c>
      <c r="B125" s="87" t="s">
        <v>229</v>
      </c>
      <c r="C125" s="631"/>
      <c r="D125" s="631"/>
    </row>
    <row r="126" spans="1:4" ht="22.5" x14ac:dyDescent="0.25">
      <c r="A126" s="5" t="s">
        <v>230</v>
      </c>
      <c r="B126" s="87" t="s">
        <v>203</v>
      </c>
      <c r="C126" s="631"/>
      <c r="D126" s="631"/>
    </row>
    <row r="127" spans="1:4" x14ac:dyDescent="0.25">
      <c r="A127" s="5" t="s">
        <v>231</v>
      </c>
      <c r="B127" s="87" t="s">
        <v>232</v>
      </c>
      <c r="C127" s="631"/>
      <c r="D127" s="631"/>
    </row>
    <row r="128" spans="1:4" ht="23.25" thickBot="1" x14ac:dyDescent="0.3">
      <c r="A128" s="657" t="s">
        <v>233</v>
      </c>
      <c r="B128" s="87" t="s">
        <v>234</v>
      </c>
      <c r="C128" s="634"/>
      <c r="D128" s="634"/>
    </row>
    <row r="129" spans="1:4" ht="15.75" thickBot="1" x14ac:dyDescent="0.3">
      <c r="A129" s="82" t="s">
        <v>38</v>
      </c>
      <c r="B129" s="223" t="s">
        <v>235</v>
      </c>
      <c r="C129" s="104">
        <f>+C94+C115</f>
        <v>285655515</v>
      </c>
      <c r="D129" s="104">
        <f>+D94+D115</f>
        <v>433088211</v>
      </c>
    </row>
    <row r="130" spans="1:4" ht="21.75" thickBot="1" x14ac:dyDescent="0.3">
      <c r="A130" s="82" t="s">
        <v>236</v>
      </c>
      <c r="B130" s="223" t="s">
        <v>237</v>
      </c>
      <c r="C130" s="104">
        <f>+C131+C132+C133</f>
        <v>3008000</v>
      </c>
      <c r="D130" s="104">
        <f>+D131+D132+D133</f>
        <v>3008000</v>
      </c>
    </row>
    <row r="131" spans="1:4" x14ac:dyDescent="0.25">
      <c r="A131" s="5" t="s">
        <v>54</v>
      </c>
      <c r="B131" s="80" t="s">
        <v>238</v>
      </c>
      <c r="C131" s="631">
        <v>3008000</v>
      </c>
      <c r="D131" s="631">
        <v>3008000</v>
      </c>
    </row>
    <row r="132" spans="1:4" x14ac:dyDescent="0.25">
      <c r="A132" s="5" t="s">
        <v>56</v>
      </c>
      <c r="B132" s="80" t="s">
        <v>239</v>
      </c>
      <c r="C132" s="631"/>
      <c r="D132" s="631"/>
    </row>
    <row r="133" spans="1:4" ht="15.75" thickBot="1" x14ac:dyDescent="0.3">
      <c r="A133" s="657" t="s">
        <v>58</v>
      </c>
      <c r="B133" s="80" t="s">
        <v>240</v>
      </c>
      <c r="C133" s="631"/>
      <c r="D133" s="631"/>
    </row>
    <row r="134" spans="1:4" ht="15.75" thickBot="1" x14ac:dyDescent="0.3">
      <c r="A134" s="82" t="s">
        <v>68</v>
      </c>
      <c r="B134" s="223" t="s">
        <v>241</v>
      </c>
      <c r="C134" s="104">
        <f>SUM(C135:C140)</f>
        <v>0</v>
      </c>
      <c r="D134" s="104">
        <f>SUM(D135:D140)</f>
        <v>421974000</v>
      </c>
    </row>
    <row r="135" spans="1:4" x14ac:dyDescent="0.25">
      <c r="A135" s="5" t="s">
        <v>70</v>
      </c>
      <c r="B135" s="221" t="s">
        <v>242</v>
      </c>
      <c r="C135" s="631"/>
      <c r="D135" s="631">
        <v>421974000</v>
      </c>
    </row>
    <row r="136" spans="1:4" x14ac:dyDescent="0.25">
      <c r="A136" s="5" t="s">
        <v>72</v>
      </c>
      <c r="B136" s="221" t="s">
        <v>243</v>
      </c>
      <c r="C136" s="631"/>
      <c r="D136" s="631"/>
    </row>
    <row r="137" spans="1:4" x14ac:dyDescent="0.25">
      <c r="A137" s="5" t="s">
        <v>74</v>
      </c>
      <c r="B137" s="221" t="s">
        <v>244</v>
      </c>
      <c r="C137" s="631"/>
      <c r="D137" s="631"/>
    </row>
    <row r="138" spans="1:4" x14ac:dyDescent="0.25">
      <c r="A138" s="5" t="s">
        <v>76</v>
      </c>
      <c r="B138" s="221" t="s">
        <v>245</v>
      </c>
      <c r="C138" s="631"/>
      <c r="D138" s="631"/>
    </row>
    <row r="139" spans="1:4" x14ac:dyDescent="0.25">
      <c r="A139" s="5" t="s">
        <v>78</v>
      </c>
      <c r="B139" s="221" t="s">
        <v>246</v>
      </c>
      <c r="C139" s="631"/>
      <c r="D139" s="631"/>
    </row>
    <row r="140" spans="1:4" ht="15.75" thickBot="1" x14ac:dyDescent="0.3">
      <c r="A140" s="657" t="s">
        <v>80</v>
      </c>
      <c r="B140" s="221" t="s">
        <v>247</v>
      </c>
      <c r="C140" s="631"/>
      <c r="D140" s="631"/>
    </row>
    <row r="141" spans="1:4" ht="15.75" thickBot="1" x14ac:dyDescent="0.3">
      <c r="A141" s="82" t="s">
        <v>92</v>
      </c>
      <c r="B141" s="223" t="s">
        <v>248</v>
      </c>
      <c r="C141" s="15">
        <f>+C142+C143+C144+C145</f>
        <v>5978610</v>
      </c>
      <c r="D141" s="15">
        <f>+D142+D143+D144+D145</f>
        <v>6529622</v>
      </c>
    </row>
    <row r="142" spans="1:4" x14ac:dyDescent="0.25">
      <c r="A142" s="5" t="s">
        <v>94</v>
      </c>
      <c r="B142" s="221" t="s">
        <v>249</v>
      </c>
      <c r="C142" s="631"/>
      <c r="D142" s="631"/>
    </row>
    <row r="143" spans="1:4" x14ac:dyDescent="0.25">
      <c r="A143" s="5" t="s">
        <v>96</v>
      </c>
      <c r="B143" s="221" t="s">
        <v>250</v>
      </c>
      <c r="C143" s="631"/>
      <c r="D143" s="631"/>
    </row>
    <row r="144" spans="1:4" x14ac:dyDescent="0.25">
      <c r="A144" s="5" t="s">
        <v>98</v>
      </c>
      <c r="B144" s="221" t="s">
        <v>251</v>
      </c>
      <c r="C144" s="631"/>
      <c r="D144" s="631"/>
    </row>
    <row r="145" spans="1:4" ht="15.75" thickBot="1" x14ac:dyDescent="0.3">
      <c r="A145" s="657" t="s">
        <v>100</v>
      </c>
      <c r="B145" s="219" t="s">
        <v>473</v>
      </c>
      <c r="C145" s="631">
        <v>5978610</v>
      </c>
      <c r="D145" s="631">
        <v>6529622</v>
      </c>
    </row>
    <row r="146" spans="1:4" ht="15.75" thickBot="1" x14ac:dyDescent="0.3">
      <c r="A146" s="82" t="s">
        <v>253</v>
      </c>
      <c r="B146" s="223" t="s">
        <v>254</v>
      </c>
      <c r="C146" s="635">
        <f>SUM(C147:C151)</f>
        <v>0</v>
      </c>
      <c r="D146" s="635">
        <f>SUM(D147:D151)</f>
        <v>0</v>
      </c>
    </row>
    <row r="147" spans="1:4" x14ac:dyDescent="0.25">
      <c r="A147" s="5" t="s">
        <v>106</v>
      </c>
      <c r="B147" s="221" t="s">
        <v>255</v>
      </c>
      <c r="C147" s="631"/>
      <c r="D147" s="631"/>
    </row>
    <row r="148" spans="1:4" x14ac:dyDescent="0.25">
      <c r="A148" s="5" t="s">
        <v>108</v>
      </c>
      <c r="B148" s="221" t="s">
        <v>256</v>
      </c>
      <c r="C148" s="631"/>
      <c r="D148" s="631"/>
    </row>
    <row r="149" spans="1:4" x14ac:dyDescent="0.25">
      <c r="A149" s="5" t="s">
        <v>110</v>
      </c>
      <c r="B149" s="221" t="s">
        <v>257</v>
      </c>
      <c r="C149" s="631"/>
      <c r="D149" s="631"/>
    </row>
    <row r="150" spans="1:4" ht="22.5" x14ac:dyDescent="0.25">
      <c r="A150" s="5" t="s">
        <v>112</v>
      </c>
      <c r="B150" s="221" t="s">
        <v>258</v>
      </c>
      <c r="C150" s="631"/>
      <c r="D150" s="631"/>
    </row>
    <row r="151" spans="1:4" ht="15.75" thickBot="1" x14ac:dyDescent="0.3">
      <c r="A151" s="5" t="s">
        <v>259</v>
      </c>
      <c r="B151" s="221" t="s">
        <v>260</v>
      </c>
      <c r="C151" s="631"/>
      <c r="D151" s="631"/>
    </row>
    <row r="152" spans="1:4" ht="15.75" thickBot="1" x14ac:dyDescent="0.3">
      <c r="A152" s="82" t="s">
        <v>114</v>
      </c>
      <c r="B152" s="223" t="s">
        <v>261</v>
      </c>
      <c r="C152" s="663"/>
      <c r="D152" s="663"/>
    </row>
    <row r="153" spans="1:4" ht="15.75" thickBot="1" x14ac:dyDescent="0.3">
      <c r="A153" s="82" t="s">
        <v>262</v>
      </c>
      <c r="B153" s="223" t="s">
        <v>263</v>
      </c>
      <c r="C153" s="663"/>
      <c r="D153" s="663"/>
    </row>
    <row r="154" spans="1:4" ht="15.75" thickBot="1" x14ac:dyDescent="0.3">
      <c r="A154" s="82" t="s">
        <v>264</v>
      </c>
      <c r="B154" s="223" t="s">
        <v>265</v>
      </c>
      <c r="C154" s="636">
        <f>+C130+C134+C141+C146+C152+C153</f>
        <v>8986610</v>
      </c>
      <c r="D154" s="636">
        <f>+D130+D134+D141+D146+D152+D153</f>
        <v>431511622</v>
      </c>
    </row>
    <row r="155" spans="1:4" ht="15.75" thickBot="1" x14ac:dyDescent="0.3">
      <c r="A155" s="664" t="s">
        <v>266</v>
      </c>
      <c r="B155" s="637" t="s">
        <v>267</v>
      </c>
      <c r="C155" s="636">
        <f>+C129+C154</f>
        <v>294642125</v>
      </c>
      <c r="D155" s="636">
        <f>+D129+D154</f>
        <v>864599833</v>
      </c>
    </row>
    <row r="156" spans="1:4" ht="15.75" x14ac:dyDescent="0.25">
      <c r="A156" s="665"/>
      <c r="B156" s="665"/>
      <c r="C156" s="666"/>
    </row>
    <row r="157" spans="1:4" ht="15.75" x14ac:dyDescent="0.25">
      <c r="A157" s="678" t="s">
        <v>268</v>
      </c>
      <c r="B157" s="678"/>
      <c r="C157" s="678"/>
    </row>
    <row r="158" spans="1:4" ht="15.75" thickBot="1" x14ac:dyDescent="0.3">
      <c r="A158" s="676" t="s">
        <v>269</v>
      </c>
      <c r="B158" s="676"/>
      <c r="C158" s="644" t="str">
        <f>C91</f>
        <v>Forintban!</v>
      </c>
    </row>
    <row r="159" spans="1:4" ht="21.75" thickBot="1" x14ac:dyDescent="0.3">
      <c r="A159" s="82">
        <v>1</v>
      </c>
      <c r="B159" s="83" t="s">
        <v>270</v>
      </c>
      <c r="C159" s="104">
        <f>+C63-C129</f>
        <v>-40102479</v>
      </c>
      <c r="D159" s="104">
        <f>+D63-D129</f>
        <v>382973022</v>
      </c>
    </row>
    <row r="160" spans="1:4" ht="32.25" thickBot="1" x14ac:dyDescent="0.3">
      <c r="A160" s="82" t="s">
        <v>24</v>
      </c>
      <c r="B160" s="83" t="s">
        <v>271</v>
      </c>
      <c r="C160" s="104">
        <f>+C87-C154</f>
        <v>40102479</v>
      </c>
      <c r="D160" s="104">
        <f>+D87-D154</f>
        <v>-382973022</v>
      </c>
    </row>
  </sheetData>
  <mergeCells count="6">
    <mergeCell ref="A158:B158"/>
    <mergeCell ref="A2:C2"/>
    <mergeCell ref="A3:B3"/>
    <mergeCell ref="A90:C90"/>
    <mergeCell ref="A91:B91"/>
    <mergeCell ref="A157:C157"/>
  </mergeCells>
  <pageMargins left="0.7" right="0.7" top="0.75" bottom="0.75" header="0.3" footer="0.3"/>
  <pageSetup paperSize="9" scale="91" orientation="portrait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showWhiteSpace="0" zoomScaleNormal="100" workbookViewId="0">
      <selection activeCell="B34" sqref="B34"/>
    </sheetView>
  </sheetViews>
  <sheetFormatPr defaultRowHeight="15" x14ac:dyDescent="0.25"/>
  <cols>
    <col min="2" max="2" width="47.5703125" customWidth="1"/>
    <col min="3" max="3" width="16.85546875" customWidth="1"/>
    <col min="4" max="4" width="17.7109375" customWidth="1"/>
    <col min="7" max="8" width="9.140625" style="672"/>
    <col min="9" max="9" width="16.28515625" style="673" customWidth="1"/>
    <col min="10" max="10" width="14.5703125" style="673" customWidth="1"/>
    <col min="11" max="11" width="17.85546875" style="673" customWidth="1"/>
    <col min="12" max="13" width="9.140625" style="672"/>
  </cols>
  <sheetData>
    <row r="1" spans="1:11" x14ac:dyDescent="0.25">
      <c r="D1" s="122" t="s">
        <v>481</v>
      </c>
    </row>
    <row r="2" spans="1:11" ht="15.75" x14ac:dyDescent="0.25">
      <c r="A2" s="675" t="s">
        <v>0</v>
      </c>
      <c r="B2" s="675"/>
      <c r="C2" s="675"/>
      <c r="I2" s="674"/>
      <c r="J2" s="674"/>
      <c r="K2" s="674"/>
    </row>
    <row r="3" spans="1:11" ht="15.75" thickBot="1" x14ac:dyDescent="0.3">
      <c r="A3" s="676" t="s">
        <v>1</v>
      </c>
      <c r="B3" s="676"/>
      <c r="C3" s="644" t="str">
        <f>'[1]1.3.sz.mell.'!C2</f>
        <v>Forintban!</v>
      </c>
    </row>
    <row r="4" spans="1:11" ht="25.5" thickBot="1" x14ac:dyDescent="0.3">
      <c r="A4" s="8" t="s">
        <v>3</v>
      </c>
      <c r="B4" s="9" t="s">
        <v>4</v>
      </c>
      <c r="C4" s="645" t="str">
        <f>+CONCATENATE(LEFT([1]ÖSSZEFÜGGÉSEK!A5,4),". évi előirányzat")</f>
        <v>2017. évi előirányzat</v>
      </c>
      <c r="D4" s="668" t="s">
        <v>6</v>
      </c>
    </row>
    <row r="5" spans="1:11" ht="15.75" thickBot="1" x14ac:dyDescent="0.3">
      <c r="A5" s="19"/>
      <c r="B5" s="20" t="s">
        <v>7</v>
      </c>
      <c r="C5" s="646" t="s">
        <v>8</v>
      </c>
      <c r="D5" s="646" t="s">
        <v>9</v>
      </c>
    </row>
    <row r="6" spans="1:11" ht="15.75" thickBot="1" x14ac:dyDescent="0.3">
      <c r="A6" s="82" t="s">
        <v>10</v>
      </c>
      <c r="B6" s="7" t="s">
        <v>11</v>
      </c>
      <c r="C6" s="104">
        <f>+C7+C8+C9+C10+C11+C12</f>
        <v>108317000</v>
      </c>
      <c r="D6" s="104">
        <f>+D7+D8+D9+D10+D11+D12</f>
        <v>108317000</v>
      </c>
    </row>
    <row r="7" spans="1:11" x14ac:dyDescent="0.25">
      <c r="A7" s="5" t="s">
        <v>12</v>
      </c>
      <c r="B7" s="606" t="s">
        <v>13</v>
      </c>
      <c r="C7" s="607">
        <v>108317000</v>
      </c>
      <c r="D7" s="607">
        <v>108317000</v>
      </c>
    </row>
    <row r="8" spans="1:11" x14ac:dyDescent="0.25">
      <c r="A8" s="4" t="s">
        <v>14</v>
      </c>
      <c r="B8" s="608" t="s">
        <v>15</v>
      </c>
      <c r="C8" s="609"/>
      <c r="D8" s="609"/>
    </row>
    <row r="9" spans="1:11" ht="23.25" x14ac:dyDescent="0.25">
      <c r="A9" s="4" t="s">
        <v>16</v>
      </c>
      <c r="B9" s="608" t="s">
        <v>17</v>
      </c>
      <c r="C9" s="609"/>
      <c r="D9" s="609"/>
    </row>
    <row r="10" spans="1:11" x14ac:dyDescent="0.25">
      <c r="A10" s="4" t="s">
        <v>18</v>
      </c>
      <c r="B10" s="608" t="s">
        <v>19</v>
      </c>
      <c r="C10" s="609"/>
      <c r="D10" s="609"/>
    </row>
    <row r="11" spans="1:11" x14ac:dyDescent="0.25">
      <c r="A11" s="4" t="s">
        <v>20</v>
      </c>
      <c r="B11" s="633" t="s">
        <v>21</v>
      </c>
      <c r="C11" s="609"/>
      <c r="D11" s="609"/>
    </row>
    <row r="12" spans="1:11" ht="15.75" thickBot="1" x14ac:dyDescent="0.3">
      <c r="A12" s="6" t="s">
        <v>22</v>
      </c>
      <c r="B12" s="632" t="s">
        <v>23</v>
      </c>
      <c r="C12" s="609"/>
      <c r="D12" s="609"/>
    </row>
    <row r="13" spans="1:11" ht="21.75" thickBot="1" x14ac:dyDescent="0.3">
      <c r="A13" s="82" t="s">
        <v>24</v>
      </c>
      <c r="B13" s="611" t="s">
        <v>25</v>
      </c>
      <c r="C13" s="104">
        <f>+C14+C15+C16+C17+C18</f>
        <v>7688510</v>
      </c>
      <c r="D13" s="104">
        <f>+D14+D15+D16+D17+D18</f>
        <v>7688510</v>
      </c>
    </row>
    <row r="14" spans="1:11" x14ac:dyDescent="0.25">
      <c r="A14" s="5" t="s">
        <v>26</v>
      </c>
      <c r="B14" s="606" t="s">
        <v>27</v>
      </c>
      <c r="C14" s="607"/>
      <c r="D14" s="607"/>
    </row>
    <row r="15" spans="1:11" x14ac:dyDescent="0.25">
      <c r="A15" s="4" t="s">
        <v>28</v>
      </c>
      <c r="B15" s="608" t="s">
        <v>29</v>
      </c>
      <c r="C15" s="609"/>
      <c r="D15" s="609"/>
    </row>
    <row r="16" spans="1:11" ht="23.25" x14ac:dyDescent="0.25">
      <c r="A16" s="4" t="s">
        <v>30</v>
      </c>
      <c r="B16" s="608" t="s">
        <v>31</v>
      </c>
      <c r="C16" s="609"/>
      <c r="D16" s="609"/>
    </row>
    <row r="17" spans="1:4" ht="23.25" x14ac:dyDescent="0.25">
      <c r="A17" s="4" t="s">
        <v>32</v>
      </c>
      <c r="B17" s="608" t="s">
        <v>33</v>
      </c>
      <c r="C17" s="609"/>
      <c r="D17" s="609"/>
    </row>
    <row r="18" spans="1:4" x14ac:dyDescent="0.25">
      <c r="A18" s="4" t="s">
        <v>34</v>
      </c>
      <c r="B18" s="608" t="s">
        <v>35</v>
      </c>
      <c r="C18" s="609">
        <v>7688510</v>
      </c>
      <c r="D18" s="609">
        <v>7688510</v>
      </c>
    </row>
    <row r="19" spans="1:4" ht="15.75" thickBot="1" x14ac:dyDescent="0.3">
      <c r="A19" s="6" t="s">
        <v>36</v>
      </c>
      <c r="B19" s="632" t="s">
        <v>37</v>
      </c>
      <c r="C19" s="612"/>
      <c r="D19" s="612"/>
    </row>
    <row r="20" spans="1:4" ht="21.75" thickBot="1" x14ac:dyDescent="0.3">
      <c r="A20" s="82" t="s">
        <v>38</v>
      </c>
      <c r="B20" s="7" t="s">
        <v>39</v>
      </c>
      <c r="C20" s="104">
        <f>+C21+C22+C23+C24+C25</f>
        <v>0</v>
      </c>
      <c r="D20" s="104">
        <f>+D21+D22+D23+D24+D25</f>
        <v>0</v>
      </c>
    </row>
    <row r="21" spans="1:4" x14ac:dyDescent="0.25">
      <c r="A21" s="5" t="s">
        <v>40</v>
      </c>
      <c r="B21" s="606" t="s">
        <v>41</v>
      </c>
      <c r="C21" s="607"/>
      <c r="D21" s="607"/>
    </row>
    <row r="22" spans="1:4" x14ac:dyDescent="0.25">
      <c r="A22" s="4" t="s">
        <v>42</v>
      </c>
      <c r="B22" s="608" t="s">
        <v>43</v>
      </c>
      <c r="C22" s="609"/>
      <c r="D22" s="609"/>
    </row>
    <row r="23" spans="1:4" ht="23.25" x14ac:dyDescent="0.25">
      <c r="A23" s="4" t="s">
        <v>44</v>
      </c>
      <c r="B23" s="608" t="s">
        <v>45</v>
      </c>
      <c r="C23" s="609"/>
      <c r="D23" s="609"/>
    </row>
    <row r="24" spans="1:4" ht="23.25" x14ac:dyDescent="0.25">
      <c r="A24" s="4" t="s">
        <v>46</v>
      </c>
      <c r="B24" s="608" t="s">
        <v>47</v>
      </c>
      <c r="C24" s="609"/>
      <c r="D24" s="609"/>
    </row>
    <row r="25" spans="1:4" x14ac:dyDescent="0.25">
      <c r="A25" s="4" t="s">
        <v>48</v>
      </c>
      <c r="B25" s="608" t="s">
        <v>49</v>
      </c>
      <c r="C25" s="609"/>
      <c r="D25" s="609"/>
    </row>
    <row r="26" spans="1:4" ht="15.75" thickBot="1" x14ac:dyDescent="0.3">
      <c r="A26" s="6" t="s">
        <v>50</v>
      </c>
      <c r="B26" s="610" t="s">
        <v>51</v>
      </c>
      <c r="C26" s="612">
        <v>150000</v>
      </c>
      <c r="D26" s="612">
        <v>150000</v>
      </c>
    </row>
    <row r="27" spans="1:4" ht="15.75" thickBot="1" x14ac:dyDescent="0.3">
      <c r="A27" s="82" t="s">
        <v>52</v>
      </c>
      <c r="B27" s="7" t="s">
        <v>282</v>
      </c>
      <c r="C27" s="15">
        <f>SUM(C28:C34)</f>
        <v>19421175</v>
      </c>
      <c r="D27" s="15">
        <f>SUM(D28:D34)</f>
        <v>19421175</v>
      </c>
    </row>
    <row r="28" spans="1:4" x14ac:dyDescent="0.25">
      <c r="A28" s="5" t="s">
        <v>54</v>
      </c>
      <c r="B28" s="606" t="s">
        <v>467</v>
      </c>
      <c r="C28" s="607"/>
      <c r="D28" s="607"/>
    </row>
    <row r="29" spans="1:4" x14ac:dyDescent="0.25">
      <c r="A29" s="4" t="s">
        <v>56</v>
      </c>
      <c r="B29" s="608" t="s">
        <v>468</v>
      </c>
      <c r="C29" s="609"/>
      <c r="D29" s="609"/>
    </row>
    <row r="30" spans="1:4" x14ac:dyDescent="0.25">
      <c r="A30" s="4" t="s">
        <v>58</v>
      </c>
      <c r="B30" s="608" t="s">
        <v>59</v>
      </c>
      <c r="C30" s="609">
        <v>19271175</v>
      </c>
      <c r="D30" s="609">
        <v>19271175</v>
      </c>
    </row>
    <row r="31" spans="1:4" x14ac:dyDescent="0.25">
      <c r="A31" s="4" t="s">
        <v>60</v>
      </c>
      <c r="B31" s="608" t="s">
        <v>61</v>
      </c>
      <c r="C31" s="609"/>
      <c r="D31" s="609"/>
    </row>
    <row r="32" spans="1:4" x14ac:dyDescent="0.25">
      <c r="A32" s="4" t="s">
        <v>62</v>
      </c>
      <c r="B32" s="608" t="s">
        <v>63</v>
      </c>
      <c r="C32" s="609"/>
      <c r="D32" s="609"/>
    </row>
    <row r="33" spans="1:4" x14ac:dyDescent="0.25">
      <c r="A33" s="4" t="s">
        <v>64</v>
      </c>
      <c r="B33" s="608" t="s">
        <v>65</v>
      </c>
      <c r="C33" s="609"/>
      <c r="D33" s="609"/>
    </row>
    <row r="34" spans="1:4" ht="15.75" thickBot="1" x14ac:dyDescent="0.3">
      <c r="A34" s="6" t="s">
        <v>66</v>
      </c>
      <c r="B34" s="613" t="s">
        <v>67</v>
      </c>
      <c r="C34" s="612">
        <v>150000</v>
      </c>
      <c r="D34" s="612">
        <v>150000</v>
      </c>
    </row>
    <row r="35" spans="1:4" ht="15.75" thickBot="1" x14ac:dyDescent="0.3">
      <c r="A35" s="82" t="s">
        <v>68</v>
      </c>
      <c r="B35" s="7" t="s">
        <v>69</v>
      </c>
      <c r="C35" s="104">
        <f>SUM(C36:C46)</f>
        <v>200000</v>
      </c>
      <c r="D35" s="104">
        <f>SUM(D36:D46)</f>
        <v>200000</v>
      </c>
    </row>
    <row r="36" spans="1:4" x14ac:dyDescent="0.25">
      <c r="A36" s="5" t="s">
        <v>70</v>
      </c>
      <c r="B36" s="606" t="s">
        <v>71</v>
      </c>
      <c r="C36" s="607"/>
      <c r="D36" s="607"/>
    </row>
    <row r="37" spans="1:4" x14ac:dyDescent="0.25">
      <c r="A37" s="4" t="s">
        <v>72</v>
      </c>
      <c r="B37" s="608" t="s">
        <v>73</v>
      </c>
      <c r="C37" s="609"/>
      <c r="D37" s="609"/>
    </row>
    <row r="38" spans="1:4" x14ac:dyDescent="0.25">
      <c r="A38" s="4" t="s">
        <v>74</v>
      </c>
      <c r="B38" s="608" t="s">
        <v>75</v>
      </c>
      <c r="C38" s="609"/>
      <c r="D38" s="609"/>
    </row>
    <row r="39" spans="1:4" x14ac:dyDescent="0.25">
      <c r="A39" s="4" t="s">
        <v>76</v>
      </c>
      <c r="B39" s="608" t="s">
        <v>77</v>
      </c>
      <c r="C39" s="609"/>
      <c r="D39" s="609"/>
    </row>
    <row r="40" spans="1:4" x14ac:dyDescent="0.25">
      <c r="A40" s="4" t="s">
        <v>78</v>
      </c>
      <c r="B40" s="608" t="s">
        <v>79</v>
      </c>
      <c r="C40" s="609"/>
      <c r="D40" s="609"/>
    </row>
    <row r="41" spans="1:4" x14ac:dyDescent="0.25">
      <c r="A41" s="4" t="s">
        <v>80</v>
      </c>
      <c r="B41" s="608" t="s">
        <v>81</v>
      </c>
      <c r="C41" s="609"/>
      <c r="D41" s="609"/>
    </row>
    <row r="42" spans="1:4" x14ac:dyDescent="0.25">
      <c r="A42" s="4" t="s">
        <v>82</v>
      </c>
      <c r="B42" s="608" t="s">
        <v>83</v>
      </c>
      <c r="C42" s="609"/>
      <c r="D42" s="609"/>
    </row>
    <row r="43" spans="1:4" x14ac:dyDescent="0.25">
      <c r="A43" s="4" t="s">
        <v>84</v>
      </c>
      <c r="B43" s="608" t="s">
        <v>85</v>
      </c>
      <c r="C43" s="609"/>
      <c r="D43" s="609"/>
    </row>
    <row r="44" spans="1:4" x14ac:dyDescent="0.25">
      <c r="A44" s="4" t="s">
        <v>86</v>
      </c>
      <c r="B44" s="608" t="s">
        <v>87</v>
      </c>
      <c r="C44" s="614"/>
      <c r="D44" s="614"/>
    </row>
    <row r="45" spans="1:4" x14ac:dyDescent="0.25">
      <c r="A45" s="6" t="s">
        <v>88</v>
      </c>
      <c r="B45" s="610" t="s">
        <v>89</v>
      </c>
      <c r="C45" s="615"/>
      <c r="D45" s="615"/>
    </row>
    <row r="46" spans="1:4" ht="15.75" thickBot="1" x14ac:dyDescent="0.3">
      <c r="A46" s="6" t="s">
        <v>90</v>
      </c>
      <c r="B46" s="632" t="s">
        <v>91</v>
      </c>
      <c r="C46" s="615">
        <v>200000</v>
      </c>
      <c r="D46" s="615">
        <v>200000</v>
      </c>
    </row>
    <row r="47" spans="1:4" ht="15.75" thickBot="1" x14ac:dyDescent="0.3">
      <c r="A47" s="82" t="s">
        <v>92</v>
      </c>
      <c r="B47" s="7" t="s">
        <v>93</v>
      </c>
      <c r="C47" s="104">
        <f>SUM(C48:C52)</f>
        <v>0</v>
      </c>
      <c r="D47" s="104">
        <f>SUM(D48:D52)</f>
        <v>0</v>
      </c>
    </row>
    <row r="48" spans="1:4" x14ac:dyDescent="0.25">
      <c r="A48" s="5" t="s">
        <v>94</v>
      </c>
      <c r="B48" s="606" t="s">
        <v>95</v>
      </c>
      <c r="C48" s="616"/>
      <c r="D48" s="616"/>
    </row>
    <row r="49" spans="1:4" x14ac:dyDescent="0.25">
      <c r="A49" s="4" t="s">
        <v>96</v>
      </c>
      <c r="B49" s="608" t="s">
        <v>97</v>
      </c>
      <c r="C49" s="614"/>
      <c r="D49" s="614"/>
    </row>
    <row r="50" spans="1:4" x14ac:dyDescent="0.25">
      <c r="A50" s="4" t="s">
        <v>98</v>
      </c>
      <c r="B50" s="608" t="s">
        <v>99</v>
      </c>
      <c r="C50" s="614"/>
      <c r="D50" s="614"/>
    </row>
    <row r="51" spans="1:4" x14ac:dyDescent="0.25">
      <c r="A51" s="4" t="s">
        <v>100</v>
      </c>
      <c r="B51" s="608" t="s">
        <v>101</v>
      </c>
      <c r="C51" s="614"/>
      <c r="D51" s="614"/>
    </row>
    <row r="52" spans="1:4" ht="15.75" thickBot="1" x14ac:dyDescent="0.3">
      <c r="A52" s="6" t="s">
        <v>102</v>
      </c>
      <c r="B52" s="632" t="s">
        <v>103</v>
      </c>
      <c r="C52" s="615"/>
      <c r="D52" s="615"/>
    </row>
    <row r="53" spans="1:4" ht="15.75" thickBot="1" x14ac:dyDescent="0.3">
      <c r="A53" s="82" t="s">
        <v>104</v>
      </c>
      <c r="B53" s="7" t="s">
        <v>105</v>
      </c>
      <c r="C53" s="104">
        <f>SUM(C54:C56)</f>
        <v>0</v>
      </c>
      <c r="D53" s="104">
        <f>SUM(D54:D56)</f>
        <v>0</v>
      </c>
    </row>
    <row r="54" spans="1:4" ht="23.25" x14ac:dyDescent="0.25">
      <c r="A54" s="5" t="s">
        <v>106</v>
      </c>
      <c r="B54" s="606" t="s">
        <v>107</v>
      </c>
      <c r="C54" s="607"/>
      <c r="D54" s="607"/>
    </row>
    <row r="55" spans="1:4" ht="23.25" x14ac:dyDescent="0.25">
      <c r="A55" s="4" t="s">
        <v>108</v>
      </c>
      <c r="B55" s="608" t="s">
        <v>109</v>
      </c>
      <c r="C55" s="609"/>
      <c r="D55" s="609"/>
    </row>
    <row r="56" spans="1:4" x14ac:dyDescent="0.25">
      <c r="A56" s="4" t="s">
        <v>110</v>
      </c>
      <c r="B56" s="608" t="s">
        <v>111</v>
      </c>
      <c r="C56" s="609"/>
      <c r="D56" s="609"/>
    </row>
    <row r="57" spans="1:4" ht="15.75" thickBot="1" x14ac:dyDescent="0.3">
      <c r="A57" s="6" t="s">
        <v>112</v>
      </c>
      <c r="B57" s="632" t="s">
        <v>113</v>
      </c>
      <c r="C57" s="612"/>
      <c r="D57" s="612"/>
    </row>
    <row r="58" spans="1:4" ht="15.75" thickBot="1" x14ac:dyDescent="0.3">
      <c r="A58" s="82" t="s">
        <v>114</v>
      </c>
      <c r="B58" s="611" t="s">
        <v>115</v>
      </c>
      <c r="C58" s="104">
        <f>SUM(C59:C61)</f>
        <v>0</v>
      </c>
      <c r="D58" s="104">
        <f>SUM(D59:D61)</f>
        <v>0</v>
      </c>
    </row>
    <row r="59" spans="1:4" ht="23.25" x14ac:dyDescent="0.25">
      <c r="A59" s="5" t="s">
        <v>116</v>
      </c>
      <c r="B59" s="606" t="s">
        <v>117</v>
      </c>
      <c r="C59" s="614"/>
      <c r="D59" s="614"/>
    </row>
    <row r="60" spans="1:4" ht="23.25" x14ac:dyDescent="0.25">
      <c r="A60" s="4" t="s">
        <v>118</v>
      </c>
      <c r="B60" s="608" t="s">
        <v>119</v>
      </c>
      <c r="C60" s="614"/>
      <c r="D60" s="614"/>
    </row>
    <row r="61" spans="1:4" x14ac:dyDescent="0.25">
      <c r="A61" s="4" t="s">
        <v>120</v>
      </c>
      <c r="B61" s="608" t="s">
        <v>121</v>
      </c>
      <c r="C61" s="614"/>
      <c r="D61" s="614"/>
    </row>
    <row r="62" spans="1:4" ht="15.75" thickBot="1" x14ac:dyDescent="0.3">
      <c r="A62" s="6" t="s">
        <v>122</v>
      </c>
      <c r="B62" s="632" t="s">
        <v>123</v>
      </c>
      <c r="C62" s="614"/>
      <c r="D62" s="614"/>
    </row>
    <row r="63" spans="1:4" ht="15.75" thickBot="1" x14ac:dyDescent="0.3">
      <c r="A63" s="34" t="s">
        <v>125</v>
      </c>
      <c r="B63" s="7" t="s">
        <v>126</v>
      </c>
      <c r="C63" s="15">
        <f>+C6+C13+C20+C27+C35+C47+C53+C58</f>
        <v>135626685</v>
      </c>
      <c r="D63" s="15">
        <f>+D6+D13+D20+D27+D35+D47+D53+D58</f>
        <v>135626685</v>
      </c>
    </row>
    <row r="64" spans="1:4" ht="21.75" thickBot="1" x14ac:dyDescent="0.3">
      <c r="A64" s="647" t="s">
        <v>127</v>
      </c>
      <c r="B64" s="611" t="s">
        <v>128</v>
      </c>
      <c r="C64" s="104">
        <f>SUM(C65:C67)</f>
        <v>0</v>
      </c>
      <c r="D64" s="104">
        <f>SUM(D65:D67)</f>
        <v>0</v>
      </c>
    </row>
    <row r="65" spans="1:4" x14ac:dyDescent="0.25">
      <c r="A65" s="5" t="s">
        <v>129</v>
      </c>
      <c r="B65" s="606" t="s">
        <v>130</v>
      </c>
      <c r="C65" s="614"/>
      <c r="D65" s="614"/>
    </row>
    <row r="66" spans="1:4" ht="23.25" x14ac:dyDescent="0.25">
      <c r="A66" s="4" t="s">
        <v>131</v>
      </c>
      <c r="B66" s="608" t="s">
        <v>132</v>
      </c>
      <c r="C66" s="614"/>
      <c r="D66" s="614"/>
    </row>
    <row r="67" spans="1:4" ht="15.75" thickBot="1" x14ac:dyDescent="0.3">
      <c r="A67" s="6" t="s">
        <v>133</v>
      </c>
      <c r="B67" s="648" t="s">
        <v>134</v>
      </c>
      <c r="C67" s="614"/>
      <c r="D67" s="614"/>
    </row>
    <row r="68" spans="1:4" ht="15.75" thickBot="1" x14ac:dyDescent="0.3">
      <c r="A68" s="647" t="s">
        <v>135</v>
      </c>
      <c r="B68" s="611" t="s">
        <v>136</v>
      </c>
      <c r="C68" s="104">
        <f>SUM(C69:C72)</f>
        <v>0</v>
      </c>
      <c r="D68" s="104">
        <f>SUM(D69:D72)</f>
        <v>0</v>
      </c>
    </row>
    <row r="69" spans="1:4" x14ac:dyDescent="0.25">
      <c r="A69" s="5" t="s">
        <v>137</v>
      </c>
      <c r="B69" s="606" t="s">
        <v>138</v>
      </c>
      <c r="C69" s="614"/>
      <c r="D69" s="614"/>
    </row>
    <row r="70" spans="1:4" x14ac:dyDescent="0.25">
      <c r="A70" s="4" t="s">
        <v>139</v>
      </c>
      <c r="B70" s="608" t="s">
        <v>140</v>
      </c>
      <c r="C70" s="614"/>
      <c r="D70" s="614"/>
    </row>
    <row r="71" spans="1:4" x14ac:dyDescent="0.25">
      <c r="A71" s="4" t="s">
        <v>141</v>
      </c>
      <c r="B71" s="608" t="s">
        <v>142</v>
      </c>
      <c r="C71" s="614"/>
      <c r="D71" s="614"/>
    </row>
    <row r="72" spans="1:4" ht="15.75" thickBot="1" x14ac:dyDescent="0.3">
      <c r="A72" s="6" t="s">
        <v>143</v>
      </c>
      <c r="B72" s="632" t="s">
        <v>144</v>
      </c>
      <c r="C72" s="614"/>
      <c r="D72" s="614"/>
    </row>
    <row r="73" spans="1:4" ht="15.75" thickBot="1" x14ac:dyDescent="0.3">
      <c r="A73" s="647" t="s">
        <v>145</v>
      </c>
      <c r="B73" s="611" t="s">
        <v>146</v>
      </c>
      <c r="C73" s="104">
        <f>SUM(C74:C75)</f>
        <v>108795217</v>
      </c>
      <c r="D73" s="104">
        <f>SUM(D74:D75)</f>
        <v>109464152</v>
      </c>
    </row>
    <row r="74" spans="1:4" x14ac:dyDescent="0.25">
      <c r="A74" s="5" t="s">
        <v>147</v>
      </c>
      <c r="B74" s="606" t="s">
        <v>148</v>
      </c>
      <c r="C74" s="614">
        <v>478217</v>
      </c>
      <c r="D74" s="614">
        <v>398218</v>
      </c>
    </row>
    <row r="75" spans="1:4" ht="15.75" thickBot="1" x14ac:dyDescent="0.3">
      <c r="A75" s="6" t="s">
        <v>149</v>
      </c>
      <c r="B75" s="632" t="s">
        <v>473</v>
      </c>
      <c r="C75" s="614">
        <v>108317000</v>
      </c>
      <c r="D75" s="614">
        <v>109065934</v>
      </c>
    </row>
    <row r="76" spans="1:4" ht="15.75" thickBot="1" x14ac:dyDescent="0.3">
      <c r="A76" s="647" t="s">
        <v>151</v>
      </c>
      <c r="B76" s="611" t="s">
        <v>152</v>
      </c>
      <c r="C76" s="104">
        <f>SUM(C77:C79)</f>
        <v>0</v>
      </c>
      <c r="D76" s="104">
        <f>SUM(D77:D79)</f>
        <v>0</v>
      </c>
    </row>
    <row r="77" spans="1:4" x14ac:dyDescent="0.25">
      <c r="A77" s="5" t="s">
        <v>153</v>
      </c>
      <c r="B77" s="606" t="s">
        <v>154</v>
      </c>
      <c r="C77" s="614"/>
      <c r="D77" s="614"/>
    </row>
    <row r="78" spans="1:4" x14ac:dyDescent="0.25">
      <c r="A78" s="4" t="s">
        <v>155</v>
      </c>
      <c r="B78" s="608" t="s">
        <v>156</v>
      </c>
      <c r="C78" s="614"/>
      <c r="D78" s="614"/>
    </row>
    <row r="79" spans="1:4" ht="15.75" thickBot="1" x14ac:dyDescent="0.3">
      <c r="A79" s="6" t="s">
        <v>157</v>
      </c>
      <c r="B79" s="632" t="s">
        <v>158</v>
      </c>
      <c r="C79" s="614"/>
      <c r="D79" s="614"/>
    </row>
    <row r="80" spans="1:4" ht="15.75" thickBot="1" x14ac:dyDescent="0.3">
      <c r="A80" s="647" t="s">
        <v>159</v>
      </c>
      <c r="B80" s="611" t="s">
        <v>160</v>
      </c>
      <c r="C80" s="104">
        <f>SUM(C81:C84)</f>
        <v>0</v>
      </c>
      <c r="D80" s="104">
        <f>SUM(D81:D84)</f>
        <v>0</v>
      </c>
    </row>
    <row r="81" spans="1:4" x14ac:dyDescent="0.25">
      <c r="A81" s="649" t="s">
        <v>161</v>
      </c>
      <c r="B81" s="606" t="s">
        <v>162</v>
      </c>
      <c r="C81" s="614"/>
      <c r="D81" s="614"/>
    </row>
    <row r="82" spans="1:4" x14ac:dyDescent="0.25">
      <c r="A82" s="650" t="s">
        <v>163</v>
      </c>
      <c r="B82" s="608" t="s">
        <v>164</v>
      </c>
      <c r="C82" s="614"/>
      <c r="D82" s="614"/>
    </row>
    <row r="83" spans="1:4" x14ac:dyDescent="0.25">
      <c r="A83" s="650" t="s">
        <v>165</v>
      </c>
      <c r="B83" s="608" t="s">
        <v>166</v>
      </c>
      <c r="C83" s="614"/>
      <c r="D83" s="614"/>
    </row>
    <row r="84" spans="1:4" ht="15.75" thickBot="1" x14ac:dyDescent="0.3">
      <c r="A84" s="651" t="s">
        <v>167</v>
      </c>
      <c r="B84" s="632" t="s">
        <v>168</v>
      </c>
      <c r="C84" s="614"/>
      <c r="D84" s="614"/>
    </row>
    <row r="85" spans="1:4" ht="15.75" thickBot="1" x14ac:dyDescent="0.3">
      <c r="A85" s="647" t="s">
        <v>169</v>
      </c>
      <c r="B85" s="611" t="s">
        <v>170</v>
      </c>
      <c r="C85" s="622"/>
      <c r="D85" s="622"/>
    </row>
    <row r="86" spans="1:4" ht="21.75" thickBot="1" x14ac:dyDescent="0.3">
      <c r="A86" s="647" t="s">
        <v>171</v>
      </c>
      <c r="B86" s="611" t="s">
        <v>172</v>
      </c>
      <c r="C86" s="622"/>
      <c r="D86" s="622"/>
    </row>
    <row r="87" spans="1:4" ht="15.75" thickBot="1" x14ac:dyDescent="0.3">
      <c r="A87" s="647" t="s">
        <v>173</v>
      </c>
      <c r="B87" s="623" t="s">
        <v>174</v>
      </c>
      <c r="C87" s="15">
        <f>+C64+C68+C73+C76+C80+C86+C85</f>
        <v>108795217</v>
      </c>
      <c r="D87" s="15">
        <f>+D64+D68+D73+D76+D80+D86+D85</f>
        <v>109464152</v>
      </c>
    </row>
    <row r="88" spans="1:4" ht="23.25" thickBot="1" x14ac:dyDescent="0.3">
      <c r="A88" s="652" t="s">
        <v>175</v>
      </c>
      <c r="B88" s="625" t="s">
        <v>176</v>
      </c>
      <c r="C88" s="15">
        <f>+C63+C87</f>
        <v>244421902</v>
      </c>
      <c r="D88" s="15">
        <f>+D63+D87</f>
        <v>245090837</v>
      </c>
    </row>
    <row r="89" spans="1:4" ht="15.75" x14ac:dyDescent="0.25">
      <c r="A89" s="2"/>
      <c r="B89" s="3"/>
      <c r="C89" s="16"/>
    </row>
    <row r="90" spans="1:4" ht="15.75" x14ac:dyDescent="0.25">
      <c r="A90" s="675" t="s">
        <v>177</v>
      </c>
      <c r="B90" s="675"/>
      <c r="C90" s="675"/>
    </row>
    <row r="91" spans="1:4" ht="15.75" thickBot="1" x14ac:dyDescent="0.3">
      <c r="A91" s="677" t="s">
        <v>178</v>
      </c>
      <c r="B91" s="677"/>
      <c r="C91" s="653" t="str">
        <f>C3</f>
        <v>Forintban!</v>
      </c>
    </row>
    <row r="92" spans="1:4" ht="25.5" thickBot="1" x14ac:dyDescent="0.3">
      <c r="A92" s="8" t="s">
        <v>3</v>
      </c>
      <c r="B92" s="9" t="s">
        <v>179</v>
      </c>
      <c r="C92" s="645" t="str">
        <f>+C4</f>
        <v>2017. évi előirányzat</v>
      </c>
      <c r="D92" s="668" t="s">
        <v>6</v>
      </c>
    </row>
    <row r="93" spans="1:4" ht="15.75" thickBot="1" x14ac:dyDescent="0.3">
      <c r="A93" s="84"/>
      <c r="B93" s="654" t="s">
        <v>7</v>
      </c>
      <c r="C93" s="10" t="s">
        <v>8</v>
      </c>
      <c r="D93" s="10" t="s">
        <v>9</v>
      </c>
    </row>
    <row r="94" spans="1:4" ht="15.75" thickBot="1" x14ac:dyDescent="0.3">
      <c r="A94" s="655" t="s">
        <v>10</v>
      </c>
      <c r="B94" s="626" t="s">
        <v>180</v>
      </c>
      <c r="C94" s="627">
        <f>C95+C96+C97+C98+C99+C112</f>
        <v>135914902</v>
      </c>
      <c r="D94" s="627">
        <f>D95+D96+D97+D98+D99+D112</f>
        <v>136583837</v>
      </c>
    </row>
    <row r="95" spans="1:4" x14ac:dyDescent="0.25">
      <c r="A95" s="656" t="s">
        <v>12</v>
      </c>
      <c r="B95" s="222" t="s">
        <v>181</v>
      </c>
      <c r="C95" s="629">
        <v>94852464</v>
      </c>
      <c r="D95" s="629">
        <v>95601398</v>
      </c>
    </row>
    <row r="96" spans="1:4" x14ac:dyDescent="0.25">
      <c r="A96" s="4" t="s">
        <v>14</v>
      </c>
      <c r="B96" s="220" t="s">
        <v>182</v>
      </c>
      <c r="C96" s="609">
        <v>21801481</v>
      </c>
      <c r="D96" s="609">
        <v>21801481</v>
      </c>
    </row>
    <row r="97" spans="1:4" x14ac:dyDescent="0.25">
      <c r="A97" s="4" t="s">
        <v>16</v>
      </c>
      <c r="B97" s="220" t="s">
        <v>183</v>
      </c>
      <c r="C97" s="612">
        <v>17665398</v>
      </c>
      <c r="D97" s="612">
        <v>17585399</v>
      </c>
    </row>
    <row r="98" spans="1:4" x14ac:dyDescent="0.25">
      <c r="A98" s="4" t="s">
        <v>18</v>
      </c>
      <c r="B98" s="79" t="s">
        <v>184</v>
      </c>
      <c r="C98" s="612"/>
      <c r="D98" s="612"/>
    </row>
    <row r="99" spans="1:4" x14ac:dyDescent="0.25">
      <c r="A99" s="4" t="s">
        <v>185</v>
      </c>
      <c r="B99" s="81" t="s">
        <v>186</v>
      </c>
      <c r="C99" s="612">
        <v>1595559</v>
      </c>
      <c r="D99" s="612">
        <v>1595559</v>
      </c>
    </row>
    <row r="100" spans="1:4" x14ac:dyDescent="0.25">
      <c r="A100" s="4" t="s">
        <v>22</v>
      </c>
      <c r="B100" s="220" t="s">
        <v>187</v>
      </c>
      <c r="C100" s="612"/>
      <c r="D100" s="612"/>
    </row>
    <row r="101" spans="1:4" x14ac:dyDescent="0.25">
      <c r="A101" s="4" t="s">
        <v>188</v>
      </c>
      <c r="B101" s="88" t="s">
        <v>189</v>
      </c>
      <c r="C101" s="612"/>
      <c r="D101" s="612"/>
    </row>
    <row r="102" spans="1:4" x14ac:dyDescent="0.25">
      <c r="A102" s="4" t="s">
        <v>190</v>
      </c>
      <c r="B102" s="88" t="s">
        <v>191</v>
      </c>
      <c r="C102" s="612"/>
      <c r="D102" s="612"/>
    </row>
    <row r="103" spans="1:4" x14ac:dyDescent="0.25">
      <c r="A103" s="4" t="s">
        <v>192</v>
      </c>
      <c r="B103" s="86" t="s">
        <v>193</v>
      </c>
      <c r="C103" s="612"/>
      <c r="D103" s="612"/>
    </row>
    <row r="104" spans="1:4" ht="22.5" x14ac:dyDescent="0.25">
      <c r="A104" s="4" t="s">
        <v>194</v>
      </c>
      <c r="B104" s="87" t="s">
        <v>195</v>
      </c>
      <c r="C104" s="612"/>
      <c r="D104" s="612"/>
    </row>
    <row r="105" spans="1:4" ht="22.5" x14ac:dyDescent="0.25">
      <c r="A105" s="4" t="s">
        <v>196</v>
      </c>
      <c r="B105" s="87" t="s">
        <v>197</v>
      </c>
      <c r="C105" s="612"/>
      <c r="D105" s="612"/>
    </row>
    <row r="106" spans="1:4" x14ac:dyDescent="0.25">
      <c r="A106" s="4" t="s">
        <v>198</v>
      </c>
      <c r="B106" s="86" t="s">
        <v>199</v>
      </c>
      <c r="C106" s="612"/>
      <c r="D106" s="612"/>
    </row>
    <row r="107" spans="1:4" x14ac:dyDescent="0.25">
      <c r="A107" s="4" t="s">
        <v>200</v>
      </c>
      <c r="B107" s="86" t="s">
        <v>201</v>
      </c>
      <c r="C107" s="612"/>
      <c r="D107" s="612"/>
    </row>
    <row r="108" spans="1:4" ht="22.5" x14ac:dyDescent="0.25">
      <c r="A108" s="4" t="s">
        <v>202</v>
      </c>
      <c r="B108" s="87" t="s">
        <v>203</v>
      </c>
      <c r="C108" s="612"/>
      <c r="D108" s="612"/>
    </row>
    <row r="109" spans="1:4" x14ac:dyDescent="0.25">
      <c r="A109" s="657" t="s">
        <v>204</v>
      </c>
      <c r="B109" s="88" t="s">
        <v>205</v>
      </c>
      <c r="C109" s="612"/>
      <c r="D109" s="612"/>
    </row>
    <row r="110" spans="1:4" x14ac:dyDescent="0.25">
      <c r="A110" s="4" t="s">
        <v>206</v>
      </c>
      <c r="B110" s="88" t="s">
        <v>207</v>
      </c>
      <c r="C110" s="612"/>
      <c r="D110" s="612"/>
    </row>
    <row r="111" spans="1:4" ht="22.5" x14ac:dyDescent="0.25">
      <c r="A111" s="6" t="s">
        <v>208</v>
      </c>
      <c r="B111" s="88" t="s">
        <v>209</v>
      </c>
      <c r="C111" s="612"/>
      <c r="D111" s="612"/>
    </row>
    <row r="112" spans="1:4" x14ac:dyDescent="0.25">
      <c r="A112" s="4" t="s">
        <v>210</v>
      </c>
      <c r="B112" s="79" t="s">
        <v>211</v>
      </c>
      <c r="C112" s="609"/>
      <c r="D112" s="609"/>
    </row>
    <row r="113" spans="1:4" x14ac:dyDescent="0.25">
      <c r="A113" s="4" t="s">
        <v>212</v>
      </c>
      <c r="B113" s="220" t="s">
        <v>213</v>
      </c>
      <c r="C113" s="609"/>
      <c r="D113" s="609"/>
    </row>
    <row r="114" spans="1:4" ht="15.75" thickBot="1" x14ac:dyDescent="0.3">
      <c r="A114" s="658" t="s">
        <v>214</v>
      </c>
      <c r="B114" s="659" t="s">
        <v>215</v>
      </c>
      <c r="C114" s="630"/>
      <c r="D114" s="630"/>
    </row>
    <row r="115" spans="1:4" ht="15.75" thickBot="1" x14ac:dyDescent="0.3">
      <c r="A115" s="660" t="s">
        <v>24</v>
      </c>
      <c r="B115" s="661" t="s">
        <v>216</v>
      </c>
      <c r="C115" s="662">
        <f>+C116+C118+C120</f>
        <v>190000</v>
      </c>
      <c r="D115" s="662">
        <f>+D116+D118+D120</f>
        <v>190000</v>
      </c>
    </row>
    <row r="116" spans="1:4" x14ac:dyDescent="0.25">
      <c r="A116" s="5" t="s">
        <v>26</v>
      </c>
      <c r="B116" s="220" t="s">
        <v>217</v>
      </c>
      <c r="C116" s="607">
        <v>190000</v>
      </c>
      <c r="D116" s="607">
        <v>190000</v>
      </c>
    </row>
    <row r="117" spans="1:4" x14ac:dyDescent="0.25">
      <c r="A117" s="5" t="s">
        <v>28</v>
      </c>
      <c r="B117" s="80" t="s">
        <v>218</v>
      </c>
      <c r="C117" s="607"/>
      <c r="D117" s="607"/>
    </row>
    <row r="118" spans="1:4" x14ac:dyDescent="0.25">
      <c r="A118" s="5" t="s">
        <v>30</v>
      </c>
      <c r="B118" s="80" t="s">
        <v>219</v>
      </c>
      <c r="C118" s="609"/>
      <c r="D118" s="609"/>
    </row>
    <row r="119" spans="1:4" x14ac:dyDescent="0.25">
      <c r="A119" s="5" t="s">
        <v>32</v>
      </c>
      <c r="B119" s="80" t="s">
        <v>220</v>
      </c>
      <c r="C119" s="631"/>
      <c r="D119" s="631"/>
    </row>
    <row r="120" spans="1:4" x14ac:dyDescent="0.25">
      <c r="A120" s="5" t="s">
        <v>34</v>
      </c>
      <c r="B120" s="632" t="s">
        <v>221</v>
      </c>
      <c r="C120" s="631"/>
      <c r="D120" s="631"/>
    </row>
    <row r="121" spans="1:4" ht="22.5" x14ac:dyDescent="0.25">
      <c r="A121" s="5" t="s">
        <v>36</v>
      </c>
      <c r="B121" s="633" t="s">
        <v>222</v>
      </c>
      <c r="C121" s="631"/>
      <c r="D121" s="631"/>
    </row>
    <row r="122" spans="1:4" ht="22.5" x14ac:dyDescent="0.25">
      <c r="A122" s="5" t="s">
        <v>223</v>
      </c>
      <c r="B122" s="113" t="s">
        <v>224</v>
      </c>
      <c r="C122" s="631"/>
      <c r="D122" s="631"/>
    </row>
    <row r="123" spans="1:4" ht="22.5" x14ac:dyDescent="0.25">
      <c r="A123" s="5" t="s">
        <v>225</v>
      </c>
      <c r="B123" s="87" t="s">
        <v>197</v>
      </c>
      <c r="C123" s="631"/>
      <c r="D123" s="631"/>
    </row>
    <row r="124" spans="1:4" x14ac:dyDescent="0.25">
      <c r="A124" s="5" t="s">
        <v>226</v>
      </c>
      <c r="B124" s="87" t="s">
        <v>227</v>
      </c>
      <c r="C124" s="631"/>
      <c r="D124" s="631"/>
    </row>
    <row r="125" spans="1:4" ht="22.5" x14ac:dyDescent="0.25">
      <c r="A125" s="5" t="s">
        <v>228</v>
      </c>
      <c r="B125" s="87" t="s">
        <v>229</v>
      </c>
      <c r="C125" s="631"/>
      <c r="D125" s="631"/>
    </row>
    <row r="126" spans="1:4" ht="22.5" x14ac:dyDescent="0.25">
      <c r="A126" s="5" t="s">
        <v>230</v>
      </c>
      <c r="B126" s="87" t="s">
        <v>203</v>
      </c>
      <c r="C126" s="631"/>
      <c r="D126" s="631"/>
    </row>
    <row r="127" spans="1:4" x14ac:dyDescent="0.25">
      <c r="A127" s="5" t="s">
        <v>231</v>
      </c>
      <c r="B127" s="87" t="s">
        <v>232</v>
      </c>
      <c r="C127" s="631"/>
      <c r="D127" s="631"/>
    </row>
    <row r="128" spans="1:4" ht="23.25" thickBot="1" x14ac:dyDescent="0.3">
      <c r="A128" s="657" t="s">
        <v>233</v>
      </c>
      <c r="B128" s="87" t="s">
        <v>234</v>
      </c>
      <c r="C128" s="634"/>
      <c r="D128" s="634"/>
    </row>
    <row r="129" spans="1:4" ht="15.75" thickBot="1" x14ac:dyDescent="0.3">
      <c r="A129" s="82" t="s">
        <v>38</v>
      </c>
      <c r="B129" s="223" t="s">
        <v>235</v>
      </c>
      <c r="C129" s="104">
        <f>+C94+C115</f>
        <v>136104902</v>
      </c>
      <c r="D129" s="104">
        <f>+D94+D115</f>
        <v>136773837</v>
      </c>
    </row>
    <row r="130" spans="1:4" ht="21.75" thickBot="1" x14ac:dyDescent="0.3">
      <c r="A130" s="82" t="s">
        <v>236</v>
      </c>
      <c r="B130" s="223" t="s">
        <v>237</v>
      </c>
      <c r="C130" s="104">
        <f>+C131+C132+C133</f>
        <v>0</v>
      </c>
      <c r="D130" s="104">
        <f>+D131+D132+D133</f>
        <v>0</v>
      </c>
    </row>
    <row r="131" spans="1:4" ht="22.5" x14ac:dyDescent="0.25">
      <c r="A131" s="5" t="s">
        <v>54</v>
      </c>
      <c r="B131" s="80" t="s">
        <v>238</v>
      </c>
      <c r="C131" s="631"/>
      <c r="D131" s="631"/>
    </row>
    <row r="132" spans="1:4" ht="22.5" x14ac:dyDescent="0.25">
      <c r="A132" s="5" t="s">
        <v>56</v>
      </c>
      <c r="B132" s="80" t="s">
        <v>239</v>
      </c>
      <c r="C132" s="631"/>
      <c r="D132" s="631"/>
    </row>
    <row r="133" spans="1:4" ht="23.25" thickBot="1" x14ac:dyDescent="0.3">
      <c r="A133" s="657" t="s">
        <v>58</v>
      </c>
      <c r="B133" s="80" t="s">
        <v>240</v>
      </c>
      <c r="C133" s="631"/>
      <c r="D133" s="631"/>
    </row>
    <row r="134" spans="1:4" ht="15.75" thickBot="1" x14ac:dyDescent="0.3">
      <c r="A134" s="82" t="s">
        <v>68</v>
      </c>
      <c r="B134" s="223" t="s">
        <v>241</v>
      </c>
      <c r="C134" s="104">
        <f>SUM(C135:C140)</f>
        <v>0</v>
      </c>
      <c r="D134" s="104">
        <f>SUM(D135:D140)</f>
        <v>0</v>
      </c>
    </row>
    <row r="135" spans="1:4" x14ac:dyDescent="0.25">
      <c r="A135" s="5" t="s">
        <v>70</v>
      </c>
      <c r="B135" s="221" t="s">
        <v>242</v>
      </c>
      <c r="C135" s="631"/>
      <c r="D135" s="631"/>
    </row>
    <row r="136" spans="1:4" x14ac:dyDescent="0.25">
      <c r="A136" s="5" t="s">
        <v>72</v>
      </c>
      <c r="B136" s="221" t="s">
        <v>243</v>
      </c>
      <c r="C136" s="631"/>
      <c r="D136" s="631"/>
    </row>
    <row r="137" spans="1:4" x14ac:dyDescent="0.25">
      <c r="A137" s="5" t="s">
        <v>74</v>
      </c>
      <c r="B137" s="221" t="s">
        <v>244</v>
      </c>
      <c r="C137" s="631"/>
      <c r="D137" s="631"/>
    </row>
    <row r="138" spans="1:4" x14ac:dyDescent="0.25">
      <c r="A138" s="5" t="s">
        <v>76</v>
      </c>
      <c r="B138" s="221" t="s">
        <v>245</v>
      </c>
      <c r="C138" s="631"/>
      <c r="D138" s="631"/>
    </row>
    <row r="139" spans="1:4" x14ac:dyDescent="0.25">
      <c r="A139" s="5" t="s">
        <v>78</v>
      </c>
      <c r="B139" s="221" t="s">
        <v>246</v>
      </c>
      <c r="C139" s="631"/>
      <c r="D139" s="631"/>
    </row>
    <row r="140" spans="1:4" ht="15.75" thickBot="1" x14ac:dyDescent="0.3">
      <c r="A140" s="657" t="s">
        <v>80</v>
      </c>
      <c r="B140" s="221" t="s">
        <v>247</v>
      </c>
      <c r="C140" s="631"/>
      <c r="D140" s="631"/>
    </row>
    <row r="141" spans="1:4" ht="15.75" thickBot="1" x14ac:dyDescent="0.3">
      <c r="A141" s="82" t="s">
        <v>92</v>
      </c>
      <c r="B141" s="223" t="s">
        <v>248</v>
      </c>
      <c r="C141" s="15">
        <f>+C142+C143+C144+C145</f>
        <v>108317000</v>
      </c>
      <c r="D141" s="15">
        <f>+D142+D143+D144+D145</f>
        <v>108317000</v>
      </c>
    </row>
    <row r="142" spans="1:4" x14ac:dyDescent="0.25">
      <c r="A142" s="5" t="s">
        <v>94</v>
      </c>
      <c r="B142" s="221" t="s">
        <v>249</v>
      </c>
      <c r="C142" s="631"/>
      <c r="D142" s="631"/>
    </row>
    <row r="143" spans="1:4" x14ac:dyDescent="0.25">
      <c r="A143" s="5" t="s">
        <v>96</v>
      </c>
      <c r="B143" s="221" t="s">
        <v>250</v>
      </c>
      <c r="C143" s="631"/>
      <c r="D143" s="631"/>
    </row>
    <row r="144" spans="1:4" x14ac:dyDescent="0.25">
      <c r="A144" s="5" t="s">
        <v>98</v>
      </c>
      <c r="B144" s="221" t="s">
        <v>251</v>
      </c>
      <c r="C144" s="631"/>
      <c r="D144" s="631"/>
    </row>
    <row r="145" spans="1:4" ht="15.75" thickBot="1" x14ac:dyDescent="0.3">
      <c r="A145" s="657" t="s">
        <v>100</v>
      </c>
      <c r="B145" s="221" t="s">
        <v>473</v>
      </c>
      <c r="C145" s="631">
        <v>108317000</v>
      </c>
      <c r="D145" s="631">
        <v>108317000</v>
      </c>
    </row>
    <row r="146" spans="1:4" ht="15.75" thickBot="1" x14ac:dyDescent="0.3">
      <c r="A146" s="82" t="s">
        <v>253</v>
      </c>
      <c r="B146" s="223" t="s">
        <v>254</v>
      </c>
      <c r="C146" s="635">
        <f>SUM(C147:C151)</f>
        <v>0</v>
      </c>
      <c r="D146" s="635">
        <f>SUM(D147:D151)</f>
        <v>0</v>
      </c>
    </row>
    <row r="147" spans="1:4" x14ac:dyDescent="0.25">
      <c r="A147" s="5" t="s">
        <v>106</v>
      </c>
      <c r="B147" s="221" t="s">
        <v>255</v>
      </c>
      <c r="C147" s="631"/>
      <c r="D147" s="631"/>
    </row>
    <row r="148" spans="1:4" x14ac:dyDescent="0.25">
      <c r="A148" s="5" t="s">
        <v>108</v>
      </c>
      <c r="B148" s="221" t="s">
        <v>256</v>
      </c>
      <c r="C148" s="631"/>
      <c r="D148" s="631"/>
    </row>
    <row r="149" spans="1:4" x14ac:dyDescent="0.25">
      <c r="A149" s="5" t="s">
        <v>110</v>
      </c>
      <c r="B149" s="221" t="s">
        <v>257</v>
      </c>
      <c r="C149" s="631"/>
      <c r="D149" s="631"/>
    </row>
    <row r="150" spans="1:4" ht="22.5" x14ac:dyDescent="0.25">
      <c r="A150" s="5" t="s">
        <v>112</v>
      </c>
      <c r="B150" s="221" t="s">
        <v>258</v>
      </c>
      <c r="C150" s="631"/>
      <c r="D150" s="631"/>
    </row>
    <row r="151" spans="1:4" ht="15.75" thickBot="1" x14ac:dyDescent="0.3">
      <c r="A151" s="5" t="s">
        <v>259</v>
      </c>
      <c r="B151" s="221" t="s">
        <v>260</v>
      </c>
      <c r="C151" s="631"/>
      <c r="D151" s="631"/>
    </row>
    <row r="152" spans="1:4" ht="15.75" thickBot="1" x14ac:dyDescent="0.3">
      <c r="A152" s="82" t="s">
        <v>114</v>
      </c>
      <c r="B152" s="223" t="s">
        <v>261</v>
      </c>
      <c r="C152" s="663"/>
      <c r="D152" s="663"/>
    </row>
    <row r="153" spans="1:4" ht="15.75" thickBot="1" x14ac:dyDescent="0.3">
      <c r="A153" s="82" t="s">
        <v>262</v>
      </c>
      <c r="B153" s="223" t="s">
        <v>263</v>
      </c>
      <c r="C153" s="663"/>
      <c r="D153" s="663"/>
    </row>
    <row r="154" spans="1:4" ht="15.75" thickBot="1" x14ac:dyDescent="0.3">
      <c r="A154" s="82" t="s">
        <v>264</v>
      </c>
      <c r="B154" s="223" t="s">
        <v>265</v>
      </c>
      <c r="C154" s="636">
        <f>+C130+C134+C141+C146+C152+C153</f>
        <v>108317000</v>
      </c>
      <c r="D154" s="636">
        <f>+D130+D134+D141+D146+D152+D153</f>
        <v>108317000</v>
      </c>
    </row>
    <row r="155" spans="1:4" ht="15.75" thickBot="1" x14ac:dyDescent="0.3">
      <c r="A155" s="664" t="s">
        <v>266</v>
      </c>
      <c r="B155" s="637" t="s">
        <v>267</v>
      </c>
      <c r="C155" s="636">
        <f>+C129+C154</f>
        <v>244421902</v>
      </c>
      <c r="D155" s="636">
        <f>+D129+D154</f>
        <v>245090837</v>
      </c>
    </row>
    <row r="156" spans="1:4" ht="15.75" x14ac:dyDescent="0.25">
      <c r="A156" s="665"/>
      <c r="B156" s="665"/>
      <c r="C156" s="666"/>
    </row>
    <row r="157" spans="1:4" ht="15.75" x14ac:dyDescent="0.25">
      <c r="A157" s="678" t="s">
        <v>268</v>
      </c>
      <c r="B157" s="678"/>
      <c r="C157" s="678"/>
    </row>
    <row r="158" spans="1:4" ht="15.75" thickBot="1" x14ac:dyDescent="0.3">
      <c r="A158" s="676" t="s">
        <v>269</v>
      </c>
      <c r="B158" s="676"/>
      <c r="C158" s="644" t="str">
        <f>C91</f>
        <v>Forintban!</v>
      </c>
    </row>
    <row r="159" spans="1:4" ht="21.75" thickBot="1" x14ac:dyDescent="0.3">
      <c r="A159" s="82">
        <v>1</v>
      </c>
      <c r="B159" s="83" t="s">
        <v>270</v>
      </c>
      <c r="C159" s="104">
        <f>+C63-C129</f>
        <v>-478217</v>
      </c>
      <c r="D159" s="104">
        <f>+D63-D129</f>
        <v>-1147152</v>
      </c>
    </row>
    <row r="160" spans="1:4" ht="42.75" thickBot="1" x14ac:dyDescent="0.3">
      <c r="A160" s="82" t="s">
        <v>24</v>
      </c>
      <c r="B160" s="83" t="s">
        <v>271</v>
      </c>
      <c r="C160" s="104">
        <f>+C87-C154</f>
        <v>478217</v>
      </c>
      <c r="D160" s="104">
        <f>+D87-D154</f>
        <v>1147152</v>
      </c>
    </row>
  </sheetData>
  <mergeCells count="6">
    <mergeCell ref="A158:B158"/>
    <mergeCell ref="A2:C2"/>
    <mergeCell ref="A3:B3"/>
    <mergeCell ref="A90:C90"/>
    <mergeCell ref="A91:B91"/>
    <mergeCell ref="A157:C157"/>
  </mergeCells>
  <pageMargins left="0.7" right="0.7" top="0.75" bottom="0.75" header="0.3" footer="0.3"/>
  <pageSetup paperSize="9" scale="95" orientation="portrait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4"/>
  <sheetViews>
    <sheetView topLeftCell="A3" workbookViewId="0">
      <selection activeCell="G3" sqref="G3:G34"/>
    </sheetView>
  </sheetViews>
  <sheetFormatPr defaultRowHeight="15" x14ac:dyDescent="0.25"/>
  <cols>
    <col min="1" max="1" width="44.140625" customWidth="1"/>
    <col min="2" max="2" width="17.140625" customWidth="1"/>
    <col min="3" max="3" width="16.7109375" customWidth="1"/>
    <col min="4" max="4" width="40.7109375" customWidth="1"/>
    <col min="5" max="5" width="16.42578125" customWidth="1"/>
    <col min="6" max="6" width="17.5703125" customWidth="1"/>
  </cols>
  <sheetData>
    <row r="3" spans="1:7" ht="31.5" x14ac:dyDescent="0.25">
      <c r="A3" s="347" t="s">
        <v>397</v>
      </c>
      <c r="B3" s="348"/>
      <c r="C3" s="348"/>
      <c r="D3" s="348"/>
      <c r="E3" s="348"/>
      <c r="F3" s="348"/>
      <c r="G3" s="680" t="s">
        <v>474</v>
      </c>
    </row>
    <row r="4" spans="1:7" ht="15.75" thickBot="1" x14ac:dyDescent="0.3">
      <c r="A4" s="302"/>
      <c r="B4" s="303"/>
      <c r="C4" s="303"/>
      <c r="D4" s="303"/>
      <c r="E4" s="303"/>
      <c r="F4" s="349" t="s">
        <v>2</v>
      </c>
      <c r="G4" s="680"/>
    </row>
    <row r="5" spans="1:7" ht="15.75" thickBot="1" x14ac:dyDescent="0.3">
      <c r="A5" s="350" t="s">
        <v>280</v>
      </c>
      <c r="B5" s="351"/>
      <c r="C5" s="352"/>
      <c r="D5" s="350" t="s">
        <v>291</v>
      </c>
      <c r="E5" s="353"/>
      <c r="F5" s="354"/>
      <c r="G5" s="680"/>
    </row>
    <row r="6" spans="1:7" ht="48.75" thickBot="1" x14ac:dyDescent="0.3">
      <c r="A6" s="305" t="s">
        <v>272</v>
      </c>
      <c r="B6" s="306" t="str">
        <f>+'[2]1.1.sz.mell.'!B5</f>
        <v>Önkormányzat működési támogatásai (1.1.+…+.1.6.)</v>
      </c>
      <c r="C6" s="355" t="s">
        <v>6</v>
      </c>
      <c r="D6" s="305" t="s">
        <v>272</v>
      </c>
      <c r="E6" s="356" t="s">
        <v>5</v>
      </c>
      <c r="F6" s="307" t="s">
        <v>6</v>
      </c>
      <c r="G6" s="680"/>
    </row>
    <row r="7" spans="1:7" ht="15.75" thickBot="1" x14ac:dyDescent="0.3">
      <c r="A7" s="357" t="s">
        <v>7</v>
      </c>
      <c r="B7" s="358" t="s">
        <v>8</v>
      </c>
      <c r="C7" s="359" t="s">
        <v>9</v>
      </c>
      <c r="D7" s="357" t="s">
        <v>348</v>
      </c>
      <c r="E7" s="360" t="s">
        <v>349</v>
      </c>
      <c r="F7" s="361" t="s">
        <v>398</v>
      </c>
      <c r="G7" s="680"/>
    </row>
    <row r="8" spans="1:7" x14ac:dyDescent="0.25">
      <c r="A8" s="362" t="s">
        <v>399</v>
      </c>
      <c r="B8" s="363">
        <v>384335505</v>
      </c>
      <c r="C8" s="364">
        <v>406064370</v>
      </c>
      <c r="D8" s="362" t="s">
        <v>400</v>
      </c>
      <c r="E8" s="363">
        <v>320331036</v>
      </c>
      <c r="F8" s="400">
        <v>321927855</v>
      </c>
      <c r="G8" s="680"/>
    </row>
    <row r="9" spans="1:7" ht="22.5" x14ac:dyDescent="0.25">
      <c r="A9" s="366" t="s">
        <v>401</v>
      </c>
      <c r="B9" s="367">
        <v>121006566</v>
      </c>
      <c r="C9" s="368">
        <v>119127776</v>
      </c>
      <c r="D9" s="366" t="s">
        <v>182</v>
      </c>
      <c r="E9" s="367">
        <v>69522057</v>
      </c>
      <c r="F9" s="401">
        <v>69522057</v>
      </c>
      <c r="G9" s="680"/>
    </row>
    <row r="10" spans="1:7" x14ac:dyDescent="0.25">
      <c r="A10" s="366" t="s">
        <v>402</v>
      </c>
      <c r="B10" s="367"/>
      <c r="C10" s="368"/>
      <c r="D10" s="366" t="s">
        <v>403</v>
      </c>
      <c r="E10" s="367">
        <v>181696066</v>
      </c>
      <c r="F10" s="401">
        <v>206438269</v>
      </c>
      <c r="G10" s="680"/>
    </row>
    <row r="11" spans="1:7" x14ac:dyDescent="0.25">
      <c r="A11" s="366" t="s">
        <v>315</v>
      </c>
      <c r="B11" s="367">
        <v>126450000</v>
      </c>
      <c r="C11" s="368">
        <v>126450000</v>
      </c>
      <c r="D11" s="366" t="s">
        <v>184</v>
      </c>
      <c r="E11" s="367">
        <v>4700000</v>
      </c>
      <c r="F11" s="401">
        <v>4700000</v>
      </c>
      <c r="G11" s="680"/>
    </row>
    <row r="12" spans="1:7" x14ac:dyDescent="0.25">
      <c r="A12" s="370" t="s">
        <v>404</v>
      </c>
      <c r="B12" s="367">
        <v>57638113</v>
      </c>
      <c r="C12" s="368">
        <v>58638113</v>
      </c>
      <c r="D12" s="366" t="s">
        <v>186</v>
      </c>
      <c r="E12" s="367">
        <v>94724812</v>
      </c>
      <c r="F12" s="401">
        <v>98680714</v>
      </c>
      <c r="G12" s="680"/>
    </row>
    <row r="13" spans="1:7" x14ac:dyDescent="0.25">
      <c r="A13" s="366" t="s">
        <v>320</v>
      </c>
      <c r="B13" s="367"/>
      <c r="C13" s="371"/>
      <c r="D13" s="366" t="s">
        <v>211</v>
      </c>
      <c r="E13" s="372"/>
      <c r="F13" s="369">
        <v>24067713</v>
      </c>
      <c r="G13" s="680"/>
    </row>
    <row r="14" spans="1:7" x14ac:dyDescent="0.25">
      <c r="A14" s="366" t="s">
        <v>405</v>
      </c>
      <c r="B14" s="367"/>
      <c r="C14" s="368"/>
      <c r="D14" s="326"/>
      <c r="E14" s="373"/>
      <c r="F14" s="369"/>
      <c r="G14" s="680"/>
    </row>
    <row r="15" spans="1:7" x14ac:dyDescent="0.25">
      <c r="A15" s="326"/>
      <c r="B15" s="367"/>
      <c r="C15" s="368"/>
      <c r="D15" s="326"/>
      <c r="E15" s="373"/>
      <c r="F15" s="369"/>
      <c r="G15" s="680"/>
    </row>
    <row r="16" spans="1:7" x14ac:dyDescent="0.25">
      <c r="A16" s="478"/>
      <c r="B16" s="367"/>
      <c r="C16" s="371"/>
      <c r="D16" s="326"/>
      <c r="E16" s="373"/>
      <c r="F16" s="369"/>
      <c r="G16" s="680"/>
    </row>
    <row r="17" spans="1:7" x14ac:dyDescent="0.25">
      <c r="A17" s="326"/>
      <c r="B17" s="367"/>
      <c r="C17" s="368"/>
      <c r="D17" s="326"/>
      <c r="E17" s="373"/>
      <c r="F17" s="369"/>
      <c r="G17" s="680"/>
    </row>
    <row r="18" spans="1:7" x14ac:dyDescent="0.25">
      <c r="A18" s="326"/>
      <c r="B18" s="367"/>
      <c r="C18" s="368"/>
      <c r="D18" s="326"/>
      <c r="E18" s="373"/>
      <c r="F18" s="369"/>
      <c r="G18" s="680"/>
    </row>
    <row r="19" spans="1:7" ht="15.75" thickBot="1" x14ac:dyDescent="0.3">
      <c r="A19" s="323"/>
      <c r="B19" s="374"/>
      <c r="C19" s="375"/>
      <c r="D19" s="323"/>
      <c r="E19" s="376"/>
      <c r="F19" s="377"/>
      <c r="G19" s="680"/>
    </row>
    <row r="20" spans="1:7" ht="21.75" thickBot="1" x14ac:dyDescent="0.3">
      <c r="A20" s="378" t="s">
        <v>406</v>
      </c>
      <c r="B20" s="379">
        <f>SUM(B8:B19)</f>
        <v>689430184</v>
      </c>
      <c r="C20" s="379">
        <f>SUM(C8:C19)</f>
        <v>710280259</v>
      </c>
      <c r="D20" s="378" t="s">
        <v>407</v>
      </c>
      <c r="E20" s="479">
        <f>SUM(E8:E12)</f>
        <v>670973971</v>
      </c>
      <c r="F20" s="402">
        <f>SUM(F8:F13)</f>
        <v>725336608</v>
      </c>
      <c r="G20" s="680"/>
    </row>
    <row r="21" spans="1:7" x14ac:dyDescent="0.25">
      <c r="A21" s="381" t="s">
        <v>408</v>
      </c>
      <c r="B21" s="382">
        <f>+B22+B23+B24+B25</f>
        <v>0</v>
      </c>
      <c r="C21" s="383">
        <v>28488897</v>
      </c>
      <c r="D21" s="423" t="s">
        <v>409</v>
      </c>
      <c r="E21" s="385"/>
      <c r="F21" s="386"/>
      <c r="G21" s="680"/>
    </row>
    <row r="22" spans="1:7" x14ac:dyDescent="0.25">
      <c r="A22" s="384" t="s">
        <v>410</v>
      </c>
      <c r="B22" s="387"/>
      <c r="C22" s="388">
        <v>28488897</v>
      </c>
      <c r="D22" s="384" t="s">
        <v>411</v>
      </c>
      <c r="E22" s="389"/>
      <c r="F22" s="390"/>
      <c r="G22" s="680"/>
    </row>
    <row r="23" spans="1:7" x14ac:dyDescent="0.25">
      <c r="A23" s="384" t="s">
        <v>412</v>
      </c>
      <c r="B23" s="387"/>
      <c r="C23" s="388"/>
      <c r="D23" s="384" t="s">
        <v>413</v>
      </c>
      <c r="E23" s="389"/>
      <c r="F23" s="390"/>
      <c r="G23" s="680"/>
    </row>
    <row r="24" spans="1:7" x14ac:dyDescent="0.25">
      <c r="A24" s="384" t="s">
        <v>414</v>
      </c>
      <c r="B24" s="387"/>
      <c r="C24" s="388"/>
      <c r="D24" s="384" t="s">
        <v>415</v>
      </c>
      <c r="E24" s="389"/>
      <c r="F24" s="390"/>
      <c r="G24" s="680"/>
    </row>
    <row r="25" spans="1:7" x14ac:dyDescent="0.25">
      <c r="A25" s="384" t="s">
        <v>416</v>
      </c>
      <c r="B25" s="387"/>
      <c r="C25" s="391"/>
      <c r="D25" s="381" t="s">
        <v>417</v>
      </c>
      <c r="E25" s="385"/>
      <c r="F25" s="390"/>
      <c r="G25" s="680"/>
    </row>
    <row r="26" spans="1:7" x14ac:dyDescent="0.25">
      <c r="A26" s="384" t="s">
        <v>418</v>
      </c>
      <c r="B26" s="392">
        <f>+B27+B28</f>
        <v>0</v>
      </c>
      <c r="C26" s="393"/>
      <c r="D26" s="384" t="s">
        <v>419</v>
      </c>
      <c r="E26" s="389"/>
      <c r="F26" s="390"/>
      <c r="G26" s="680"/>
    </row>
    <row r="27" spans="1:7" x14ac:dyDescent="0.25">
      <c r="A27" s="381" t="s">
        <v>420</v>
      </c>
      <c r="B27" s="394"/>
      <c r="C27" s="391"/>
      <c r="D27" s="362" t="s">
        <v>251</v>
      </c>
      <c r="E27" s="395"/>
      <c r="F27" s="386"/>
      <c r="G27" s="680"/>
    </row>
    <row r="28" spans="1:7" x14ac:dyDescent="0.25">
      <c r="A28" s="384" t="s">
        <v>421</v>
      </c>
      <c r="B28" s="387"/>
      <c r="C28" s="388"/>
      <c r="D28" s="366" t="s">
        <v>261</v>
      </c>
      <c r="E28" s="372"/>
      <c r="F28" s="390"/>
      <c r="G28" s="680"/>
    </row>
    <row r="29" spans="1:7" x14ac:dyDescent="0.25">
      <c r="A29" s="384" t="s">
        <v>170</v>
      </c>
      <c r="B29" s="387"/>
      <c r="C29" s="388"/>
      <c r="D29" s="366" t="s">
        <v>263</v>
      </c>
      <c r="E29" s="372"/>
      <c r="F29" s="390"/>
      <c r="G29" s="680"/>
    </row>
    <row r="30" spans="1:7" ht="15.75" thickBot="1" x14ac:dyDescent="0.3">
      <c r="A30" s="381" t="s">
        <v>172</v>
      </c>
      <c r="B30" s="394"/>
      <c r="C30" s="391"/>
      <c r="D30" s="326" t="s">
        <v>250</v>
      </c>
      <c r="E30" s="373">
        <v>13432548</v>
      </c>
      <c r="F30" s="369">
        <v>13432548</v>
      </c>
      <c r="G30" s="680"/>
    </row>
    <row r="31" spans="1:7" ht="21.75" thickBot="1" x14ac:dyDescent="0.3">
      <c r="A31" s="378" t="s">
        <v>422</v>
      </c>
      <c r="B31" s="379">
        <f>+B21+B26+B29+B30</f>
        <v>0</v>
      </c>
      <c r="C31" s="396">
        <v>28488897</v>
      </c>
      <c r="D31" s="378" t="s">
        <v>423</v>
      </c>
      <c r="E31" s="380">
        <v>13432548</v>
      </c>
      <c r="F31" s="397">
        <f>SUM(F21:F30)</f>
        <v>13432548</v>
      </c>
      <c r="G31" s="680"/>
    </row>
    <row r="32" spans="1:7" ht="15.75" thickBot="1" x14ac:dyDescent="0.3">
      <c r="A32" s="398" t="s">
        <v>424</v>
      </c>
      <c r="B32" s="399">
        <f>+B20+B31</f>
        <v>689430184</v>
      </c>
      <c r="C32" s="399">
        <f>+C20+C31</f>
        <v>738769156</v>
      </c>
      <c r="D32" s="403" t="s">
        <v>425</v>
      </c>
      <c r="E32" s="404">
        <f>+E20+E31</f>
        <v>684406519</v>
      </c>
      <c r="F32" s="399">
        <f>+F20+F31</f>
        <v>738769156</v>
      </c>
      <c r="G32" s="680"/>
    </row>
    <row r="33" spans="1:7" ht="15.75" thickBot="1" x14ac:dyDescent="0.3">
      <c r="A33" s="398" t="s">
        <v>426</v>
      </c>
      <c r="B33" s="399" t="str">
        <f>IF(B20-E20&lt;0,E20-B20,"-")</f>
        <v>-</v>
      </c>
      <c r="C33" s="399">
        <f>IF(C20-F20&lt;0,F20-C20,"-")</f>
        <v>15056349</v>
      </c>
      <c r="D33" s="403" t="s">
        <v>427</v>
      </c>
      <c r="E33" s="404">
        <f>IF(B20-E20&gt;0,B20-E20,"-")</f>
        <v>18456213</v>
      </c>
      <c r="F33" s="399" t="str">
        <f>IF(C20-F20&gt;0,C20-F20,"-")</f>
        <v>-</v>
      </c>
      <c r="G33" s="680"/>
    </row>
    <row r="34" spans="1:7" ht="15.75" thickBot="1" x14ac:dyDescent="0.3">
      <c r="A34" s="398" t="s">
        <v>428</v>
      </c>
      <c r="B34" s="399" t="str">
        <f>IF(B32-E32&lt;0,E32-B32,"-")</f>
        <v>-</v>
      </c>
      <c r="C34" s="399" t="str">
        <f>IF(C21-F21&lt;0,F21-C21,"-")</f>
        <v>-</v>
      </c>
      <c r="D34" s="403" t="s">
        <v>429</v>
      </c>
      <c r="E34" s="404" t="str">
        <f>IF(B21-E21&gt;0,B21-E21,"-")</f>
        <v>-</v>
      </c>
      <c r="F34" s="399"/>
      <c r="G34" s="680"/>
    </row>
  </sheetData>
  <mergeCells count="1">
    <mergeCell ref="G3:G3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workbookViewId="0">
      <selection activeCell="G2" sqref="G2:G34"/>
    </sheetView>
  </sheetViews>
  <sheetFormatPr defaultRowHeight="15" x14ac:dyDescent="0.25"/>
  <cols>
    <col min="1" max="1" width="38.42578125" customWidth="1"/>
    <col min="2" max="2" width="16.42578125" customWidth="1"/>
    <col min="3" max="3" width="19" customWidth="1"/>
    <col min="4" max="4" width="37.28515625" customWidth="1"/>
    <col min="5" max="5" width="16" customWidth="1"/>
    <col min="6" max="6" width="17.42578125" customWidth="1"/>
    <col min="7" max="7" width="6.85546875" customWidth="1"/>
  </cols>
  <sheetData>
    <row r="2" spans="1:7" ht="31.5" x14ac:dyDescent="0.25">
      <c r="A2" s="347" t="s">
        <v>430</v>
      </c>
      <c r="B2" s="348"/>
      <c r="C2" s="348"/>
      <c r="D2" s="348"/>
      <c r="E2" s="348"/>
      <c r="F2" s="348"/>
      <c r="G2" s="680" t="s">
        <v>475</v>
      </c>
    </row>
    <row r="3" spans="1:7" ht="15.75" thickBot="1" x14ac:dyDescent="0.3">
      <c r="A3" s="302"/>
      <c r="B3" s="303"/>
      <c r="C3" s="303"/>
      <c r="D3" s="303"/>
      <c r="E3" s="303"/>
      <c r="F3" s="349" t="s">
        <v>2</v>
      </c>
      <c r="G3" s="680"/>
    </row>
    <row r="4" spans="1:7" ht="15.75" thickBot="1" x14ac:dyDescent="0.3">
      <c r="A4" s="350" t="s">
        <v>280</v>
      </c>
      <c r="B4" s="351"/>
      <c r="C4" s="352"/>
      <c r="D4" s="350" t="s">
        <v>291</v>
      </c>
      <c r="E4" s="353"/>
      <c r="F4" s="354"/>
      <c r="G4" s="680"/>
    </row>
    <row r="5" spans="1:7" ht="24.75" thickBot="1" x14ac:dyDescent="0.3">
      <c r="A5" s="305" t="s">
        <v>272</v>
      </c>
      <c r="B5" s="306" t="str">
        <f>+'[2]2.1.sz.mell  '!B5</f>
        <v>A</v>
      </c>
      <c r="C5" s="355" t="s">
        <v>6</v>
      </c>
      <c r="D5" s="305" t="s">
        <v>272</v>
      </c>
      <c r="E5" s="356" t="s">
        <v>5</v>
      </c>
      <c r="F5" s="307" t="s">
        <v>6</v>
      </c>
      <c r="G5" s="680"/>
    </row>
    <row r="6" spans="1:7" ht="15.75" thickBot="1" x14ac:dyDescent="0.3">
      <c r="A6" s="357" t="s">
        <v>7</v>
      </c>
      <c r="B6" s="358" t="s">
        <v>8</v>
      </c>
      <c r="C6" s="359" t="s">
        <v>9</v>
      </c>
      <c r="D6" s="357" t="s">
        <v>348</v>
      </c>
      <c r="E6" s="360" t="s">
        <v>349</v>
      </c>
      <c r="F6" s="361" t="s">
        <v>398</v>
      </c>
      <c r="G6" s="680"/>
    </row>
    <row r="7" spans="1:7" ht="22.5" x14ac:dyDescent="0.25">
      <c r="A7" s="362" t="s">
        <v>431</v>
      </c>
      <c r="B7" s="363">
        <v>105203370</v>
      </c>
      <c r="C7" s="364">
        <v>675160555</v>
      </c>
      <c r="D7" s="362" t="s">
        <v>217</v>
      </c>
      <c r="E7" s="405">
        <v>123931205</v>
      </c>
      <c r="F7" s="365">
        <v>207771340</v>
      </c>
      <c r="G7" s="680"/>
    </row>
    <row r="8" spans="1:7" x14ac:dyDescent="0.25">
      <c r="A8" s="366" t="s">
        <v>432</v>
      </c>
      <c r="B8" s="367"/>
      <c r="C8" s="368"/>
      <c r="D8" s="366" t="s">
        <v>433</v>
      </c>
      <c r="E8" s="372"/>
      <c r="F8" s="369"/>
      <c r="G8" s="680"/>
    </row>
    <row r="9" spans="1:7" x14ac:dyDescent="0.25">
      <c r="A9" s="366" t="s">
        <v>434</v>
      </c>
      <c r="B9" s="367"/>
      <c r="C9" s="368"/>
      <c r="D9" s="366" t="s">
        <v>219</v>
      </c>
      <c r="E9" s="372">
        <v>11993500</v>
      </c>
      <c r="F9" s="369">
        <v>41993500</v>
      </c>
      <c r="G9" s="680"/>
    </row>
    <row r="10" spans="1:7" x14ac:dyDescent="0.25">
      <c r="A10" s="366" t="s">
        <v>435</v>
      </c>
      <c r="B10" s="367"/>
      <c r="C10" s="368"/>
      <c r="D10" s="366" t="s">
        <v>436</v>
      </c>
      <c r="E10" s="372"/>
      <c r="F10" s="369"/>
      <c r="G10" s="680"/>
    </row>
    <row r="11" spans="1:7" x14ac:dyDescent="0.25">
      <c r="A11" s="366" t="s">
        <v>437</v>
      </c>
      <c r="B11" s="367"/>
      <c r="C11" s="368"/>
      <c r="D11" s="366" t="s">
        <v>221</v>
      </c>
      <c r="E11" s="372">
        <v>6534902</v>
      </c>
      <c r="F11" s="369">
        <v>6534902</v>
      </c>
      <c r="G11" s="680"/>
    </row>
    <row r="12" spans="1:7" x14ac:dyDescent="0.25">
      <c r="A12" s="366" t="s">
        <v>438</v>
      </c>
      <c r="B12" s="367"/>
      <c r="C12" s="371"/>
      <c r="D12" s="406"/>
      <c r="E12" s="407"/>
      <c r="F12" s="369"/>
      <c r="G12" s="680"/>
    </row>
    <row r="13" spans="1:7" x14ac:dyDescent="0.25">
      <c r="A13" s="326"/>
      <c r="B13" s="367"/>
      <c r="C13" s="368"/>
      <c r="D13" s="406"/>
      <c r="E13" s="407"/>
      <c r="F13" s="369"/>
      <c r="G13" s="680"/>
    </row>
    <row r="14" spans="1:7" x14ac:dyDescent="0.25">
      <c r="A14" s="326"/>
      <c r="B14" s="367"/>
      <c r="C14" s="368"/>
      <c r="D14" s="408"/>
      <c r="E14" s="409"/>
      <c r="F14" s="369"/>
      <c r="G14" s="680"/>
    </row>
    <row r="15" spans="1:7" x14ac:dyDescent="0.25">
      <c r="A15" s="410"/>
      <c r="B15" s="367"/>
      <c r="C15" s="371"/>
      <c r="D15" s="406"/>
      <c r="E15" s="407"/>
      <c r="F15" s="369"/>
      <c r="G15" s="680"/>
    </row>
    <row r="16" spans="1:7" x14ac:dyDescent="0.25">
      <c r="A16" s="326"/>
      <c r="B16" s="367"/>
      <c r="C16" s="371"/>
      <c r="D16" s="406"/>
      <c r="E16" s="407"/>
      <c r="F16" s="369"/>
      <c r="G16" s="680"/>
    </row>
    <row r="17" spans="1:7" ht="15.75" thickBot="1" x14ac:dyDescent="0.3">
      <c r="A17" s="411"/>
      <c r="B17" s="374"/>
      <c r="C17" s="412"/>
      <c r="D17" s="413" t="s">
        <v>211</v>
      </c>
      <c r="E17" s="395"/>
      <c r="F17" s="414"/>
      <c r="G17" s="680"/>
    </row>
    <row r="18" spans="1:7" ht="21.75" thickBot="1" x14ac:dyDescent="0.3">
      <c r="A18" s="378" t="s">
        <v>439</v>
      </c>
      <c r="B18" s="379">
        <f>+B7+B9+B10+B12+B13+B14+B15+B16+B17</f>
        <v>105203370</v>
      </c>
      <c r="C18" s="397">
        <f>+C7+C9+C10+C12+C13+C14+C15+C16+C17</f>
        <v>675160555</v>
      </c>
      <c r="D18" s="378" t="s">
        <v>440</v>
      </c>
      <c r="E18" s="380">
        <v>142459607</v>
      </c>
      <c r="F18" s="397">
        <f>+F7+F9+F11+F12+F13+F14+F15+F16+F17</f>
        <v>256299742</v>
      </c>
      <c r="G18" s="680"/>
    </row>
    <row r="19" spans="1:7" x14ac:dyDescent="0.25">
      <c r="A19" s="415" t="s">
        <v>441</v>
      </c>
      <c r="B19" s="416">
        <f>SUM(B20:B24)</f>
        <v>35240572</v>
      </c>
      <c r="C19" s="417">
        <v>6121187</v>
      </c>
      <c r="D19" s="384" t="s">
        <v>409</v>
      </c>
      <c r="E19" s="418"/>
      <c r="F19" s="419">
        <v>421974000</v>
      </c>
      <c r="G19" s="680"/>
    </row>
    <row r="20" spans="1:7" x14ac:dyDescent="0.25">
      <c r="A20" s="420" t="s">
        <v>324</v>
      </c>
      <c r="B20" s="387">
        <v>35240572</v>
      </c>
      <c r="C20" s="388">
        <v>6121187</v>
      </c>
      <c r="D20" s="384" t="s">
        <v>442</v>
      </c>
      <c r="E20" s="389"/>
      <c r="F20" s="390"/>
      <c r="G20" s="680"/>
    </row>
    <row r="21" spans="1:7" x14ac:dyDescent="0.25">
      <c r="A21" s="420" t="s">
        <v>443</v>
      </c>
      <c r="B21" s="387"/>
      <c r="C21" s="388"/>
      <c r="D21" s="384" t="s">
        <v>413</v>
      </c>
      <c r="E21" s="389"/>
      <c r="F21" s="390"/>
      <c r="G21" s="680"/>
    </row>
    <row r="22" spans="1:7" x14ac:dyDescent="0.25">
      <c r="A22" s="420" t="s">
        <v>444</v>
      </c>
      <c r="B22" s="387"/>
      <c r="C22" s="388"/>
      <c r="D22" s="384" t="s">
        <v>415</v>
      </c>
      <c r="E22" s="389">
        <v>3008000</v>
      </c>
      <c r="F22" s="390">
        <v>3008000</v>
      </c>
      <c r="G22" s="680"/>
    </row>
    <row r="23" spans="1:7" x14ac:dyDescent="0.25">
      <c r="A23" s="420" t="s">
        <v>445</v>
      </c>
      <c r="B23" s="387"/>
      <c r="C23" s="391"/>
      <c r="D23" s="381" t="s">
        <v>417</v>
      </c>
      <c r="E23" s="385"/>
      <c r="F23" s="390"/>
      <c r="G23" s="680"/>
    </row>
    <row r="24" spans="1:7" ht="22.5" x14ac:dyDescent="0.25">
      <c r="A24" s="421" t="s">
        <v>446</v>
      </c>
      <c r="B24" s="387"/>
      <c r="C24" s="388"/>
      <c r="D24" s="384" t="s">
        <v>447</v>
      </c>
      <c r="E24" s="389"/>
      <c r="F24" s="390"/>
      <c r="G24" s="680"/>
    </row>
    <row r="25" spans="1:7" x14ac:dyDescent="0.25">
      <c r="A25" s="422" t="s">
        <v>448</v>
      </c>
      <c r="B25" s="392">
        <f>+B26+B27+B28+B29+B30</f>
        <v>0</v>
      </c>
      <c r="C25" s="417"/>
      <c r="D25" s="423" t="s">
        <v>449</v>
      </c>
      <c r="E25" s="418"/>
      <c r="F25" s="390"/>
      <c r="G25" s="680"/>
    </row>
    <row r="26" spans="1:7" x14ac:dyDescent="0.25">
      <c r="A26" s="421" t="s">
        <v>450</v>
      </c>
      <c r="B26" s="387"/>
      <c r="C26" s="424"/>
      <c r="D26" s="423" t="s">
        <v>252</v>
      </c>
      <c r="E26" s="418"/>
      <c r="F26" s="390"/>
      <c r="G26" s="680"/>
    </row>
    <row r="27" spans="1:7" x14ac:dyDescent="0.25">
      <c r="A27" s="421" t="s">
        <v>451</v>
      </c>
      <c r="B27" s="387"/>
      <c r="C27" s="424"/>
      <c r="D27" s="425"/>
      <c r="E27" s="426"/>
      <c r="F27" s="390"/>
      <c r="G27" s="680"/>
    </row>
    <row r="28" spans="1:7" x14ac:dyDescent="0.25">
      <c r="A28" s="420" t="s">
        <v>452</v>
      </c>
      <c r="B28" s="387"/>
      <c r="C28" s="424"/>
      <c r="D28" s="427"/>
      <c r="E28" s="428"/>
      <c r="F28" s="390"/>
      <c r="G28" s="680"/>
    </row>
    <row r="29" spans="1:7" x14ac:dyDescent="0.25">
      <c r="A29" s="429" t="s">
        <v>453</v>
      </c>
      <c r="B29" s="387"/>
      <c r="C29" s="388"/>
      <c r="D29" s="326"/>
      <c r="E29" s="373"/>
      <c r="F29" s="390"/>
      <c r="G29" s="680"/>
    </row>
    <row r="30" spans="1:7" ht="15.75" thickBot="1" x14ac:dyDescent="0.3">
      <c r="A30" s="430" t="s">
        <v>454</v>
      </c>
      <c r="B30" s="387"/>
      <c r="C30" s="424"/>
      <c r="D30" s="427"/>
      <c r="E30" s="428"/>
      <c r="F30" s="390"/>
      <c r="G30" s="680"/>
    </row>
    <row r="31" spans="1:7" ht="32.25" thickBot="1" x14ac:dyDescent="0.3">
      <c r="A31" s="378" t="s">
        <v>455</v>
      </c>
      <c r="B31" s="379">
        <f>+B19+B25</f>
        <v>35240572</v>
      </c>
      <c r="C31" s="379">
        <f>+C19+C25</f>
        <v>6121187</v>
      </c>
      <c r="D31" s="378" t="s">
        <v>456</v>
      </c>
      <c r="E31" s="380">
        <v>3008000</v>
      </c>
      <c r="F31" s="397">
        <f>SUM(F19:F30)</f>
        <v>424982000</v>
      </c>
      <c r="G31" s="680"/>
    </row>
    <row r="32" spans="1:7" ht="15.75" thickBot="1" x14ac:dyDescent="0.3">
      <c r="A32" s="398" t="s">
        <v>457</v>
      </c>
      <c r="B32" s="399">
        <f>+B18+B31</f>
        <v>140443942</v>
      </c>
      <c r="C32" s="399">
        <f>+C18+C31</f>
        <v>681281742</v>
      </c>
      <c r="D32" s="433" t="s">
        <v>458</v>
      </c>
      <c r="E32" s="432">
        <f>+E18+E31</f>
        <v>145467607</v>
      </c>
      <c r="F32" s="432">
        <f>+F18+F31</f>
        <v>681281742</v>
      </c>
      <c r="G32" s="680"/>
    </row>
    <row r="33" spans="1:7" ht="15.75" thickBot="1" x14ac:dyDescent="0.3">
      <c r="A33" s="398" t="s">
        <v>426</v>
      </c>
      <c r="B33" s="399">
        <f>IF(B18-E18&lt;0,E18-B18,"-")</f>
        <v>37256237</v>
      </c>
      <c r="C33" s="431"/>
      <c r="D33" s="398" t="s">
        <v>427</v>
      </c>
      <c r="E33" s="483"/>
      <c r="F33" s="399">
        <f>IF(C18-F18&gt;0,C18-F18,"-")</f>
        <v>418860813</v>
      </c>
      <c r="G33" s="680"/>
    </row>
    <row r="34" spans="1:7" ht="15.75" thickBot="1" x14ac:dyDescent="0.3">
      <c r="A34" s="398" t="s">
        <v>428</v>
      </c>
      <c r="B34" s="399">
        <f>IF(B32-E32&lt;0,E32-B32,"-")</f>
        <v>5023665</v>
      </c>
      <c r="C34" s="431"/>
      <c r="D34" s="480" t="s">
        <v>429</v>
      </c>
      <c r="E34" s="481"/>
      <c r="F34" s="482" t="str">
        <f>IF(C19-F19&gt;0,C19-F19,"-")</f>
        <v>-</v>
      </c>
      <c r="G34" s="680"/>
    </row>
  </sheetData>
  <mergeCells count="1">
    <mergeCell ref="G2:G34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H4" sqref="H4"/>
    </sheetView>
  </sheetViews>
  <sheetFormatPr defaultRowHeight="15" x14ac:dyDescent="0.25"/>
  <cols>
    <col min="1" max="1" width="52.7109375" customWidth="1"/>
    <col min="2" max="2" width="17.42578125" customWidth="1"/>
    <col min="3" max="3" width="16" customWidth="1"/>
    <col min="4" max="4" width="16.140625" customWidth="1"/>
    <col min="5" max="5" width="16.5703125" customWidth="1"/>
    <col min="6" max="6" width="17.7109375" customWidth="1"/>
  </cols>
  <sheetData>
    <row r="1" spans="1:6" x14ac:dyDescent="0.25">
      <c r="D1" s="671"/>
      <c r="F1" s="122" t="s">
        <v>483</v>
      </c>
    </row>
    <row r="2" spans="1:6" ht="15.75" x14ac:dyDescent="0.25">
      <c r="A2" s="681" t="s">
        <v>344</v>
      </c>
      <c r="B2" s="681"/>
      <c r="C2" s="681"/>
      <c r="D2" s="681"/>
      <c r="E2" s="681"/>
      <c r="F2" s="681"/>
    </row>
    <row r="3" spans="1:6" ht="27.75" thickBot="1" x14ac:dyDescent="0.3">
      <c r="A3" s="302"/>
      <c r="B3" s="303"/>
      <c r="C3" s="303"/>
      <c r="D3" s="303"/>
      <c r="E3" s="303"/>
      <c r="F3" s="304" t="str">
        <f>'[3]5.sz.mell.'!C3</f>
        <v>Fejlesztés várható kiadása</v>
      </c>
    </row>
    <row r="4" spans="1:6" ht="24.75" thickBot="1" x14ac:dyDescent="0.3">
      <c r="A4" s="305" t="s">
        <v>345</v>
      </c>
      <c r="B4" s="306" t="s">
        <v>346</v>
      </c>
      <c r="C4" s="306" t="s">
        <v>347</v>
      </c>
      <c r="D4" s="306" t="s">
        <v>459</v>
      </c>
      <c r="E4" s="306" t="s">
        <v>5</v>
      </c>
      <c r="F4" s="307" t="s">
        <v>464</v>
      </c>
    </row>
    <row r="5" spans="1:6" ht="15.75" thickBot="1" x14ac:dyDescent="0.3">
      <c r="A5" s="308" t="s">
        <v>7</v>
      </c>
      <c r="B5" s="309" t="s">
        <v>8</v>
      </c>
      <c r="C5" s="309" t="s">
        <v>9</v>
      </c>
      <c r="D5" s="309" t="s">
        <v>348</v>
      </c>
      <c r="E5" s="309" t="s">
        <v>349</v>
      </c>
      <c r="F5" s="310" t="s">
        <v>350</v>
      </c>
    </row>
    <row r="6" spans="1:6" ht="24" x14ac:dyDescent="0.25">
      <c r="A6" s="311" t="s">
        <v>351</v>
      </c>
      <c r="B6" s="312">
        <v>4794250</v>
      </c>
      <c r="C6" s="313" t="s">
        <v>352</v>
      </c>
      <c r="D6" s="312"/>
      <c r="E6" s="312">
        <v>4794250</v>
      </c>
      <c r="F6" s="314">
        <f>B6-D6-E6</f>
        <v>0</v>
      </c>
    </row>
    <row r="7" spans="1:6" x14ac:dyDescent="0.25">
      <c r="A7" s="315" t="s">
        <v>353</v>
      </c>
      <c r="B7" s="316">
        <v>1334135</v>
      </c>
      <c r="C7" s="317" t="s">
        <v>352</v>
      </c>
      <c r="D7" s="316"/>
      <c r="E7" s="316">
        <v>1334135</v>
      </c>
      <c r="F7" s="321">
        <f t="shared" ref="F7:F16" si="0">B7-D7-E7</f>
        <v>0</v>
      </c>
    </row>
    <row r="8" spans="1:6" x14ac:dyDescent="0.25">
      <c r="A8" s="315" t="s">
        <v>354</v>
      </c>
      <c r="B8" s="316">
        <v>30890000</v>
      </c>
      <c r="C8" s="317" t="s">
        <v>352</v>
      </c>
      <c r="D8" s="316"/>
      <c r="E8" s="316">
        <v>30890000</v>
      </c>
      <c r="F8" s="321">
        <f t="shared" si="0"/>
        <v>0</v>
      </c>
    </row>
    <row r="9" spans="1:6" x14ac:dyDescent="0.25">
      <c r="A9" s="315" t="s">
        <v>355</v>
      </c>
      <c r="B9" s="316">
        <v>1549000</v>
      </c>
      <c r="C9" s="317" t="s">
        <v>352</v>
      </c>
      <c r="D9" s="316"/>
      <c r="E9" s="316">
        <v>1549000</v>
      </c>
      <c r="F9" s="321">
        <f t="shared" si="0"/>
        <v>0</v>
      </c>
    </row>
    <row r="10" spans="1:6" x14ac:dyDescent="0.25">
      <c r="A10" s="315" t="s">
        <v>356</v>
      </c>
      <c r="B10" s="316">
        <v>30000000</v>
      </c>
      <c r="C10" s="317" t="s">
        <v>352</v>
      </c>
      <c r="D10" s="316"/>
      <c r="E10" s="316">
        <v>30000000</v>
      </c>
      <c r="F10" s="321">
        <f t="shared" si="0"/>
        <v>0</v>
      </c>
    </row>
    <row r="11" spans="1:6" x14ac:dyDescent="0.25">
      <c r="A11" s="315" t="s">
        <v>357</v>
      </c>
      <c r="B11" s="316">
        <v>20000000</v>
      </c>
      <c r="C11" s="317" t="s">
        <v>352</v>
      </c>
      <c r="D11" s="316"/>
      <c r="E11" s="316">
        <v>20000000</v>
      </c>
      <c r="F11" s="321">
        <f t="shared" si="0"/>
        <v>0</v>
      </c>
    </row>
    <row r="12" spans="1:6" x14ac:dyDescent="0.25">
      <c r="A12" s="315" t="s">
        <v>358</v>
      </c>
      <c r="B12" s="316">
        <v>1900000</v>
      </c>
      <c r="C12" s="317" t="s">
        <v>352</v>
      </c>
      <c r="D12" s="316"/>
      <c r="E12" s="316">
        <v>1900000</v>
      </c>
      <c r="F12" s="321">
        <f t="shared" si="0"/>
        <v>0</v>
      </c>
    </row>
    <row r="13" spans="1:6" x14ac:dyDescent="0.25">
      <c r="A13" s="315" t="s">
        <v>359</v>
      </c>
      <c r="B13" s="316">
        <v>738000</v>
      </c>
      <c r="C13" s="317" t="s">
        <v>352</v>
      </c>
      <c r="D13" s="316"/>
      <c r="E13" s="316">
        <v>738000</v>
      </c>
      <c r="F13" s="321">
        <f t="shared" si="0"/>
        <v>0</v>
      </c>
    </row>
    <row r="14" spans="1:6" x14ac:dyDescent="0.25">
      <c r="A14" s="315" t="s">
        <v>360</v>
      </c>
      <c r="B14" s="316">
        <v>952000</v>
      </c>
      <c r="C14" s="317" t="s">
        <v>352</v>
      </c>
      <c r="D14" s="316"/>
      <c r="E14" s="316">
        <v>952000</v>
      </c>
      <c r="F14" s="321">
        <f t="shared" si="0"/>
        <v>0</v>
      </c>
    </row>
    <row r="15" spans="1:6" x14ac:dyDescent="0.25">
      <c r="A15" s="315" t="s">
        <v>361</v>
      </c>
      <c r="B15" s="316">
        <v>2400000</v>
      </c>
      <c r="C15" s="317" t="s">
        <v>352</v>
      </c>
      <c r="D15" s="316"/>
      <c r="E15" s="316">
        <v>2400000</v>
      </c>
      <c r="F15" s="321">
        <f t="shared" si="0"/>
        <v>0</v>
      </c>
    </row>
    <row r="16" spans="1:6" x14ac:dyDescent="0.25">
      <c r="A16" s="315" t="s">
        <v>362</v>
      </c>
      <c r="B16" s="316">
        <v>927000</v>
      </c>
      <c r="C16" s="317" t="s">
        <v>352</v>
      </c>
      <c r="D16" s="316"/>
      <c r="E16" s="316">
        <v>927000</v>
      </c>
      <c r="F16" s="321">
        <f t="shared" si="0"/>
        <v>0</v>
      </c>
    </row>
    <row r="17" spans="1:6" x14ac:dyDescent="0.25">
      <c r="A17" s="318" t="s">
        <v>363</v>
      </c>
      <c r="B17" s="319">
        <v>12700000</v>
      </c>
      <c r="C17" s="320" t="s">
        <v>352</v>
      </c>
      <c r="D17" s="319"/>
      <c r="E17" s="319">
        <v>12700000</v>
      </c>
      <c r="F17" s="321">
        <f t="shared" ref="F17:F43" si="1">B17-D17-E17</f>
        <v>0</v>
      </c>
    </row>
    <row r="18" spans="1:6" x14ac:dyDescent="0.25">
      <c r="A18" s="322" t="s">
        <v>364</v>
      </c>
      <c r="B18" s="319">
        <v>90424</v>
      </c>
      <c r="C18" s="320" t="s">
        <v>352</v>
      </c>
      <c r="D18" s="319"/>
      <c r="E18" s="319">
        <v>90424</v>
      </c>
      <c r="F18" s="321">
        <f t="shared" si="1"/>
        <v>0</v>
      </c>
    </row>
    <row r="19" spans="1:6" x14ac:dyDescent="0.25">
      <c r="A19" s="318" t="s">
        <v>365</v>
      </c>
      <c r="B19" s="319">
        <v>1416050</v>
      </c>
      <c r="C19" s="320" t="s">
        <v>352</v>
      </c>
      <c r="D19" s="319"/>
      <c r="E19" s="319">
        <v>1416050</v>
      </c>
      <c r="F19" s="321">
        <f t="shared" si="1"/>
        <v>0</v>
      </c>
    </row>
    <row r="20" spans="1:6" x14ac:dyDescent="0.25">
      <c r="A20" s="322" t="s">
        <v>366</v>
      </c>
      <c r="B20" s="319">
        <v>2305050</v>
      </c>
      <c r="C20" s="320" t="s">
        <v>352</v>
      </c>
      <c r="D20" s="319"/>
      <c r="E20" s="319">
        <v>2305050</v>
      </c>
      <c r="F20" s="321">
        <f t="shared" si="1"/>
        <v>0</v>
      </c>
    </row>
    <row r="21" spans="1:6" x14ac:dyDescent="0.25">
      <c r="A21" s="318" t="s">
        <v>367</v>
      </c>
      <c r="B21" s="319">
        <v>1231900</v>
      </c>
      <c r="C21" s="320" t="s">
        <v>352</v>
      </c>
      <c r="D21" s="319"/>
      <c r="E21" s="319">
        <v>1231900</v>
      </c>
      <c r="F21" s="321">
        <f t="shared" si="1"/>
        <v>0</v>
      </c>
    </row>
    <row r="22" spans="1:6" x14ac:dyDescent="0.25">
      <c r="A22" s="318" t="s">
        <v>368</v>
      </c>
      <c r="B22" s="319">
        <v>301371</v>
      </c>
      <c r="C22" s="320" t="s">
        <v>352</v>
      </c>
      <c r="D22" s="319"/>
      <c r="E22" s="319">
        <v>301371</v>
      </c>
      <c r="F22" s="321">
        <f t="shared" si="1"/>
        <v>0</v>
      </c>
    </row>
    <row r="23" spans="1:6" x14ac:dyDescent="0.25">
      <c r="A23" s="318" t="s">
        <v>369</v>
      </c>
      <c r="B23" s="319">
        <v>7821930</v>
      </c>
      <c r="C23" s="320" t="s">
        <v>352</v>
      </c>
      <c r="D23" s="319"/>
      <c r="E23" s="319">
        <v>7821930</v>
      </c>
      <c r="F23" s="321">
        <f t="shared" si="1"/>
        <v>0</v>
      </c>
    </row>
    <row r="24" spans="1:6" x14ac:dyDescent="0.25">
      <c r="A24" s="318" t="s">
        <v>370</v>
      </c>
      <c r="B24" s="319">
        <v>10559606</v>
      </c>
      <c r="C24" s="320" t="s">
        <v>352</v>
      </c>
      <c r="D24" s="319"/>
      <c r="E24" s="319">
        <v>10559606</v>
      </c>
      <c r="F24" s="321">
        <f t="shared" si="1"/>
        <v>0</v>
      </c>
    </row>
    <row r="25" spans="1:6" x14ac:dyDescent="0.25">
      <c r="A25" s="318" t="s">
        <v>371</v>
      </c>
      <c r="B25" s="319">
        <v>5866448</v>
      </c>
      <c r="C25" s="320" t="s">
        <v>352</v>
      </c>
      <c r="D25" s="319"/>
      <c r="E25" s="319">
        <v>5866448</v>
      </c>
      <c r="F25" s="321">
        <f t="shared" si="1"/>
        <v>0</v>
      </c>
    </row>
    <row r="26" spans="1:6" x14ac:dyDescent="0.25">
      <c r="A26" s="318" t="s">
        <v>372</v>
      </c>
      <c r="B26" s="319">
        <v>21256094</v>
      </c>
      <c r="C26" s="320" t="s">
        <v>352</v>
      </c>
      <c r="D26" s="319"/>
      <c r="E26" s="319">
        <v>21256094</v>
      </c>
      <c r="F26" s="321">
        <f t="shared" si="1"/>
        <v>0</v>
      </c>
    </row>
    <row r="27" spans="1:6" x14ac:dyDescent="0.25">
      <c r="A27" s="318" t="s">
        <v>373</v>
      </c>
      <c r="B27" s="319">
        <v>8604123</v>
      </c>
      <c r="C27" s="320" t="s">
        <v>352</v>
      </c>
      <c r="D27" s="319"/>
      <c r="E27" s="319">
        <v>8604123</v>
      </c>
      <c r="F27" s="321">
        <f t="shared" si="1"/>
        <v>0</v>
      </c>
    </row>
    <row r="28" spans="1:6" x14ac:dyDescent="0.25">
      <c r="A28" s="318" t="s">
        <v>374</v>
      </c>
      <c r="B28" s="319">
        <v>7626382</v>
      </c>
      <c r="C28" s="320" t="s">
        <v>352</v>
      </c>
      <c r="D28" s="319"/>
      <c r="E28" s="319">
        <v>7626382</v>
      </c>
      <c r="F28" s="321">
        <f t="shared" si="1"/>
        <v>0</v>
      </c>
    </row>
    <row r="29" spans="1:6" x14ac:dyDescent="0.25">
      <c r="A29" s="318" t="s">
        <v>375</v>
      </c>
      <c r="B29" s="319">
        <v>12123992</v>
      </c>
      <c r="C29" s="320" t="s">
        <v>352</v>
      </c>
      <c r="D29" s="319"/>
      <c r="E29" s="319">
        <v>12123992</v>
      </c>
      <c r="F29" s="321">
        <f t="shared" si="1"/>
        <v>0</v>
      </c>
    </row>
    <row r="30" spans="1:6" x14ac:dyDescent="0.25">
      <c r="A30" s="318" t="s">
        <v>376</v>
      </c>
      <c r="B30" s="319">
        <v>558800</v>
      </c>
      <c r="C30" s="320" t="s">
        <v>352</v>
      </c>
      <c r="D30" s="319"/>
      <c r="E30" s="319">
        <v>558800</v>
      </c>
      <c r="F30" s="321">
        <f t="shared" si="1"/>
        <v>0</v>
      </c>
    </row>
    <row r="31" spans="1:6" x14ac:dyDescent="0.25">
      <c r="A31" s="318" t="s">
        <v>377</v>
      </c>
      <c r="B31" s="319">
        <v>40000</v>
      </c>
      <c r="C31" s="320" t="s">
        <v>352</v>
      </c>
      <c r="D31" s="319"/>
      <c r="E31" s="319">
        <v>40000</v>
      </c>
      <c r="F31" s="321">
        <f t="shared" si="1"/>
        <v>0</v>
      </c>
    </row>
    <row r="32" spans="1:6" x14ac:dyDescent="0.25">
      <c r="A32" s="318" t="s">
        <v>378</v>
      </c>
      <c r="B32" s="319">
        <v>50000</v>
      </c>
      <c r="C32" s="320" t="s">
        <v>352</v>
      </c>
      <c r="D32" s="319"/>
      <c r="E32" s="319">
        <v>50000</v>
      </c>
      <c r="F32" s="321">
        <f t="shared" si="1"/>
        <v>0</v>
      </c>
    </row>
    <row r="33" spans="1:6" x14ac:dyDescent="0.25">
      <c r="A33" s="318" t="s">
        <v>379</v>
      </c>
      <c r="B33" s="319">
        <v>200000</v>
      </c>
      <c r="C33" s="320" t="s">
        <v>352</v>
      </c>
      <c r="D33" s="319"/>
      <c r="E33" s="319">
        <v>200000</v>
      </c>
      <c r="F33" s="321">
        <f t="shared" si="1"/>
        <v>0</v>
      </c>
    </row>
    <row r="34" spans="1:6" x14ac:dyDescent="0.25">
      <c r="A34" s="318" t="s">
        <v>380</v>
      </c>
      <c r="B34" s="319">
        <v>10000</v>
      </c>
      <c r="C34" s="320" t="s">
        <v>352</v>
      </c>
      <c r="D34" s="319"/>
      <c r="E34" s="319">
        <v>10000</v>
      </c>
      <c r="F34" s="321">
        <f t="shared" si="1"/>
        <v>0</v>
      </c>
    </row>
    <row r="35" spans="1:6" x14ac:dyDescent="0.25">
      <c r="A35" s="318" t="s">
        <v>381</v>
      </c>
      <c r="B35" s="319">
        <v>200000</v>
      </c>
      <c r="C35" s="320" t="s">
        <v>352</v>
      </c>
      <c r="D35" s="319"/>
      <c r="E35" s="319">
        <v>200000</v>
      </c>
      <c r="F35" s="321">
        <f t="shared" si="1"/>
        <v>0</v>
      </c>
    </row>
    <row r="36" spans="1:6" x14ac:dyDescent="0.25">
      <c r="A36" s="318" t="s">
        <v>382</v>
      </c>
      <c r="B36" s="319">
        <v>15000</v>
      </c>
      <c r="C36" s="320" t="s">
        <v>352</v>
      </c>
      <c r="D36" s="319"/>
      <c r="E36" s="319">
        <v>15000</v>
      </c>
      <c r="F36" s="321">
        <f t="shared" si="1"/>
        <v>0</v>
      </c>
    </row>
    <row r="37" spans="1:6" x14ac:dyDescent="0.25">
      <c r="A37" s="323" t="s">
        <v>383</v>
      </c>
      <c r="B37" s="324">
        <v>30000</v>
      </c>
      <c r="C37" s="320" t="s">
        <v>352</v>
      </c>
      <c r="D37" s="324"/>
      <c r="E37" s="324">
        <v>30000</v>
      </c>
      <c r="F37" s="325">
        <f t="shared" si="1"/>
        <v>0</v>
      </c>
    </row>
    <row r="38" spans="1:6" x14ac:dyDescent="0.25">
      <c r="A38" s="326" t="s">
        <v>384</v>
      </c>
      <c r="B38" s="319">
        <v>5207000</v>
      </c>
      <c r="C38" s="320" t="s">
        <v>352</v>
      </c>
      <c r="D38" s="319"/>
      <c r="E38" s="319">
        <v>5207000</v>
      </c>
      <c r="F38" s="321">
        <f t="shared" si="1"/>
        <v>0</v>
      </c>
    </row>
    <row r="39" spans="1:6" ht="22.5" x14ac:dyDescent="0.25">
      <c r="A39" s="326" t="s">
        <v>385</v>
      </c>
      <c r="B39" s="319">
        <v>3048000</v>
      </c>
      <c r="C39" s="320" t="s">
        <v>352</v>
      </c>
      <c r="D39" s="319"/>
      <c r="E39" s="319">
        <v>3048000</v>
      </c>
      <c r="F39" s="321">
        <f t="shared" si="1"/>
        <v>0</v>
      </c>
    </row>
    <row r="40" spans="1:6" x14ac:dyDescent="0.25">
      <c r="A40" s="326" t="s">
        <v>386</v>
      </c>
      <c r="B40" s="319">
        <v>8884785</v>
      </c>
      <c r="C40" s="320" t="s">
        <v>352</v>
      </c>
      <c r="D40" s="319"/>
      <c r="E40" s="319">
        <v>8884785</v>
      </c>
      <c r="F40" s="321">
        <f t="shared" si="1"/>
        <v>0</v>
      </c>
    </row>
    <row r="41" spans="1:6" x14ac:dyDescent="0.25">
      <c r="A41" s="323" t="s">
        <v>387</v>
      </c>
      <c r="B41" s="324">
        <v>8800000</v>
      </c>
      <c r="C41" s="320" t="s">
        <v>352</v>
      </c>
      <c r="D41" s="324"/>
      <c r="E41" s="324">
        <v>8800000</v>
      </c>
      <c r="F41" s="325">
        <f t="shared" si="1"/>
        <v>0</v>
      </c>
    </row>
    <row r="42" spans="1:6" x14ac:dyDescent="0.25">
      <c r="A42" s="323" t="s">
        <v>388</v>
      </c>
      <c r="B42" s="324">
        <v>3150000</v>
      </c>
      <c r="C42" s="320" t="s">
        <v>352</v>
      </c>
      <c r="D42" s="324"/>
      <c r="E42" s="324">
        <v>3150000</v>
      </c>
      <c r="F42" s="325">
        <f t="shared" si="1"/>
        <v>0</v>
      </c>
    </row>
    <row r="43" spans="1:6" ht="15.75" thickBot="1" x14ac:dyDescent="0.3">
      <c r="A43" s="327" t="s">
        <v>389</v>
      </c>
      <c r="B43" s="328">
        <v>190000</v>
      </c>
      <c r="C43" s="320" t="s">
        <v>352</v>
      </c>
      <c r="D43" s="328"/>
      <c r="E43" s="328">
        <v>190000</v>
      </c>
      <c r="F43" s="329">
        <f t="shared" si="1"/>
        <v>0</v>
      </c>
    </row>
    <row r="44" spans="1:6" ht="15.75" thickBot="1" x14ac:dyDescent="0.3">
      <c r="A44" s="330" t="s">
        <v>390</v>
      </c>
      <c r="B44" s="331">
        <f>SUM(B6:B43)</f>
        <v>217771340</v>
      </c>
      <c r="C44" s="332"/>
      <c r="D44" s="331">
        <f>SUM(D6:D37)</f>
        <v>0</v>
      </c>
      <c r="E44" s="331">
        <f>SUM(E6:E43)</f>
        <v>217771340</v>
      </c>
      <c r="F44" s="333">
        <f>SUM(F6:F43)</f>
        <v>0</v>
      </c>
    </row>
  </sheetData>
  <mergeCells count="1">
    <mergeCell ref="A2:F2"/>
  </mergeCell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1" sqref="F1"/>
    </sheetView>
  </sheetViews>
  <sheetFormatPr defaultRowHeight="15" x14ac:dyDescent="0.25"/>
  <cols>
    <col min="1" max="1" width="51.85546875" customWidth="1"/>
    <col min="2" max="2" width="16.42578125" customWidth="1"/>
    <col min="3" max="3" width="15.28515625" customWidth="1"/>
    <col min="4" max="4" width="15.7109375" customWidth="1"/>
    <col min="5" max="5" width="16.140625" customWidth="1"/>
    <col min="6" max="6" width="16.85546875" customWidth="1"/>
  </cols>
  <sheetData>
    <row r="1" spans="1:6" x14ac:dyDescent="0.25">
      <c r="F1" s="122" t="s">
        <v>482</v>
      </c>
    </row>
    <row r="2" spans="1:6" ht="15.75" x14ac:dyDescent="0.25">
      <c r="A2" s="681" t="s">
        <v>391</v>
      </c>
      <c r="B2" s="681"/>
      <c r="C2" s="681"/>
      <c r="D2" s="681"/>
      <c r="E2" s="681"/>
      <c r="F2" s="681"/>
    </row>
    <row r="3" spans="1:6" ht="15.75" thickBot="1" x14ac:dyDescent="0.3">
      <c r="A3" s="302"/>
      <c r="B3" s="303"/>
      <c r="C3" s="303"/>
      <c r="D3" s="303"/>
      <c r="E3" s="303"/>
      <c r="F3" s="304" t="str">
        <f>'[3]6.sz.mell.'!F2</f>
        <v>Forintban!</v>
      </c>
    </row>
    <row r="4" spans="1:6" ht="37.5" thickBot="1" x14ac:dyDescent="0.3">
      <c r="A4" s="305" t="s">
        <v>392</v>
      </c>
      <c r="B4" s="306" t="s">
        <v>346</v>
      </c>
      <c r="C4" s="306" t="s">
        <v>347</v>
      </c>
      <c r="D4" s="306" t="str">
        <f>+'[3]6.sz.mell.'!D3</f>
        <v>Felhasználás   2016. XII. 31-ig</v>
      </c>
      <c r="E4" s="306" t="str">
        <f>+'[3]6.sz.mell.'!E3</f>
        <v>2017. évi előirányzat</v>
      </c>
      <c r="F4" s="334" t="str">
        <f>+CONCATENATE(LEFT([3]ÖSSZEFÜGGÉSEK!A5,4),". utáni szükséglet ",CHAR(10),"")</f>
        <v xml:space="preserve">2017. utáni szükséglet 
</v>
      </c>
    </row>
    <row r="5" spans="1:6" ht="15.75" thickBot="1" x14ac:dyDescent="0.3">
      <c r="A5" s="308" t="s">
        <v>7</v>
      </c>
      <c r="B5" s="309" t="s">
        <v>8</v>
      </c>
      <c r="C5" s="309" t="s">
        <v>9</v>
      </c>
      <c r="D5" s="309" t="s">
        <v>348</v>
      </c>
      <c r="E5" s="309" t="s">
        <v>349</v>
      </c>
      <c r="F5" s="335" t="s">
        <v>350</v>
      </c>
    </row>
    <row r="6" spans="1:6" ht="24" x14ac:dyDescent="0.25">
      <c r="A6" s="336" t="s">
        <v>393</v>
      </c>
      <c r="B6" s="337">
        <v>4381500</v>
      </c>
      <c r="C6" s="338" t="s">
        <v>352</v>
      </c>
      <c r="D6" s="337"/>
      <c r="E6" s="337">
        <v>4381500</v>
      </c>
      <c r="F6" s="339">
        <f t="shared" ref="F6:F24" si="0">B6-D6-E6</f>
        <v>0</v>
      </c>
    </row>
    <row r="7" spans="1:6" x14ac:dyDescent="0.25">
      <c r="A7" s="336" t="s">
        <v>394</v>
      </c>
      <c r="B7" s="337">
        <v>2286000</v>
      </c>
      <c r="C7" s="338" t="s">
        <v>352</v>
      </c>
      <c r="D7" s="337"/>
      <c r="E7" s="337">
        <v>2286000</v>
      </c>
      <c r="F7" s="339">
        <f t="shared" si="0"/>
        <v>0</v>
      </c>
    </row>
    <row r="8" spans="1:6" x14ac:dyDescent="0.25">
      <c r="A8" s="336" t="s">
        <v>394</v>
      </c>
      <c r="B8" s="337">
        <v>4826000</v>
      </c>
      <c r="C8" s="338" t="s">
        <v>352</v>
      </c>
      <c r="D8" s="337"/>
      <c r="E8" s="337">
        <v>4826000</v>
      </c>
      <c r="F8" s="339">
        <f t="shared" si="0"/>
        <v>0</v>
      </c>
    </row>
    <row r="9" spans="1:6" x14ac:dyDescent="0.25">
      <c r="A9" s="336" t="s">
        <v>395</v>
      </c>
      <c r="B9" s="337">
        <v>30000000</v>
      </c>
      <c r="C9" s="338" t="s">
        <v>352</v>
      </c>
      <c r="D9" s="337"/>
      <c r="E9" s="337">
        <v>30000000</v>
      </c>
      <c r="F9" s="339">
        <f t="shared" si="0"/>
        <v>0</v>
      </c>
    </row>
    <row r="10" spans="1:6" x14ac:dyDescent="0.25">
      <c r="A10" s="336" t="s">
        <v>396</v>
      </c>
      <c r="B10" s="337">
        <v>250000</v>
      </c>
      <c r="C10" s="338" t="s">
        <v>352</v>
      </c>
      <c r="D10" s="337"/>
      <c r="E10" s="337">
        <v>250000</v>
      </c>
      <c r="F10" s="339">
        <f t="shared" si="0"/>
        <v>0</v>
      </c>
    </row>
    <row r="11" spans="1:6" x14ac:dyDescent="0.25">
      <c r="A11" s="336"/>
      <c r="B11" s="337"/>
      <c r="C11" s="338"/>
      <c r="D11" s="337"/>
      <c r="E11" s="337"/>
      <c r="F11" s="339">
        <f t="shared" si="0"/>
        <v>0</v>
      </c>
    </row>
    <row r="12" spans="1:6" x14ac:dyDescent="0.25">
      <c r="A12" s="336"/>
      <c r="B12" s="337"/>
      <c r="C12" s="338"/>
      <c r="D12" s="337"/>
      <c r="E12" s="337"/>
      <c r="F12" s="339">
        <f t="shared" si="0"/>
        <v>0</v>
      </c>
    </row>
    <row r="13" spans="1:6" x14ac:dyDescent="0.25">
      <c r="A13" s="336"/>
      <c r="B13" s="337"/>
      <c r="C13" s="338"/>
      <c r="D13" s="337"/>
      <c r="E13" s="337"/>
      <c r="F13" s="339">
        <f t="shared" si="0"/>
        <v>0</v>
      </c>
    </row>
    <row r="14" spans="1:6" x14ac:dyDescent="0.25">
      <c r="A14" s="336"/>
      <c r="B14" s="337"/>
      <c r="C14" s="338"/>
      <c r="D14" s="337"/>
      <c r="E14" s="337"/>
      <c r="F14" s="339">
        <f t="shared" si="0"/>
        <v>0</v>
      </c>
    </row>
    <row r="15" spans="1:6" x14ac:dyDescent="0.25">
      <c r="A15" s="336"/>
      <c r="B15" s="337"/>
      <c r="C15" s="338"/>
      <c r="D15" s="337"/>
      <c r="E15" s="337"/>
      <c r="F15" s="339">
        <f t="shared" si="0"/>
        <v>0</v>
      </c>
    </row>
    <row r="16" spans="1:6" x14ac:dyDescent="0.25">
      <c r="A16" s="336"/>
      <c r="B16" s="337"/>
      <c r="C16" s="338"/>
      <c r="D16" s="337"/>
      <c r="E16" s="337"/>
      <c r="F16" s="339">
        <f t="shared" si="0"/>
        <v>0</v>
      </c>
    </row>
    <row r="17" spans="1:6" x14ac:dyDescent="0.25">
      <c r="A17" s="336"/>
      <c r="B17" s="337"/>
      <c r="C17" s="338"/>
      <c r="D17" s="337"/>
      <c r="E17" s="337"/>
      <c r="F17" s="339">
        <f t="shared" si="0"/>
        <v>0</v>
      </c>
    </row>
    <row r="18" spans="1:6" x14ac:dyDescent="0.25">
      <c r="A18" s="336"/>
      <c r="B18" s="337"/>
      <c r="C18" s="338"/>
      <c r="D18" s="337"/>
      <c r="E18" s="337"/>
      <c r="F18" s="339">
        <f t="shared" si="0"/>
        <v>0</v>
      </c>
    </row>
    <row r="19" spans="1:6" x14ac:dyDescent="0.25">
      <c r="A19" s="336"/>
      <c r="B19" s="337"/>
      <c r="C19" s="338"/>
      <c r="D19" s="337"/>
      <c r="E19" s="337"/>
      <c r="F19" s="339">
        <f t="shared" si="0"/>
        <v>0</v>
      </c>
    </row>
    <row r="20" spans="1:6" x14ac:dyDescent="0.25">
      <c r="A20" s="336"/>
      <c r="B20" s="337"/>
      <c r="C20" s="338"/>
      <c r="D20" s="337"/>
      <c r="E20" s="337"/>
      <c r="F20" s="339">
        <f t="shared" si="0"/>
        <v>0</v>
      </c>
    </row>
    <row r="21" spans="1:6" x14ac:dyDescent="0.25">
      <c r="A21" s="336"/>
      <c r="B21" s="337"/>
      <c r="C21" s="338"/>
      <c r="D21" s="337"/>
      <c r="E21" s="337"/>
      <c r="F21" s="339">
        <f t="shared" si="0"/>
        <v>0</v>
      </c>
    </row>
    <row r="22" spans="1:6" x14ac:dyDescent="0.25">
      <c r="A22" s="336"/>
      <c r="B22" s="337"/>
      <c r="C22" s="338"/>
      <c r="D22" s="337"/>
      <c r="E22" s="337"/>
      <c r="F22" s="339">
        <f t="shared" si="0"/>
        <v>0</v>
      </c>
    </row>
    <row r="23" spans="1:6" x14ac:dyDescent="0.25">
      <c r="A23" s="336"/>
      <c r="B23" s="337"/>
      <c r="C23" s="338"/>
      <c r="D23" s="337"/>
      <c r="E23" s="337"/>
      <c r="F23" s="339">
        <f t="shared" si="0"/>
        <v>0</v>
      </c>
    </row>
    <row r="24" spans="1:6" ht="15.75" thickBot="1" x14ac:dyDescent="0.3">
      <c r="A24" s="340"/>
      <c r="B24" s="341"/>
      <c r="C24" s="342"/>
      <c r="D24" s="341"/>
      <c r="E24" s="341"/>
      <c r="F24" s="343">
        <f t="shared" si="0"/>
        <v>0</v>
      </c>
    </row>
    <row r="25" spans="1:6" ht="15.75" thickBot="1" x14ac:dyDescent="0.3">
      <c r="A25" s="330" t="s">
        <v>390</v>
      </c>
      <c r="B25" s="344">
        <f>SUM(B6:B24)</f>
        <v>41743500</v>
      </c>
      <c r="C25" s="345"/>
      <c r="D25" s="344">
        <f>SUM(D6:D24)</f>
        <v>0</v>
      </c>
      <c r="E25" s="344">
        <f>SUM(E6:E24)</f>
        <v>41743500</v>
      </c>
      <c r="F25" s="346">
        <f>SUM(F6:F24)</f>
        <v>0</v>
      </c>
    </row>
  </sheetData>
  <mergeCells count="1">
    <mergeCell ref="A2:F2"/>
  </mergeCells>
  <pageMargins left="0.7" right="0.7" top="0.75" bottom="0.75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4"/>
  <sheetViews>
    <sheetView workbookViewId="0">
      <selection activeCell="G7" sqref="G7"/>
    </sheetView>
  </sheetViews>
  <sheetFormatPr defaultRowHeight="15" x14ac:dyDescent="0.25"/>
  <cols>
    <col min="1" max="1" width="12.28515625" customWidth="1"/>
    <col min="2" max="2" width="63.5703125" customWidth="1"/>
    <col min="3" max="3" width="17.5703125" customWidth="1"/>
    <col min="4" max="4" width="16.7109375" customWidth="1"/>
    <col min="7" max="9" width="10" bestFit="1" customWidth="1"/>
    <col min="11" max="11" width="18" customWidth="1"/>
    <col min="12" max="12" width="10" bestFit="1" customWidth="1"/>
  </cols>
  <sheetData>
    <row r="1" spans="1:11" ht="16.5" thickBot="1" x14ac:dyDescent="0.3">
      <c r="A1" s="91"/>
      <c r="B1" s="92"/>
      <c r="C1" s="122" t="s">
        <v>476</v>
      </c>
      <c r="D1" s="160"/>
    </row>
    <row r="2" spans="1:11" x14ac:dyDescent="0.25">
      <c r="A2" s="112" t="s">
        <v>272</v>
      </c>
      <c r="B2" s="105" t="s">
        <v>273</v>
      </c>
      <c r="C2" s="135" t="s">
        <v>274</v>
      </c>
      <c r="D2" s="135" t="s">
        <v>305</v>
      </c>
    </row>
    <row r="3" spans="1:11" ht="15.75" thickBot="1" x14ac:dyDescent="0.3">
      <c r="A3" s="93" t="s">
        <v>275</v>
      </c>
      <c r="B3" s="106" t="s">
        <v>276</v>
      </c>
      <c r="C3" s="136" t="s">
        <v>274</v>
      </c>
      <c r="D3" s="136" t="s">
        <v>305</v>
      </c>
    </row>
    <row r="4" spans="1:11" ht="15.75" thickBot="1" x14ac:dyDescent="0.3">
      <c r="A4" s="94"/>
      <c r="B4" s="94"/>
      <c r="C4" s="95" t="s">
        <v>2</v>
      </c>
      <c r="D4" s="161"/>
    </row>
    <row r="5" spans="1:11" ht="15.75" thickBot="1" x14ac:dyDescent="0.3">
      <c r="A5" s="436" t="s">
        <v>277</v>
      </c>
      <c r="B5" s="146" t="s">
        <v>278</v>
      </c>
      <c r="C5" s="132" t="s">
        <v>279</v>
      </c>
      <c r="D5" s="162" t="s">
        <v>279</v>
      </c>
    </row>
    <row r="6" spans="1:11" ht="15.75" thickBot="1" x14ac:dyDescent="0.3">
      <c r="A6" s="99"/>
      <c r="B6" s="90" t="s">
        <v>7</v>
      </c>
      <c r="C6" s="133" t="s">
        <v>8</v>
      </c>
      <c r="D6" s="163" t="s">
        <v>9</v>
      </c>
    </row>
    <row r="7" spans="1:11" ht="15.75" thickBot="1" x14ac:dyDescent="0.3">
      <c r="A7" s="96"/>
      <c r="B7" s="96" t="s">
        <v>280</v>
      </c>
      <c r="C7" s="134"/>
      <c r="D7" s="164"/>
    </row>
    <row r="8" spans="1:11" ht="15.75" thickBot="1" x14ac:dyDescent="0.3">
      <c r="A8" s="137" t="s">
        <v>10</v>
      </c>
      <c r="B8" s="82" t="s">
        <v>11</v>
      </c>
      <c r="C8" s="123">
        <f>SUM(C9:C14)</f>
        <v>384335505</v>
      </c>
      <c r="D8" s="104">
        <f>SUM(D9:D14)</f>
        <v>406064370</v>
      </c>
    </row>
    <row r="9" spans="1:11" x14ac:dyDescent="0.25">
      <c r="A9" s="138" t="s">
        <v>12</v>
      </c>
      <c r="B9" s="147" t="s">
        <v>13</v>
      </c>
      <c r="C9" s="124">
        <v>116500120</v>
      </c>
      <c r="D9" s="165">
        <v>116915791</v>
      </c>
      <c r="K9" s="298"/>
    </row>
    <row r="10" spans="1:11" x14ac:dyDescent="0.25">
      <c r="A10" s="139" t="s">
        <v>14</v>
      </c>
      <c r="B10" s="148" t="s">
        <v>15</v>
      </c>
      <c r="C10" s="125">
        <v>139786630</v>
      </c>
      <c r="D10" s="165">
        <v>143156978</v>
      </c>
      <c r="K10" s="298"/>
    </row>
    <row r="11" spans="1:11" x14ac:dyDescent="0.25">
      <c r="A11" s="139" t="s">
        <v>16</v>
      </c>
      <c r="B11" s="148" t="s">
        <v>17</v>
      </c>
      <c r="C11" s="125">
        <v>122576827</v>
      </c>
      <c r="D11" s="165">
        <v>129130905</v>
      </c>
      <c r="K11" s="298"/>
    </row>
    <row r="12" spans="1:11" x14ac:dyDescent="0.25">
      <c r="A12" s="139" t="s">
        <v>18</v>
      </c>
      <c r="B12" s="148" t="s">
        <v>19</v>
      </c>
      <c r="C12" s="125">
        <v>4646640</v>
      </c>
      <c r="D12" s="165">
        <v>5083128</v>
      </c>
      <c r="K12" s="298"/>
    </row>
    <row r="13" spans="1:11" x14ac:dyDescent="0.25">
      <c r="A13" s="139" t="s">
        <v>20</v>
      </c>
      <c r="B13" s="148" t="s">
        <v>281</v>
      </c>
      <c r="C13" s="125"/>
      <c r="D13" s="165">
        <v>11777568</v>
      </c>
      <c r="K13" s="298"/>
    </row>
    <row r="14" spans="1:11" ht="15.75" thickBot="1" x14ac:dyDescent="0.3">
      <c r="A14" s="140" t="s">
        <v>22</v>
      </c>
      <c r="B14" s="149" t="s">
        <v>23</v>
      </c>
      <c r="C14" s="125">
        <v>825288</v>
      </c>
      <c r="D14" s="165"/>
      <c r="K14" s="298"/>
    </row>
    <row r="15" spans="1:11" ht="15.75" thickBot="1" x14ac:dyDescent="0.3">
      <c r="A15" s="137" t="s">
        <v>24</v>
      </c>
      <c r="B15" s="150" t="s">
        <v>25</v>
      </c>
      <c r="C15" s="123">
        <f>SUM(C16:C20)</f>
        <v>113318056</v>
      </c>
      <c r="D15" s="104">
        <f>SUM(D16:D20)</f>
        <v>111439266</v>
      </c>
      <c r="K15" s="298"/>
    </row>
    <row r="16" spans="1:11" x14ac:dyDescent="0.25">
      <c r="A16" s="138" t="s">
        <v>26</v>
      </c>
      <c r="B16" s="147" t="s">
        <v>27</v>
      </c>
      <c r="C16" s="124"/>
      <c r="D16" s="165"/>
      <c r="K16" s="298"/>
    </row>
    <row r="17" spans="1:11" x14ac:dyDescent="0.25">
      <c r="A17" s="139" t="s">
        <v>28</v>
      </c>
      <c r="B17" s="148" t="s">
        <v>29</v>
      </c>
      <c r="C17" s="125"/>
      <c r="D17" s="165"/>
      <c r="K17" s="298"/>
    </row>
    <row r="18" spans="1:11" x14ac:dyDescent="0.25">
      <c r="A18" s="139" t="s">
        <v>30</v>
      </c>
      <c r="B18" s="148" t="s">
        <v>31</v>
      </c>
      <c r="C18" s="125"/>
      <c r="D18" s="165"/>
      <c r="K18" s="298"/>
    </row>
    <row r="19" spans="1:11" x14ac:dyDescent="0.25">
      <c r="A19" s="139" t="s">
        <v>32</v>
      </c>
      <c r="B19" s="148" t="s">
        <v>33</v>
      </c>
      <c r="C19" s="125"/>
      <c r="D19" s="165"/>
      <c r="K19" s="298"/>
    </row>
    <row r="20" spans="1:11" x14ac:dyDescent="0.25">
      <c r="A20" s="139" t="s">
        <v>34</v>
      </c>
      <c r="B20" s="148" t="s">
        <v>35</v>
      </c>
      <c r="C20" s="125">
        <v>113318056</v>
      </c>
      <c r="D20" s="165">
        <v>111439266</v>
      </c>
      <c r="K20" s="298"/>
    </row>
    <row r="21" spans="1:11" ht="15.75" thickBot="1" x14ac:dyDescent="0.3">
      <c r="A21" s="140" t="s">
        <v>36</v>
      </c>
      <c r="B21" s="149" t="s">
        <v>37</v>
      </c>
      <c r="C21" s="126"/>
      <c r="D21" s="165"/>
      <c r="K21" s="298"/>
    </row>
    <row r="22" spans="1:11" ht="15.75" thickBot="1" x14ac:dyDescent="0.3">
      <c r="A22" s="137" t="s">
        <v>38</v>
      </c>
      <c r="B22" s="82" t="s">
        <v>39</v>
      </c>
      <c r="C22" s="123">
        <f>SUM(C23:C27)</f>
        <v>105203370</v>
      </c>
      <c r="D22" s="104">
        <f>SUM(D23:D27)</f>
        <v>675160555</v>
      </c>
      <c r="K22" s="298"/>
    </row>
    <row r="23" spans="1:11" x14ac:dyDescent="0.25">
      <c r="A23" s="138" t="s">
        <v>40</v>
      </c>
      <c r="B23" s="147" t="s">
        <v>41</v>
      </c>
      <c r="C23" s="124"/>
      <c r="D23" s="165"/>
      <c r="K23" s="298"/>
    </row>
    <row r="24" spans="1:11" x14ac:dyDescent="0.25">
      <c r="A24" s="139" t="s">
        <v>42</v>
      </c>
      <c r="B24" s="148" t="s">
        <v>43</v>
      </c>
      <c r="C24" s="125"/>
      <c r="D24" s="165"/>
      <c r="K24" s="298"/>
    </row>
    <row r="25" spans="1:11" x14ac:dyDescent="0.25">
      <c r="A25" s="139" t="s">
        <v>44</v>
      </c>
      <c r="B25" s="148" t="s">
        <v>45</v>
      </c>
      <c r="C25" s="125"/>
      <c r="D25" s="165"/>
      <c r="K25" s="298"/>
    </row>
    <row r="26" spans="1:11" x14ac:dyDescent="0.25">
      <c r="A26" s="139" t="s">
        <v>46</v>
      </c>
      <c r="B26" s="148" t="s">
        <v>47</v>
      </c>
      <c r="C26" s="125"/>
      <c r="D26" s="165"/>
      <c r="K26" s="298"/>
    </row>
    <row r="27" spans="1:11" x14ac:dyDescent="0.25">
      <c r="A27" s="139" t="s">
        <v>48</v>
      </c>
      <c r="B27" s="148" t="s">
        <v>49</v>
      </c>
      <c r="C27" s="125">
        <v>105203370</v>
      </c>
      <c r="D27" s="165">
        <v>675160555</v>
      </c>
      <c r="K27" s="298"/>
    </row>
    <row r="28" spans="1:11" ht="15.75" thickBot="1" x14ac:dyDescent="0.3">
      <c r="A28" s="140" t="s">
        <v>50</v>
      </c>
      <c r="B28" s="149" t="s">
        <v>51</v>
      </c>
      <c r="C28" s="126"/>
      <c r="D28" s="165"/>
      <c r="K28" s="298"/>
    </row>
    <row r="29" spans="1:11" ht="15.75" thickBot="1" x14ac:dyDescent="0.3">
      <c r="A29" s="137" t="s">
        <v>52</v>
      </c>
      <c r="B29" s="82" t="s">
        <v>282</v>
      </c>
      <c r="C29" s="127">
        <f>+C30+C34+C35+C36</f>
        <v>126300000</v>
      </c>
      <c r="D29" s="15">
        <f>+D30+D34+D35+D36</f>
        <v>126300000</v>
      </c>
      <c r="K29" s="298"/>
    </row>
    <row r="30" spans="1:11" x14ac:dyDescent="0.25">
      <c r="A30" s="138" t="s">
        <v>54</v>
      </c>
      <c r="B30" s="170" t="s">
        <v>283</v>
      </c>
      <c r="C30" s="171">
        <f>SUM(C31:C33)</f>
        <v>115300000</v>
      </c>
      <c r="D30" s="475">
        <f>SUM(D31:D33)</f>
        <v>115300000</v>
      </c>
      <c r="K30" s="298"/>
    </row>
    <row r="31" spans="1:11" x14ac:dyDescent="0.25">
      <c r="A31" s="139" t="s">
        <v>56</v>
      </c>
      <c r="B31" s="148" t="s">
        <v>284</v>
      </c>
      <c r="C31" s="125">
        <v>8500000</v>
      </c>
      <c r="D31" s="165">
        <v>8500000</v>
      </c>
      <c r="K31" s="298"/>
    </row>
    <row r="32" spans="1:11" x14ac:dyDescent="0.25">
      <c r="A32" s="139" t="s">
        <v>58</v>
      </c>
      <c r="B32" s="148" t="s">
        <v>59</v>
      </c>
      <c r="C32" s="125">
        <v>106500000</v>
      </c>
      <c r="D32" s="165">
        <v>106500000</v>
      </c>
      <c r="K32" s="298"/>
    </row>
    <row r="33" spans="1:11" x14ac:dyDescent="0.25">
      <c r="A33" s="139" t="s">
        <v>60</v>
      </c>
      <c r="B33" s="148" t="s">
        <v>61</v>
      </c>
      <c r="C33" s="125">
        <v>300000</v>
      </c>
      <c r="D33" s="165">
        <v>300000</v>
      </c>
      <c r="K33" s="298"/>
    </row>
    <row r="34" spans="1:11" x14ac:dyDescent="0.25">
      <c r="A34" s="139" t="s">
        <v>62</v>
      </c>
      <c r="B34" s="148" t="s">
        <v>63</v>
      </c>
      <c r="C34" s="125">
        <v>8500000</v>
      </c>
      <c r="D34" s="165">
        <v>8500000</v>
      </c>
      <c r="K34" s="298"/>
    </row>
    <row r="35" spans="1:11" x14ac:dyDescent="0.25">
      <c r="A35" s="139" t="s">
        <v>64</v>
      </c>
      <c r="B35" s="148" t="s">
        <v>65</v>
      </c>
      <c r="C35" s="125"/>
      <c r="D35" s="165"/>
      <c r="K35" s="298"/>
    </row>
    <row r="36" spans="1:11" ht="15.75" thickBot="1" x14ac:dyDescent="0.3">
      <c r="A36" s="140" t="s">
        <v>66</v>
      </c>
      <c r="B36" s="172" t="s">
        <v>67</v>
      </c>
      <c r="C36" s="153">
        <v>2500000</v>
      </c>
      <c r="D36" s="173">
        <v>2500000</v>
      </c>
      <c r="K36" s="298"/>
    </row>
    <row r="37" spans="1:11" ht="15.75" thickBot="1" x14ac:dyDescent="0.3">
      <c r="A37" s="137" t="s">
        <v>68</v>
      </c>
      <c r="B37" s="82" t="s">
        <v>69</v>
      </c>
      <c r="C37" s="123">
        <f>SUM(C38:C48)</f>
        <v>37023000</v>
      </c>
      <c r="D37" s="104">
        <f>SUM(D38:D48)</f>
        <v>38023000</v>
      </c>
      <c r="K37" s="298"/>
    </row>
    <row r="38" spans="1:11" x14ac:dyDescent="0.25">
      <c r="A38" s="138" t="s">
        <v>70</v>
      </c>
      <c r="B38" s="147" t="s">
        <v>71</v>
      </c>
      <c r="C38" s="124">
        <v>4400000</v>
      </c>
      <c r="D38" s="165">
        <v>4400000</v>
      </c>
      <c r="K38" s="298"/>
    </row>
    <row r="39" spans="1:11" x14ac:dyDescent="0.25">
      <c r="A39" s="139" t="s">
        <v>72</v>
      </c>
      <c r="B39" s="148" t="s">
        <v>73</v>
      </c>
      <c r="C39" s="125">
        <v>10399000</v>
      </c>
      <c r="D39" s="165">
        <v>8399000</v>
      </c>
      <c r="K39" s="298"/>
    </row>
    <row r="40" spans="1:11" x14ac:dyDescent="0.25">
      <c r="A40" s="139" t="s">
        <v>74</v>
      </c>
      <c r="B40" s="148" t="s">
        <v>75</v>
      </c>
      <c r="C40" s="125">
        <v>14000000</v>
      </c>
      <c r="D40" s="165">
        <v>14000000</v>
      </c>
      <c r="K40" s="298"/>
    </row>
    <row r="41" spans="1:11" x14ac:dyDescent="0.25">
      <c r="A41" s="139" t="s">
        <v>76</v>
      </c>
      <c r="B41" s="148" t="s">
        <v>77</v>
      </c>
      <c r="C41" s="125">
        <v>136000</v>
      </c>
      <c r="D41" s="165">
        <v>136000</v>
      </c>
      <c r="K41" s="298"/>
    </row>
    <row r="42" spans="1:11" x14ac:dyDescent="0.25">
      <c r="A42" s="139" t="s">
        <v>78</v>
      </c>
      <c r="B42" s="148" t="s">
        <v>79</v>
      </c>
      <c r="C42" s="125">
        <v>3700000</v>
      </c>
      <c r="D42" s="165">
        <v>3700000</v>
      </c>
      <c r="K42" s="298"/>
    </row>
    <row r="43" spans="1:11" x14ac:dyDescent="0.25">
      <c r="A43" s="139" t="s">
        <v>80</v>
      </c>
      <c r="B43" s="148" t="s">
        <v>81</v>
      </c>
      <c r="C43" s="125">
        <v>2868000</v>
      </c>
      <c r="D43" s="165">
        <v>2868000</v>
      </c>
      <c r="K43" s="298"/>
    </row>
    <row r="44" spans="1:11" x14ac:dyDescent="0.25">
      <c r="A44" s="139" t="s">
        <v>82</v>
      </c>
      <c r="B44" s="148" t="s">
        <v>83</v>
      </c>
      <c r="C44" s="125"/>
      <c r="D44" s="165"/>
      <c r="K44" s="298"/>
    </row>
    <row r="45" spans="1:11" x14ac:dyDescent="0.25">
      <c r="A45" s="139" t="s">
        <v>84</v>
      </c>
      <c r="B45" s="148" t="s">
        <v>85</v>
      </c>
      <c r="C45" s="125">
        <v>20000</v>
      </c>
      <c r="D45" s="165">
        <v>20000</v>
      </c>
      <c r="K45" s="298"/>
    </row>
    <row r="46" spans="1:11" x14ac:dyDescent="0.25">
      <c r="A46" s="139" t="s">
        <v>86</v>
      </c>
      <c r="B46" s="148" t="s">
        <v>87</v>
      </c>
      <c r="C46" s="128"/>
      <c r="D46" s="165"/>
      <c r="K46" s="298"/>
    </row>
    <row r="47" spans="1:11" x14ac:dyDescent="0.25">
      <c r="A47" s="140" t="s">
        <v>88</v>
      </c>
      <c r="B47" s="149" t="s">
        <v>89</v>
      </c>
      <c r="C47" s="129">
        <v>500000</v>
      </c>
      <c r="D47" s="165">
        <v>1500000</v>
      </c>
      <c r="K47" s="298"/>
    </row>
    <row r="48" spans="1:11" ht="15.75" thickBot="1" x14ac:dyDescent="0.3">
      <c r="A48" s="140" t="s">
        <v>90</v>
      </c>
      <c r="B48" s="149" t="s">
        <v>91</v>
      </c>
      <c r="C48" s="129">
        <v>1000000</v>
      </c>
      <c r="D48" s="165">
        <v>3000000</v>
      </c>
      <c r="K48" s="298"/>
    </row>
    <row r="49" spans="1:11" ht="15.75" thickBot="1" x14ac:dyDescent="0.3">
      <c r="A49" s="137" t="s">
        <v>92</v>
      </c>
      <c r="B49" s="82" t="s">
        <v>93</v>
      </c>
      <c r="C49" s="123">
        <f>SUM(C50:C54)</f>
        <v>0</v>
      </c>
      <c r="D49" s="104">
        <f>SUM(D50:D54)</f>
        <v>0</v>
      </c>
      <c r="K49" s="298"/>
    </row>
    <row r="50" spans="1:11" x14ac:dyDescent="0.25">
      <c r="A50" s="138" t="s">
        <v>94</v>
      </c>
      <c r="B50" s="147" t="s">
        <v>95</v>
      </c>
      <c r="C50" s="130"/>
      <c r="D50" s="165"/>
      <c r="K50" s="298"/>
    </row>
    <row r="51" spans="1:11" x14ac:dyDescent="0.25">
      <c r="A51" s="139" t="s">
        <v>96</v>
      </c>
      <c r="B51" s="148" t="s">
        <v>97</v>
      </c>
      <c r="C51" s="128"/>
      <c r="D51" s="165"/>
      <c r="K51" s="298"/>
    </row>
    <row r="52" spans="1:11" x14ac:dyDescent="0.25">
      <c r="A52" s="139" t="s">
        <v>98</v>
      </c>
      <c r="B52" s="148" t="s">
        <v>99</v>
      </c>
      <c r="C52" s="128"/>
      <c r="D52" s="165"/>
      <c r="K52" s="298"/>
    </row>
    <row r="53" spans="1:11" x14ac:dyDescent="0.25">
      <c r="A53" s="139" t="s">
        <v>100</v>
      </c>
      <c r="B53" s="148" t="s">
        <v>101</v>
      </c>
      <c r="C53" s="128"/>
      <c r="D53" s="165"/>
      <c r="K53" s="298"/>
    </row>
    <row r="54" spans="1:11" ht="15.75" thickBot="1" x14ac:dyDescent="0.3">
      <c r="A54" s="140" t="s">
        <v>102</v>
      </c>
      <c r="B54" s="149" t="s">
        <v>103</v>
      </c>
      <c r="C54" s="129"/>
      <c r="D54" s="165"/>
      <c r="K54" s="298"/>
    </row>
    <row r="55" spans="1:11" ht="15.75" thickBot="1" x14ac:dyDescent="0.3">
      <c r="A55" s="137" t="s">
        <v>104</v>
      </c>
      <c r="B55" s="82" t="s">
        <v>105</v>
      </c>
      <c r="C55" s="123">
        <f>SUM(C56:C58)</f>
        <v>0</v>
      </c>
      <c r="D55" s="104">
        <f>SUM(D56:D58)</f>
        <v>0</v>
      </c>
      <c r="K55" s="298"/>
    </row>
    <row r="56" spans="1:11" x14ac:dyDescent="0.25">
      <c r="A56" s="138" t="s">
        <v>106</v>
      </c>
      <c r="B56" s="147" t="s">
        <v>107</v>
      </c>
      <c r="C56" s="124"/>
      <c r="D56" s="165"/>
      <c r="K56" s="298"/>
    </row>
    <row r="57" spans="1:11" x14ac:dyDescent="0.25">
      <c r="A57" s="139" t="s">
        <v>108</v>
      </c>
      <c r="B57" s="148" t="s">
        <v>109</v>
      </c>
      <c r="C57" s="125"/>
      <c r="D57" s="165"/>
      <c r="K57" s="298"/>
    </row>
    <row r="58" spans="1:11" x14ac:dyDescent="0.25">
      <c r="A58" s="139" t="s">
        <v>110</v>
      </c>
      <c r="B58" s="148" t="s">
        <v>111</v>
      </c>
      <c r="C58" s="125"/>
      <c r="D58" s="165"/>
      <c r="K58" s="298"/>
    </row>
    <row r="59" spans="1:11" ht="15.75" thickBot="1" x14ac:dyDescent="0.3">
      <c r="A59" s="140" t="s">
        <v>112</v>
      </c>
      <c r="B59" s="149" t="s">
        <v>113</v>
      </c>
      <c r="C59" s="126"/>
      <c r="D59" s="165"/>
      <c r="K59" s="298"/>
    </row>
    <row r="60" spans="1:11" ht="15.75" thickBot="1" x14ac:dyDescent="0.3">
      <c r="A60" s="137" t="s">
        <v>114</v>
      </c>
      <c r="B60" s="150" t="s">
        <v>115</v>
      </c>
      <c r="C60" s="123">
        <f>SUM(C61:C63)</f>
        <v>0</v>
      </c>
      <c r="D60" s="104">
        <f>SUM(D61:D63)</f>
        <v>0</v>
      </c>
      <c r="K60" s="298"/>
    </row>
    <row r="61" spans="1:11" x14ac:dyDescent="0.25">
      <c r="A61" s="138" t="s">
        <v>116</v>
      </c>
      <c r="B61" s="147" t="s">
        <v>117</v>
      </c>
      <c r="C61" s="128"/>
      <c r="D61" s="165"/>
      <c r="K61" s="298"/>
    </row>
    <row r="62" spans="1:11" x14ac:dyDescent="0.25">
      <c r="A62" s="139" t="s">
        <v>118</v>
      </c>
      <c r="B62" s="148" t="s">
        <v>119</v>
      </c>
      <c r="C62" s="128"/>
      <c r="D62" s="165"/>
      <c r="K62" s="298"/>
    </row>
    <row r="63" spans="1:11" x14ac:dyDescent="0.25">
      <c r="A63" s="139" t="s">
        <v>120</v>
      </c>
      <c r="B63" s="148" t="s">
        <v>121</v>
      </c>
      <c r="C63" s="128"/>
      <c r="D63" s="165"/>
      <c r="K63" s="298"/>
    </row>
    <row r="64" spans="1:11" ht="15.75" thickBot="1" x14ac:dyDescent="0.3">
      <c r="A64" s="140" t="s">
        <v>122</v>
      </c>
      <c r="B64" s="149" t="s">
        <v>123</v>
      </c>
      <c r="C64" s="128"/>
      <c r="D64" s="165"/>
      <c r="K64" s="298"/>
    </row>
    <row r="65" spans="1:11" ht="15.75" thickBot="1" x14ac:dyDescent="0.3">
      <c r="A65" s="137" t="s">
        <v>262</v>
      </c>
      <c r="B65" s="82" t="s">
        <v>126</v>
      </c>
      <c r="C65" s="127">
        <f>+C60+C55+C49+C37+C29+C22+C15+C8</f>
        <v>766179931</v>
      </c>
      <c r="D65" s="15">
        <f>+D60+D55+D49+D37+D29+D22+D15+D8</f>
        <v>1356987191</v>
      </c>
      <c r="K65" s="298"/>
    </row>
    <row r="66" spans="1:11" ht="15.75" thickBot="1" x14ac:dyDescent="0.3">
      <c r="A66" s="141" t="s">
        <v>285</v>
      </c>
      <c r="B66" s="150" t="s">
        <v>128</v>
      </c>
      <c r="C66" s="123">
        <v>0</v>
      </c>
      <c r="D66" s="104">
        <v>0</v>
      </c>
      <c r="K66" s="298"/>
    </row>
    <row r="67" spans="1:11" x14ac:dyDescent="0.25">
      <c r="A67" s="138" t="s">
        <v>129</v>
      </c>
      <c r="B67" s="147" t="s">
        <v>130</v>
      </c>
      <c r="C67" s="128"/>
      <c r="D67" s="165"/>
      <c r="K67" s="298"/>
    </row>
    <row r="68" spans="1:11" x14ac:dyDescent="0.25">
      <c r="A68" s="139" t="s">
        <v>131</v>
      </c>
      <c r="B68" s="148" t="s">
        <v>132</v>
      </c>
      <c r="C68" s="128"/>
      <c r="D68" s="165"/>
      <c r="K68" s="298"/>
    </row>
    <row r="69" spans="1:11" ht="15.75" thickBot="1" x14ac:dyDescent="0.3">
      <c r="A69" s="140" t="s">
        <v>133</v>
      </c>
      <c r="B69" s="114" t="s">
        <v>286</v>
      </c>
      <c r="C69" s="128"/>
      <c r="D69" s="165"/>
      <c r="K69" s="298"/>
    </row>
    <row r="70" spans="1:11" ht="15.75" thickBot="1" x14ac:dyDescent="0.3">
      <c r="A70" s="141" t="s">
        <v>135</v>
      </c>
      <c r="B70" s="150" t="s">
        <v>136</v>
      </c>
      <c r="C70" s="123">
        <v>0</v>
      </c>
      <c r="D70" s="104">
        <v>0</v>
      </c>
      <c r="K70" s="298"/>
    </row>
    <row r="71" spans="1:11" x14ac:dyDescent="0.25">
      <c r="A71" s="138" t="s">
        <v>137</v>
      </c>
      <c r="B71" s="147" t="s">
        <v>138</v>
      </c>
      <c r="C71" s="128"/>
      <c r="D71" s="165"/>
      <c r="K71" s="298"/>
    </row>
    <row r="72" spans="1:11" x14ac:dyDescent="0.25">
      <c r="A72" s="139" t="s">
        <v>139</v>
      </c>
      <c r="B72" s="148" t="s">
        <v>140</v>
      </c>
      <c r="C72" s="128"/>
      <c r="D72" s="165"/>
      <c r="K72" s="298"/>
    </row>
    <row r="73" spans="1:11" x14ac:dyDescent="0.25">
      <c r="A73" s="139" t="s">
        <v>141</v>
      </c>
      <c r="B73" s="148" t="s">
        <v>142</v>
      </c>
      <c r="C73" s="128"/>
      <c r="D73" s="165"/>
      <c r="K73" s="298"/>
    </row>
    <row r="74" spans="1:11" ht="15.75" thickBot="1" x14ac:dyDescent="0.3">
      <c r="A74" s="140" t="s">
        <v>143</v>
      </c>
      <c r="B74" s="149" t="s">
        <v>144</v>
      </c>
      <c r="C74" s="128"/>
      <c r="D74" s="165"/>
      <c r="K74" s="298"/>
    </row>
    <row r="75" spans="1:11" ht="15.75" thickBot="1" x14ac:dyDescent="0.3">
      <c r="A75" s="141" t="s">
        <v>145</v>
      </c>
      <c r="B75" s="150" t="s">
        <v>146</v>
      </c>
      <c r="C75" s="123">
        <f>SUM(C76:C77)</f>
        <v>34206918</v>
      </c>
      <c r="D75" s="104">
        <f>SUM(D76:D77)</f>
        <v>33656429</v>
      </c>
      <c r="K75" s="298"/>
    </row>
    <row r="76" spans="1:11" x14ac:dyDescent="0.25">
      <c r="A76" s="138" t="s">
        <v>147</v>
      </c>
      <c r="B76" s="147" t="s">
        <v>148</v>
      </c>
      <c r="C76" s="128">
        <v>34206918</v>
      </c>
      <c r="D76" s="165">
        <v>33656429</v>
      </c>
      <c r="K76" s="298"/>
    </row>
    <row r="77" spans="1:11" ht="15.75" thickBot="1" x14ac:dyDescent="0.3">
      <c r="A77" s="140" t="s">
        <v>149</v>
      </c>
      <c r="B77" s="149" t="s">
        <v>150</v>
      </c>
      <c r="C77" s="128"/>
      <c r="D77" s="165"/>
      <c r="K77" s="298"/>
    </row>
    <row r="78" spans="1:11" ht="15.75" thickBot="1" x14ac:dyDescent="0.3">
      <c r="A78" s="141" t="s">
        <v>151</v>
      </c>
      <c r="B78" s="150" t="s">
        <v>152</v>
      </c>
      <c r="C78" s="123">
        <f>SUM(C79:C81)</f>
        <v>0</v>
      </c>
      <c r="D78" s="104">
        <f>SUM(D79:D81)</f>
        <v>0</v>
      </c>
      <c r="K78" s="298"/>
    </row>
    <row r="79" spans="1:11" x14ac:dyDescent="0.25">
      <c r="A79" s="138" t="s">
        <v>153</v>
      </c>
      <c r="B79" s="147" t="s">
        <v>154</v>
      </c>
      <c r="C79" s="128"/>
      <c r="D79" s="165"/>
      <c r="K79" s="298"/>
    </row>
    <row r="80" spans="1:11" x14ac:dyDescent="0.25">
      <c r="A80" s="139" t="s">
        <v>155</v>
      </c>
      <c r="B80" s="148" t="s">
        <v>156</v>
      </c>
      <c r="C80" s="128"/>
      <c r="D80" s="165"/>
      <c r="K80" s="298"/>
    </row>
    <row r="81" spans="1:11" ht="15.75" thickBot="1" x14ac:dyDescent="0.3">
      <c r="A81" s="140" t="s">
        <v>157</v>
      </c>
      <c r="B81" s="149" t="s">
        <v>158</v>
      </c>
      <c r="C81" s="128"/>
      <c r="D81" s="165"/>
      <c r="K81" s="298"/>
    </row>
    <row r="82" spans="1:11" ht="15.75" thickBot="1" x14ac:dyDescent="0.3">
      <c r="A82" s="141" t="s">
        <v>159</v>
      </c>
      <c r="B82" s="150" t="s">
        <v>160</v>
      </c>
      <c r="C82" s="123">
        <f>SUM(C83:C86)</f>
        <v>0</v>
      </c>
      <c r="D82" s="104">
        <f>SUM(D83:D86)</f>
        <v>0</v>
      </c>
      <c r="K82" s="298"/>
    </row>
    <row r="83" spans="1:11" x14ac:dyDescent="0.25">
      <c r="A83" s="142" t="s">
        <v>161</v>
      </c>
      <c r="B83" s="147" t="s">
        <v>162</v>
      </c>
      <c r="C83" s="128"/>
      <c r="D83" s="165"/>
      <c r="K83" s="298"/>
    </row>
    <row r="84" spans="1:11" x14ac:dyDescent="0.25">
      <c r="A84" s="143" t="s">
        <v>163</v>
      </c>
      <c r="B84" s="148" t="s">
        <v>164</v>
      </c>
      <c r="C84" s="128"/>
      <c r="D84" s="165"/>
      <c r="K84" s="298"/>
    </row>
    <row r="85" spans="1:11" x14ac:dyDescent="0.25">
      <c r="A85" s="143" t="s">
        <v>165</v>
      </c>
      <c r="B85" s="148" t="s">
        <v>166</v>
      </c>
      <c r="C85" s="128"/>
      <c r="D85" s="165"/>
      <c r="K85" s="298"/>
    </row>
    <row r="86" spans="1:11" ht="15.75" thickBot="1" x14ac:dyDescent="0.3">
      <c r="A86" s="144" t="s">
        <v>167</v>
      </c>
      <c r="B86" s="149" t="s">
        <v>168</v>
      </c>
      <c r="C86" s="128"/>
      <c r="D86" s="165"/>
      <c r="K86" s="298"/>
    </row>
    <row r="87" spans="1:11" ht="15.75" thickBot="1" x14ac:dyDescent="0.3">
      <c r="A87" s="141" t="s">
        <v>169</v>
      </c>
      <c r="B87" s="150" t="s">
        <v>170</v>
      </c>
      <c r="C87" s="131"/>
      <c r="D87" s="166"/>
      <c r="K87" s="298"/>
    </row>
    <row r="88" spans="1:11" ht="15.75" thickBot="1" x14ac:dyDescent="0.3">
      <c r="A88" s="141" t="s">
        <v>287</v>
      </c>
      <c r="B88" s="150" t="s">
        <v>172</v>
      </c>
      <c r="C88" s="131"/>
      <c r="D88" s="165"/>
      <c r="K88" s="298"/>
    </row>
    <row r="89" spans="1:11" ht="15.75" thickBot="1" x14ac:dyDescent="0.3">
      <c r="A89" s="141" t="s">
        <v>288</v>
      </c>
      <c r="B89" s="151" t="s">
        <v>174</v>
      </c>
      <c r="C89" s="127">
        <f>+C66+C70+C75+C78+C82+C87+C88</f>
        <v>34206918</v>
      </c>
      <c r="D89" s="15">
        <f>+D66+D70+D75+D78+D82+D87+D88</f>
        <v>33656429</v>
      </c>
      <c r="K89" s="298"/>
    </row>
    <row r="90" spans="1:11" ht="15.75" thickBot="1" x14ac:dyDescent="0.3">
      <c r="A90" s="145" t="s">
        <v>289</v>
      </c>
      <c r="B90" s="152" t="s">
        <v>290</v>
      </c>
      <c r="C90" s="127">
        <f>+C89+C65</f>
        <v>800386849</v>
      </c>
      <c r="D90" s="15">
        <f>+D89+D65</f>
        <v>1390643620</v>
      </c>
      <c r="K90" s="298"/>
    </row>
    <row r="91" spans="1:11" ht="15.75" thickBot="1" x14ac:dyDescent="0.3">
      <c r="A91" s="97"/>
      <c r="B91" s="98"/>
      <c r="C91" s="107"/>
      <c r="D91" s="160"/>
      <c r="K91" s="298"/>
    </row>
    <row r="92" spans="1:11" ht="15.75" thickBot="1" x14ac:dyDescent="0.3">
      <c r="A92" s="682" t="s">
        <v>291</v>
      </c>
      <c r="B92" s="683"/>
      <c r="C92" s="683"/>
      <c r="D92" s="684"/>
      <c r="K92" s="298"/>
    </row>
    <row r="93" spans="1:11" ht="15.75" thickBot="1" x14ac:dyDescent="0.3">
      <c r="A93" s="84" t="s">
        <v>10</v>
      </c>
      <c r="B93" s="83" t="s">
        <v>292</v>
      </c>
      <c r="C93" s="123">
        <f>SUM(C94:C98)</f>
        <v>341781159</v>
      </c>
      <c r="D93" s="104">
        <f>+D94+D95+D96+D97+D98+D111</f>
        <v>394923849</v>
      </c>
      <c r="K93" s="298"/>
    </row>
    <row r="94" spans="1:11" x14ac:dyDescent="0.25">
      <c r="A94" s="115" t="s">
        <v>12</v>
      </c>
      <c r="B94" s="221" t="s">
        <v>181</v>
      </c>
      <c r="C94" s="158">
        <v>102474083</v>
      </c>
      <c r="D94" s="167">
        <v>102770956</v>
      </c>
      <c r="K94" s="298"/>
    </row>
    <row r="95" spans="1:11" x14ac:dyDescent="0.25">
      <c r="A95" s="116" t="s">
        <v>14</v>
      </c>
      <c r="B95" s="220" t="s">
        <v>182</v>
      </c>
      <c r="C95" s="125">
        <v>17232716</v>
      </c>
      <c r="D95" s="168">
        <v>17232716</v>
      </c>
      <c r="K95" s="298"/>
    </row>
    <row r="96" spans="1:11" x14ac:dyDescent="0.25">
      <c r="A96" s="116" t="s">
        <v>16</v>
      </c>
      <c r="B96" s="220" t="s">
        <v>183</v>
      </c>
      <c r="C96" s="126">
        <v>122649548</v>
      </c>
      <c r="D96" s="297">
        <v>147471750</v>
      </c>
      <c r="K96" s="298"/>
    </row>
    <row r="97" spans="1:11" x14ac:dyDescent="0.25">
      <c r="A97" s="116" t="s">
        <v>18</v>
      </c>
      <c r="B97" s="79" t="s">
        <v>184</v>
      </c>
      <c r="C97" s="126">
        <v>4700000</v>
      </c>
      <c r="D97" s="168">
        <v>4700000</v>
      </c>
      <c r="K97" s="298"/>
    </row>
    <row r="98" spans="1:11" x14ac:dyDescent="0.25">
      <c r="A98" s="116" t="s">
        <v>185</v>
      </c>
      <c r="B98" s="81" t="s">
        <v>186</v>
      </c>
      <c r="C98" s="126">
        <v>94724812</v>
      </c>
      <c r="D98" s="168">
        <v>98680714</v>
      </c>
      <c r="K98" s="298"/>
    </row>
    <row r="99" spans="1:11" x14ac:dyDescent="0.25">
      <c r="A99" s="116" t="s">
        <v>22</v>
      </c>
      <c r="B99" s="220" t="s">
        <v>293</v>
      </c>
      <c r="C99" s="126"/>
      <c r="D99" s="168"/>
      <c r="K99" s="298"/>
    </row>
    <row r="100" spans="1:11" x14ac:dyDescent="0.25">
      <c r="A100" s="116" t="s">
        <v>188</v>
      </c>
      <c r="B100" s="86" t="s">
        <v>189</v>
      </c>
      <c r="C100" s="126"/>
      <c r="D100" s="168"/>
      <c r="K100" s="298"/>
    </row>
    <row r="101" spans="1:11" x14ac:dyDescent="0.25">
      <c r="A101" s="116" t="s">
        <v>190</v>
      </c>
      <c r="B101" s="86" t="s">
        <v>191</v>
      </c>
      <c r="C101" s="126"/>
      <c r="D101" s="168"/>
      <c r="K101" s="298"/>
    </row>
    <row r="102" spans="1:11" x14ac:dyDescent="0.25">
      <c r="A102" s="116" t="s">
        <v>192</v>
      </c>
      <c r="B102" s="86" t="s">
        <v>193</v>
      </c>
      <c r="C102" s="126"/>
      <c r="D102" s="168"/>
      <c r="K102" s="298"/>
    </row>
    <row r="103" spans="1:11" x14ac:dyDescent="0.25">
      <c r="A103" s="116" t="s">
        <v>194</v>
      </c>
      <c r="B103" s="87" t="s">
        <v>195</v>
      </c>
      <c r="C103" s="126"/>
      <c r="D103" s="168"/>
      <c r="K103" s="298"/>
    </row>
    <row r="104" spans="1:11" x14ac:dyDescent="0.25">
      <c r="A104" s="116" t="s">
        <v>196</v>
      </c>
      <c r="B104" s="87" t="s">
        <v>197</v>
      </c>
      <c r="C104" s="126"/>
      <c r="D104" s="168"/>
      <c r="K104" s="298"/>
    </row>
    <row r="105" spans="1:11" x14ac:dyDescent="0.25">
      <c r="A105" s="116" t="s">
        <v>198</v>
      </c>
      <c r="B105" s="86" t="s">
        <v>199</v>
      </c>
      <c r="C105" s="126">
        <v>89724812</v>
      </c>
      <c r="D105" s="168">
        <v>93680714</v>
      </c>
      <c r="K105" s="298"/>
    </row>
    <row r="106" spans="1:11" x14ac:dyDescent="0.25">
      <c r="A106" s="116" t="s">
        <v>200</v>
      </c>
      <c r="B106" s="86" t="s">
        <v>201</v>
      </c>
      <c r="C106" s="126"/>
      <c r="D106" s="168"/>
      <c r="K106" s="298"/>
    </row>
    <row r="107" spans="1:11" x14ac:dyDescent="0.25">
      <c r="A107" s="116" t="s">
        <v>202</v>
      </c>
      <c r="B107" s="87" t="s">
        <v>203</v>
      </c>
      <c r="C107" s="126"/>
      <c r="D107" s="168"/>
      <c r="K107" s="298"/>
    </row>
    <row r="108" spans="1:11" x14ac:dyDescent="0.25">
      <c r="A108" s="118" t="s">
        <v>204</v>
      </c>
      <c r="B108" s="88" t="s">
        <v>205</v>
      </c>
      <c r="C108" s="126"/>
      <c r="D108" s="168"/>
      <c r="K108" s="298"/>
    </row>
    <row r="109" spans="1:11" x14ac:dyDescent="0.25">
      <c r="A109" s="116" t="s">
        <v>206</v>
      </c>
      <c r="B109" s="88" t="s">
        <v>207</v>
      </c>
      <c r="C109" s="126"/>
      <c r="D109" s="168"/>
      <c r="K109" s="298"/>
    </row>
    <row r="110" spans="1:11" x14ac:dyDescent="0.25">
      <c r="A110" s="116" t="s">
        <v>208</v>
      </c>
      <c r="B110" s="87" t="s">
        <v>209</v>
      </c>
      <c r="C110" s="125">
        <v>5000000</v>
      </c>
      <c r="D110" s="168">
        <v>5000000</v>
      </c>
      <c r="K110" s="298"/>
    </row>
    <row r="111" spans="1:11" x14ac:dyDescent="0.25">
      <c r="A111" s="116" t="s">
        <v>210</v>
      </c>
      <c r="B111" s="79" t="s">
        <v>211</v>
      </c>
      <c r="C111" s="125"/>
      <c r="D111" s="168">
        <v>24067713</v>
      </c>
      <c r="K111" s="298"/>
    </row>
    <row r="112" spans="1:11" x14ac:dyDescent="0.25">
      <c r="A112" s="117" t="s">
        <v>212</v>
      </c>
      <c r="B112" s="220" t="s">
        <v>294</v>
      </c>
      <c r="C112" s="126"/>
      <c r="D112" s="168">
        <v>24067713</v>
      </c>
      <c r="K112" s="298"/>
    </row>
    <row r="113" spans="1:11" ht="15.75" thickBot="1" x14ac:dyDescent="0.3">
      <c r="A113" s="119" t="s">
        <v>214</v>
      </c>
      <c r="B113" s="89" t="s">
        <v>295</v>
      </c>
      <c r="C113" s="153"/>
      <c r="D113" s="168"/>
      <c r="K113" s="298"/>
    </row>
    <row r="114" spans="1:11" ht="15.75" thickBot="1" x14ac:dyDescent="0.3">
      <c r="A114" s="84" t="s">
        <v>24</v>
      </c>
      <c r="B114" s="83" t="s">
        <v>216</v>
      </c>
      <c r="C114" s="123">
        <f>+C115+C117+C119</f>
        <v>140960807</v>
      </c>
      <c r="D114" s="104">
        <f>+D115+D117+D119</f>
        <v>254800942</v>
      </c>
      <c r="K114" s="298"/>
    </row>
    <row r="115" spans="1:11" x14ac:dyDescent="0.25">
      <c r="A115" s="115" t="s">
        <v>26</v>
      </c>
      <c r="B115" s="220" t="s">
        <v>217</v>
      </c>
      <c r="C115" s="124">
        <v>122682405</v>
      </c>
      <c r="D115" s="168">
        <v>206522540</v>
      </c>
      <c r="K115" s="298"/>
    </row>
    <row r="116" spans="1:11" x14ac:dyDescent="0.25">
      <c r="A116" s="115" t="s">
        <v>28</v>
      </c>
      <c r="B116" s="80" t="s">
        <v>218</v>
      </c>
      <c r="C116" s="124"/>
      <c r="D116" s="168"/>
      <c r="K116" s="298"/>
    </row>
    <row r="117" spans="1:11" x14ac:dyDescent="0.25">
      <c r="A117" s="115" t="s">
        <v>30</v>
      </c>
      <c r="B117" s="80" t="s">
        <v>219</v>
      </c>
      <c r="C117" s="125">
        <v>11743500</v>
      </c>
      <c r="D117" s="168">
        <v>41743500</v>
      </c>
      <c r="K117" s="298"/>
    </row>
    <row r="118" spans="1:11" x14ac:dyDescent="0.25">
      <c r="A118" s="115" t="s">
        <v>32</v>
      </c>
      <c r="B118" s="80" t="s">
        <v>220</v>
      </c>
      <c r="C118" s="154"/>
      <c r="D118" s="168"/>
      <c r="K118" s="298"/>
    </row>
    <row r="119" spans="1:11" x14ac:dyDescent="0.25">
      <c r="A119" s="115" t="s">
        <v>34</v>
      </c>
      <c r="B119" s="103" t="s">
        <v>221</v>
      </c>
      <c r="C119" s="154">
        <v>6534902</v>
      </c>
      <c r="D119" s="168">
        <v>6534902</v>
      </c>
      <c r="K119" s="298"/>
    </row>
    <row r="120" spans="1:11" x14ac:dyDescent="0.25">
      <c r="A120" s="115" t="s">
        <v>36</v>
      </c>
      <c r="B120" s="102" t="s">
        <v>222</v>
      </c>
      <c r="C120" s="154"/>
      <c r="D120" s="168"/>
      <c r="K120" s="298"/>
    </row>
    <row r="121" spans="1:11" x14ac:dyDescent="0.25">
      <c r="A121" s="115" t="s">
        <v>223</v>
      </c>
      <c r="B121" s="113" t="s">
        <v>224</v>
      </c>
      <c r="C121" s="154"/>
      <c r="D121" s="168"/>
      <c r="K121" s="298"/>
    </row>
    <row r="122" spans="1:11" x14ac:dyDescent="0.25">
      <c r="A122" s="115" t="s">
        <v>225</v>
      </c>
      <c r="B122" s="87" t="s">
        <v>197</v>
      </c>
      <c r="C122" s="154"/>
      <c r="D122" s="168"/>
      <c r="K122" s="298"/>
    </row>
    <row r="123" spans="1:11" x14ac:dyDescent="0.25">
      <c r="A123" s="115" t="s">
        <v>226</v>
      </c>
      <c r="B123" s="87" t="s">
        <v>227</v>
      </c>
      <c r="C123" s="154">
        <v>6534902</v>
      </c>
      <c r="D123" s="168">
        <v>6534902</v>
      </c>
      <c r="K123" s="298"/>
    </row>
    <row r="124" spans="1:11" x14ac:dyDescent="0.25">
      <c r="A124" s="115" t="s">
        <v>228</v>
      </c>
      <c r="B124" s="87" t="s">
        <v>229</v>
      </c>
      <c r="C124" s="154"/>
      <c r="D124" s="168"/>
      <c r="K124" s="298"/>
    </row>
    <row r="125" spans="1:11" x14ac:dyDescent="0.25">
      <c r="A125" s="115" t="s">
        <v>230</v>
      </c>
      <c r="B125" s="87" t="s">
        <v>203</v>
      </c>
      <c r="C125" s="154"/>
      <c r="D125" s="168"/>
      <c r="K125" s="298"/>
    </row>
    <row r="126" spans="1:11" x14ac:dyDescent="0.25">
      <c r="A126" s="115" t="s">
        <v>231</v>
      </c>
      <c r="B126" s="87" t="s">
        <v>232</v>
      </c>
      <c r="C126" s="154"/>
      <c r="D126" s="168"/>
      <c r="K126" s="298"/>
    </row>
    <row r="127" spans="1:11" ht="15.75" thickBot="1" x14ac:dyDescent="0.3">
      <c r="A127" s="118" t="s">
        <v>233</v>
      </c>
      <c r="B127" s="87" t="s">
        <v>234</v>
      </c>
      <c r="C127" s="155"/>
      <c r="D127" s="168"/>
      <c r="K127" s="298"/>
    </row>
    <row r="128" spans="1:11" ht="15.75" thickBot="1" x14ac:dyDescent="0.3">
      <c r="A128" s="84" t="s">
        <v>38</v>
      </c>
      <c r="B128" s="223" t="s">
        <v>235</v>
      </c>
      <c r="C128" s="123">
        <f>+C114+C93</f>
        <v>482741966</v>
      </c>
      <c r="D128" s="104">
        <f>+D114+D93</f>
        <v>649724791</v>
      </c>
      <c r="K128" s="298"/>
    </row>
    <row r="129" spans="1:11" ht="15.75" thickBot="1" x14ac:dyDescent="0.3">
      <c r="A129" s="84" t="s">
        <v>236</v>
      </c>
      <c r="B129" s="223" t="s">
        <v>237</v>
      </c>
      <c r="C129" s="123">
        <f>SUM(C130:C132)</f>
        <v>3008000</v>
      </c>
      <c r="D129" s="104">
        <f>SUM(D130:D132)</f>
        <v>3008000</v>
      </c>
      <c r="K129" s="298"/>
    </row>
    <row r="130" spans="1:11" x14ac:dyDescent="0.25">
      <c r="A130" s="115" t="s">
        <v>54</v>
      </c>
      <c r="B130" s="221" t="s">
        <v>296</v>
      </c>
      <c r="C130" s="154">
        <v>3008000</v>
      </c>
      <c r="D130" s="165">
        <v>3008000</v>
      </c>
      <c r="K130" s="298"/>
    </row>
    <row r="131" spans="1:11" x14ac:dyDescent="0.25">
      <c r="A131" s="115" t="s">
        <v>56</v>
      </c>
      <c r="B131" s="221" t="s">
        <v>239</v>
      </c>
      <c r="C131" s="154"/>
      <c r="D131" s="168"/>
      <c r="K131" s="298"/>
    </row>
    <row r="132" spans="1:11" ht="15.75" thickBot="1" x14ac:dyDescent="0.3">
      <c r="A132" s="118" t="s">
        <v>58</v>
      </c>
      <c r="B132" s="219" t="s">
        <v>297</v>
      </c>
      <c r="C132" s="154"/>
      <c r="D132" s="168"/>
      <c r="K132" s="298"/>
    </row>
    <row r="133" spans="1:11" ht="15.75" thickBot="1" x14ac:dyDescent="0.3">
      <c r="A133" s="84" t="s">
        <v>68</v>
      </c>
      <c r="B133" s="223" t="s">
        <v>241</v>
      </c>
      <c r="C133" s="123">
        <f>SUM(C134:C139)</f>
        <v>0</v>
      </c>
      <c r="D133" s="104">
        <f>SUM(D134:D139)</f>
        <v>421974000</v>
      </c>
      <c r="K133" s="298"/>
    </row>
    <row r="134" spans="1:11" x14ac:dyDescent="0.25">
      <c r="A134" s="115" t="s">
        <v>70</v>
      </c>
      <c r="B134" s="221" t="s">
        <v>242</v>
      </c>
      <c r="C134" s="154"/>
      <c r="D134" s="168">
        <v>421974000</v>
      </c>
      <c r="K134" s="298"/>
    </row>
    <row r="135" spans="1:11" x14ac:dyDescent="0.25">
      <c r="A135" s="115" t="s">
        <v>72</v>
      </c>
      <c r="B135" s="221" t="s">
        <v>243</v>
      </c>
      <c r="C135" s="154"/>
      <c r="D135" s="168"/>
      <c r="K135" s="298"/>
    </row>
    <row r="136" spans="1:11" x14ac:dyDescent="0.25">
      <c r="A136" s="115" t="s">
        <v>74</v>
      </c>
      <c r="B136" s="221" t="s">
        <v>244</v>
      </c>
      <c r="C136" s="154"/>
      <c r="D136" s="168"/>
      <c r="K136" s="298"/>
    </row>
    <row r="137" spans="1:11" x14ac:dyDescent="0.25">
      <c r="A137" s="115" t="s">
        <v>76</v>
      </c>
      <c r="B137" s="221" t="s">
        <v>298</v>
      </c>
      <c r="C137" s="154"/>
      <c r="D137" s="168"/>
      <c r="K137" s="298"/>
    </row>
    <row r="138" spans="1:11" x14ac:dyDescent="0.25">
      <c r="A138" s="115" t="s">
        <v>78</v>
      </c>
      <c r="B138" s="221" t="s">
        <v>246</v>
      </c>
      <c r="C138" s="154"/>
      <c r="D138" s="168"/>
      <c r="K138" s="298"/>
    </row>
    <row r="139" spans="1:11" ht="15.75" thickBot="1" x14ac:dyDescent="0.3">
      <c r="A139" s="118" t="s">
        <v>80</v>
      </c>
      <c r="B139" s="219" t="s">
        <v>247</v>
      </c>
      <c r="C139" s="154"/>
      <c r="D139" s="165"/>
      <c r="K139" s="298"/>
    </row>
    <row r="140" spans="1:11" ht="15.75" thickBot="1" x14ac:dyDescent="0.3">
      <c r="A140" s="84" t="s">
        <v>92</v>
      </c>
      <c r="B140" s="223" t="s">
        <v>299</v>
      </c>
      <c r="C140" s="127">
        <f>SUM(C141:C145)</f>
        <v>314636883</v>
      </c>
      <c r="D140" s="15">
        <f>SUM(D141:D145)</f>
        <v>315936829</v>
      </c>
      <c r="K140" s="298"/>
    </row>
    <row r="141" spans="1:11" x14ac:dyDescent="0.25">
      <c r="A141" s="115" t="s">
        <v>94</v>
      </c>
      <c r="B141" s="221" t="s">
        <v>249</v>
      </c>
      <c r="C141" s="154"/>
      <c r="D141" s="168"/>
      <c r="K141" s="298"/>
    </row>
    <row r="142" spans="1:11" x14ac:dyDescent="0.25">
      <c r="A142" s="115" t="s">
        <v>96</v>
      </c>
      <c r="B142" s="221" t="s">
        <v>250</v>
      </c>
      <c r="C142" s="128">
        <v>13432548</v>
      </c>
      <c r="D142" s="168">
        <v>13432548</v>
      </c>
      <c r="K142" s="298"/>
    </row>
    <row r="143" spans="1:11" x14ac:dyDescent="0.25">
      <c r="A143" s="115" t="s">
        <v>98</v>
      </c>
      <c r="B143" s="221" t="s">
        <v>300</v>
      </c>
      <c r="C143" s="154">
        <v>301204335</v>
      </c>
      <c r="D143" s="168">
        <v>302504281</v>
      </c>
      <c r="K143" s="298"/>
    </row>
    <row r="144" spans="1:11" x14ac:dyDescent="0.25">
      <c r="A144" s="115" t="s">
        <v>100</v>
      </c>
      <c r="B144" s="221" t="s">
        <v>251</v>
      </c>
      <c r="C144" s="154"/>
      <c r="D144" s="165"/>
      <c r="K144" s="298"/>
    </row>
    <row r="145" spans="1:11" ht="15.75" thickBot="1" x14ac:dyDescent="0.3">
      <c r="A145" s="118" t="s">
        <v>102</v>
      </c>
      <c r="B145" s="219" t="s">
        <v>252</v>
      </c>
      <c r="C145" s="154"/>
      <c r="D145" s="165"/>
      <c r="K145" s="298"/>
    </row>
    <row r="146" spans="1:11" ht="15.75" thickBot="1" x14ac:dyDescent="0.3">
      <c r="A146" s="84" t="s">
        <v>253</v>
      </c>
      <c r="B146" s="223" t="s">
        <v>254</v>
      </c>
      <c r="C146" s="156">
        <f>SUM(C147:C151)</f>
        <v>0</v>
      </c>
      <c r="D146" s="476">
        <f>SUM(D147:D151)</f>
        <v>0</v>
      </c>
      <c r="K146" s="298"/>
    </row>
    <row r="147" spans="1:11" x14ac:dyDescent="0.25">
      <c r="A147" s="115" t="s">
        <v>106</v>
      </c>
      <c r="B147" s="221" t="s">
        <v>255</v>
      </c>
      <c r="C147" s="154"/>
      <c r="D147" s="165"/>
      <c r="K147" s="298"/>
    </row>
    <row r="148" spans="1:11" x14ac:dyDescent="0.25">
      <c r="A148" s="115" t="s">
        <v>108</v>
      </c>
      <c r="B148" s="221" t="s">
        <v>256</v>
      </c>
      <c r="C148" s="154"/>
      <c r="D148" s="165"/>
      <c r="K148" s="298"/>
    </row>
    <row r="149" spans="1:11" x14ac:dyDescent="0.25">
      <c r="A149" s="115" t="s">
        <v>110</v>
      </c>
      <c r="B149" s="221" t="s">
        <v>257</v>
      </c>
      <c r="C149" s="154"/>
      <c r="D149" s="165"/>
      <c r="K149" s="298"/>
    </row>
    <row r="150" spans="1:11" x14ac:dyDescent="0.25">
      <c r="A150" s="115" t="s">
        <v>112</v>
      </c>
      <c r="B150" s="221" t="s">
        <v>301</v>
      </c>
      <c r="C150" s="154"/>
      <c r="D150" s="165"/>
      <c r="K150" s="298"/>
    </row>
    <row r="151" spans="1:11" ht="15.75" thickBot="1" x14ac:dyDescent="0.3">
      <c r="A151" s="118" t="s">
        <v>259</v>
      </c>
      <c r="B151" s="219" t="s">
        <v>260</v>
      </c>
      <c r="C151" s="155"/>
      <c r="D151" s="168"/>
      <c r="K151" s="298"/>
    </row>
    <row r="152" spans="1:11" ht="15.75" thickBot="1" x14ac:dyDescent="0.3">
      <c r="A152" s="121" t="s">
        <v>114</v>
      </c>
      <c r="B152" s="223" t="s">
        <v>261</v>
      </c>
      <c r="C152" s="156"/>
      <c r="D152" s="169"/>
      <c r="K152" s="298"/>
    </row>
    <row r="153" spans="1:11" ht="15.75" thickBot="1" x14ac:dyDescent="0.3">
      <c r="A153" s="121" t="s">
        <v>262</v>
      </c>
      <c r="B153" s="223" t="s">
        <v>263</v>
      </c>
      <c r="C153" s="156"/>
      <c r="D153" s="168"/>
      <c r="K153" s="298"/>
    </row>
    <row r="154" spans="1:11" ht="15.75" thickBot="1" x14ac:dyDescent="0.3">
      <c r="A154" s="84" t="s">
        <v>264</v>
      </c>
      <c r="B154" s="223" t="s">
        <v>265</v>
      </c>
      <c r="C154" s="157">
        <f>+C153+C152+C146+C140+C133+C129</f>
        <v>317644883</v>
      </c>
      <c r="D154" s="477">
        <f>+D153+D152+D146+D140+D133+D129</f>
        <v>740918829</v>
      </c>
      <c r="K154" s="298"/>
    </row>
    <row r="155" spans="1:11" ht="15.75" thickBot="1" x14ac:dyDescent="0.3">
      <c r="A155" s="120" t="s">
        <v>266</v>
      </c>
      <c r="B155" s="108" t="s">
        <v>267</v>
      </c>
      <c r="C155" s="157">
        <f>+C154+C128</f>
        <v>800386849</v>
      </c>
      <c r="D155" s="477">
        <f>+D154+D128</f>
        <v>1390643620</v>
      </c>
      <c r="K155" s="298"/>
    </row>
    <row r="156" spans="1:11" ht="15.75" thickBot="1" x14ac:dyDescent="0.3">
      <c r="A156" s="109"/>
      <c r="B156" s="110"/>
      <c r="C156" s="111"/>
      <c r="D156" s="78"/>
      <c r="K156" s="298"/>
    </row>
    <row r="157" spans="1:11" ht="15.75" thickBot="1" x14ac:dyDescent="0.3">
      <c r="A157" s="100" t="s">
        <v>302</v>
      </c>
      <c r="B157" s="101"/>
      <c r="C157" s="85">
        <v>13.5</v>
      </c>
      <c r="D157" s="159">
        <v>13.5</v>
      </c>
      <c r="K157" s="298"/>
    </row>
    <row r="158" spans="1:11" ht="15.75" thickBot="1" x14ac:dyDescent="0.3">
      <c r="A158" s="100" t="s">
        <v>303</v>
      </c>
      <c r="B158" s="101"/>
      <c r="C158" s="85">
        <v>50</v>
      </c>
      <c r="D158" s="159">
        <v>50</v>
      </c>
      <c r="K158" s="298"/>
    </row>
    <row r="159" spans="1:11" x14ac:dyDescent="0.25">
      <c r="K159" s="298"/>
    </row>
    <row r="160" spans="1:11" x14ac:dyDescent="0.25">
      <c r="K160" s="298"/>
    </row>
    <row r="161" spans="11:11" x14ac:dyDescent="0.25">
      <c r="K161" s="298"/>
    </row>
    <row r="162" spans="11:11" x14ac:dyDescent="0.25">
      <c r="K162" s="298"/>
    </row>
    <row r="163" spans="11:11" x14ac:dyDescent="0.25">
      <c r="K163" s="298"/>
    </row>
    <row r="164" spans="11:11" x14ac:dyDescent="0.25">
      <c r="K164" s="298"/>
    </row>
    <row r="165" spans="11:11" x14ac:dyDescent="0.25">
      <c r="K165" s="298"/>
    </row>
    <row r="166" spans="11:11" x14ac:dyDescent="0.25">
      <c r="K166" s="298"/>
    </row>
    <row r="167" spans="11:11" x14ac:dyDescent="0.25">
      <c r="K167" s="298"/>
    </row>
    <row r="168" spans="11:11" x14ac:dyDescent="0.25">
      <c r="K168" s="298"/>
    </row>
    <row r="169" spans="11:11" x14ac:dyDescent="0.25">
      <c r="K169" s="298"/>
    </row>
    <row r="170" spans="11:11" x14ac:dyDescent="0.25">
      <c r="K170" s="298"/>
    </row>
    <row r="171" spans="11:11" x14ac:dyDescent="0.25">
      <c r="K171" s="298"/>
    </row>
    <row r="172" spans="11:11" x14ac:dyDescent="0.25">
      <c r="K172" s="298"/>
    </row>
    <row r="173" spans="11:11" x14ac:dyDescent="0.25">
      <c r="K173" s="298"/>
    </row>
    <row r="174" spans="11:11" x14ac:dyDescent="0.25">
      <c r="K174" s="298"/>
    </row>
    <row r="175" spans="11:11" x14ac:dyDescent="0.25">
      <c r="K175" s="298"/>
    </row>
    <row r="176" spans="11:11" x14ac:dyDescent="0.25">
      <c r="K176" s="298"/>
    </row>
    <row r="177" spans="11:11" x14ac:dyDescent="0.25">
      <c r="K177" s="298"/>
    </row>
    <row r="178" spans="11:11" x14ac:dyDescent="0.25">
      <c r="K178" s="298"/>
    </row>
    <row r="179" spans="11:11" x14ac:dyDescent="0.25">
      <c r="K179" s="298"/>
    </row>
    <row r="180" spans="11:11" x14ac:dyDescent="0.25">
      <c r="K180" s="298"/>
    </row>
    <row r="181" spans="11:11" x14ac:dyDescent="0.25">
      <c r="K181" s="298"/>
    </row>
    <row r="182" spans="11:11" x14ac:dyDescent="0.25">
      <c r="K182" s="298"/>
    </row>
    <row r="183" spans="11:11" x14ac:dyDescent="0.25">
      <c r="K183" s="298"/>
    </row>
    <row r="184" spans="11:11" x14ac:dyDescent="0.25">
      <c r="K184" s="298"/>
    </row>
    <row r="185" spans="11:11" x14ac:dyDescent="0.25">
      <c r="K185" s="298"/>
    </row>
    <row r="186" spans="11:11" x14ac:dyDescent="0.25">
      <c r="K186" s="298"/>
    </row>
    <row r="187" spans="11:11" x14ac:dyDescent="0.25">
      <c r="K187" s="298"/>
    </row>
    <row r="188" spans="11:11" x14ac:dyDescent="0.25">
      <c r="K188" s="298"/>
    </row>
    <row r="189" spans="11:11" x14ac:dyDescent="0.25">
      <c r="K189" s="298"/>
    </row>
    <row r="190" spans="11:11" x14ac:dyDescent="0.25">
      <c r="K190" s="298"/>
    </row>
    <row r="191" spans="11:11" x14ac:dyDescent="0.25">
      <c r="K191" s="298"/>
    </row>
    <row r="192" spans="11:11" x14ac:dyDescent="0.25">
      <c r="K192" s="298"/>
    </row>
    <row r="193" spans="11:11" x14ac:dyDescent="0.25">
      <c r="K193" s="298"/>
    </row>
    <row r="194" spans="11:11" x14ac:dyDescent="0.25">
      <c r="K194" s="298"/>
    </row>
    <row r="195" spans="11:11" x14ac:dyDescent="0.25">
      <c r="K195" s="298"/>
    </row>
    <row r="196" spans="11:11" x14ac:dyDescent="0.25">
      <c r="K196" s="298"/>
    </row>
    <row r="197" spans="11:11" x14ac:dyDescent="0.25">
      <c r="K197" s="298"/>
    </row>
    <row r="198" spans="11:11" x14ac:dyDescent="0.25">
      <c r="K198" s="298"/>
    </row>
    <row r="199" spans="11:11" x14ac:dyDescent="0.25">
      <c r="K199" s="298"/>
    </row>
    <row r="200" spans="11:11" x14ac:dyDescent="0.25">
      <c r="K200" s="298"/>
    </row>
    <row r="201" spans="11:11" x14ac:dyDescent="0.25">
      <c r="K201" s="298"/>
    </row>
    <row r="202" spans="11:11" x14ac:dyDescent="0.25">
      <c r="K202" s="298"/>
    </row>
    <row r="203" spans="11:11" x14ac:dyDescent="0.25">
      <c r="K203" s="298"/>
    </row>
    <row r="204" spans="11:11" x14ac:dyDescent="0.25">
      <c r="K204" s="298"/>
    </row>
    <row r="205" spans="11:11" x14ac:dyDescent="0.25">
      <c r="K205" s="298"/>
    </row>
    <row r="206" spans="11:11" x14ac:dyDescent="0.25">
      <c r="K206" s="298"/>
    </row>
    <row r="207" spans="11:11" x14ac:dyDescent="0.25">
      <c r="K207" s="298"/>
    </row>
    <row r="208" spans="11:11" x14ac:dyDescent="0.25">
      <c r="K208" s="298"/>
    </row>
    <row r="209" spans="11:11" x14ac:dyDescent="0.25">
      <c r="K209" s="298"/>
    </row>
    <row r="210" spans="11:11" x14ac:dyDescent="0.25">
      <c r="K210" s="298"/>
    </row>
    <row r="211" spans="11:11" x14ac:dyDescent="0.25">
      <c r="K211" s="298"/>
    </row>
    <row r="212" spans="11:11" x14ac:dyDescent="0.25">
      <c r="K212" s="298"/>
    </row>
    <row r="213" spans="11:11" x14ac:dyDescent="0.25">
      <c r="K213" s="298"/>
    </row>
    <row r="214" spans="11:11" x14ac:dyDescent="0.25">
      <c r="K214" s="298"/>
    </row>
    <row r="215" spans="11:11" x14ac:dyDescent="0.25">
      <c r="K215" s="298"/>
    </row>
    <row r="216" spans="11:11" x14ac:dyDescent="0.25">
      <c r="K216" s="298"/>
    </row>
    <row r="217" spans="11:11" x14ac:dyDescent="0.25">
      <c r="K217" s="298"/>
    </row>
    <row r="218" spans="11:11" x14ac:dyDescent="0.25">
      <c r="K218" s="298"/>
    </row>
    <row r="219" spans="11:11" x14ac:dyDescent="0.25">
      <c r="K219" s="298"/>
    </row>
    <row r="220" spans="11:11" x14ac:dyDescent="0.25">
      <c r="K220" s="298"/>
    </row>
    <row r="221" spans="11:11" x14ac:dyDescent="0.25">
      <c r="K221" s="298"/>
    </row>
    <row r="222" spans="11:11" x14ac:dyDescent="0.25">
      <c r="K222" s="298"/>
    </row>
    <row r="223" spans="11:11" x14ac:dyDescent="0.25">
      <c r="K223" s="298"/>
    </row>
    <row r="224" spans="11:11" x14ac:dyDescent="0.25">
      <c r="K224" s="298"/>
    </row>
    <row r="225" spans="11:11" x14ac:dyDescent="0.25">
      <c r="K225" s="298"/>
    </row>
    <row r="226" spans="11:11" x14ac:dyDescent="0.25">
      <c r="K226" s="298"/>
    </row>
    <row r="227" spans="11:11" x14ac:dyDescent="0.25">
      <c r="K227" s="298"/>
    </row>
    <row r="228" spans="11:11" x14ac:dyDescent="0.25">
      <c r="K228" s="298"/>
    </row>
    <row r="229" spans="11:11" x14ac:dyDescent="0.25">
      <c r="K229" s="298"/>
    </row>
    <row r="230" spans="11:11" x14ac:dyDescent="0.25">
      <c r="K230" s="298"/>
    </row>
    <row r="231" spans="11:11" x14ac:dyDescent="0.25">
      <c r="K231" s="298"/>
    </row>
    <row r="232" spans="11:11" x14ac:dyDescent="0.25">
      <c r="K232" s="298"/>
    </row>
    <row r="233" spans="11:11" x14ac:dyDescent="0.25">
      <c r="K233" s="298"/>
    </row>
    <row r="234" spans="11:11" x14ac:dyDescent="0.25">
      <c r="K234" s="298"/>
    </row>
    <row r="235" spans="11:11" x14ac:dyDescent="0.25">
      <c r="K235" s="298"/>
    </row>
    <row r="236" spans="11:11" x14ac:dyDescent="0.25">
      <c r="K236" s="298"/>
    </row>
    <row r="237" spans="11:11" x14ac:dyDescent="0.25">
      <c r="K237" s="298"/>
    </row>
    <row r="238" spans="11:11" x14ac:dyDescent="0.25">
      <c r="K238" s="298"/>
    </row>
    <row r="239" spans="11:11" x14ac:dyDescent="0.25">
      <c r="K239" s="298"/>
    </row>
    <row r="240" spans="11:11" x14ac:dyDescent="0.25">
      <c r="K240" s="298"/>
    </row>
    <row r="241" spans="11:11" x14ac:dyDescent="0.25">
      <c r="K241" s="298"/>
    </row>
    <row r="242" spans="11:11" x14ac:dyDescent="0.25">
      <c r="K242" s="298"/>
    </row>
    <row r="243" spans="11:11" x14ac:dyDescent="0.25">
      <c r="K243" s="298"/>
    </row>
    <row r="244" spans="11:11" x14ac:dyDescent="0.25">
      <c r="K244" s="298"/>
    </row>
    <row r="245" spans="11:11" x14ac:dyDescent="0.25">
      <c r="K245" s="298"/>
    </row>
    <row r="246" spans="11:11" x14ac:dyDescent="0.25">
      <c r="K246" s="298"/>
    </row>
    <row r="247" spans="11:11" x14ac:dyDescent="0.25">
      <c r="K247" s="298"/>
    </row>
    <row r="248" spans="11:11" x14ac:dyDescent="0.25">
      <c r="K248" s="298"/>
    </row>
    <row r="249" spans="11:11" x14ac:dyDescent="0.25">
      <c r="K249" s="298"/>
    </row>
    <row r="250" spans="11:11" x14ac:dyDescent="0.25">
      <c r="K250" s="298"/>
    </row>
    <row r="251" spans="11:11" x14ac:dyDescent="0.25">
      <c r="K251" s="298"/>
    </row>
    <row r="252" spans="11:11" x14ac:dyDescent="0.25">
      <c r="K252" s="298"/>
    </row>
    <row r="253" spans="11:11" x14ac:dyDescent="0.25">
      <c r="K253" s="298"/>
    </row>
    <row r="254" spans="11:11" x14ac:dyDescent="0.25">
      <c r="K254" s="298"/>
    </row>
    <row r="255" spans="11:11" x14ac:dyDescent="0.25">
      <c r="K255" s="298"/>
    </row>
    <row r="256" spans="11:11" x14ac:dyDescent="0.25">
      <c r="K256" s="298"/>
    </row>
    <row r="257" spans="11:11" x14ac:dyDescent="0.25">
      <c r="K257" s="298"/>
    </row>
    <row r="258" spans="11:11" x14ac:dyDescent="0.25">
      <c r="K258" s="298"/>
    </row>
    <row r="259" spans="11:11" x14ac:dyDescent="0.25">
      <c r="K259" s="298"/>
    </row>
    <row r="260" spans="11:11" x14ac:dyDescent="0.25">
      <c r="K260" s="298"/>
    </row>
    <row r="261" spans="11:11" x14ac:dyDescent="0.25">
      <c r="K261" s="298"/>
    </row>
    <row r="262" spans="11:11" x14ac:dyDescent="0.25">
      <c r="K262" s="298"/>
    </row>
    <row r="263" spans="11:11" x14ac:dyDescent="0.25">
      <c r="K263" s="298"/>
    </row>
    <row r="264" spans="11:11" x14ac:dyDescent="0.25">
      <c r="K264" s="298"/>
    </row>
    <row r="265" spans="11:11" x14ac:dyDescent="0.25">
      <c r="K265" s="298"/>
    </row>
    <row r="266" spans="11:11" x14ac:dyDescent="0.25">
      <c r="K266" s="298"/>
    </row>
    <row r="267" spans="11:11" x14ac:dyDescent="0.25">
      <c r="K267" s="298"/>
    </row>
    <row r="268" spans="11:11" x14ac:dyDescent="0.25">
      <c r="K268" s="298"/>
    </row>
    <row r="269" spans="11:11" x14ac:dyDescent="0.25">
      <c r="K269" s="298"/>
    </row>
    <row r="270" spans="11:11" x14ac:dyDescent="0.25">
      <c r="K270" s="298"/>
    </row>
    <row r="271" spans="11:11" x14ac:dyDescent="0.25">
      <c r="K271" s="298"/>
    </row>
    <row r="272" spans="11:11" x14ac:dyDescent="0.25">
      <c r="K272" s="298"/>
    </row>
    <row r="273" spans="11:11" x14ac:dyDescent="0.25">
      <c r="K273" s="298"/>
    </row>
    <row r="274" spans="11:11" x14ac:dyDescent="0.25">
      <c r="K274" s="298"/>
    </row>
    <row r="275" spans="11:11" x14ac:dyDescent="0.25">
      <c r="K275" s="298"/>
    </row>
    <row r="276" spans="11:11" x14ac:dyDescent="0.25">
      <c r="K276" s="298"/>
    </row>
    <row r="277" spans="11:11" x14ac:dyDescent="0.25">
      <c r="K277" s="298"/>
    </row>
    <row r="278" spans="11:11" x14ac:dyDescent="0.25">
      <c r="K278" s="298"/>
    </row>
    <row r="279" spans="11:11" x14ac:dyDescent="0.25">
      <c r="K279" s="298"/>
    </row>
    <row r="280" spans="11:11" x14ac:dyDescent="0.25">
      <c r="K280" s="298"/>
    </row>
    <row r="281" spans="11:11" x14ac:dyDescent="0.25">
      <c r="K281" s="298"/>
    </row>
    <row r="282" spans="11:11" x14ac:dyDescent="0.25">
      <c r="K282" s="298"/>
    </row>
    <row r="283" spans="11:11" x14ac:dyDescent="0.25">
      <c r="K283" s="298"/>
    </row>
    <row r="284" spans="11:11" x14ac:dyDescent="0.25">
      <c r="K284" s="298"/>
    </row>
    <row r="285" spans="11:11" x14ac:dyDescent="0.25">
      <c r="K285" s="298"/>
    </row>
    <row r="286" spans="11:11" x14ac:dyDescent="0.25">
      <c r="K286" s="298"/>
    </row>
    <row r="287" spans="11:11" x14ac:dyDescent="0.25">
      <c r="K287" s="298"/>
    </row>
    <row r="288" spans="11:11" x14ac:dyDescent="0.25">
      <c r="K288" s="298"/>
    </row>
    <row r="289" spans="11:11" x14ac:dyDescent="0.25">
      <c r="K289" s="298"/>
    </row>
    <row r="290" spans="11:11" x14ac:dyDescent="0.25">
      <c r="K290" s="298"/>
    </row>
    <row r="291" spans="11:11" x14ac:dyDescent="0.25">
      <c r="K291" s="298"/>
    </row>
    <row r="292" spans="11:11" x14ac:dyDescent="0.25">
      <c r="K292" s="298"/>
    </row>
    <row r="293" spans="11:11" x14ac:dyDescent="0.25">
      <c r="K293" s="298"/>
    </row>
    <row r="294" spans="11:11" x14ac:dyDescent="0.25">
      <c r="K294" s="298"/>
    </row>
    <row r="295" spans="11:11" x14ac:dyDescent="0.25">
      <c r="K295" s="298"/>
    </row>
    <row r="296" spans="11:11" x14ac:dyDescent="0.25">
      <c r="K296" s="298"/>
    </row>
    <row r="297" spans="11:11" x14ac:dyDescent="0.25">
      <c r="K297" s="298"/>
    </row>
    <row r="298" spans="11:11" x14ac:dyDescent="0.25">
      <c r="K298" s="298"/>
    </row>
    <row r="299" spans="11:11" x14ac:dyDescent="0.25">
      <c r="K299" s="298"/>
    </row>
    <row r="300" spans="11:11" x14ac:dyDescent="0.25">
      <c r="K300" s="298"/>
    </row>
    <row r="301" spans="11:11" x14ac:dyDescent="0.25">
      <c r="K301" s="298"/>
    </row>
    <row r="302" spans="11:11" x14ac:dyDescent="0.25">
      <c r="K302" s="298"/>
    </row>
    <row r="303" spans="11:11" x14ac:dyDescent="0.25">
      <c r="K303" s="298"/>
    </row>
    <row r="304" spans="11:11" x14ac:dyDescent="0.25">
      <c r="K304" s="298"/>
    </row>
    <row r="305" spans="11:11" x14ac:dyDescent="0.25">
      <c r="K305" s="298"/>
    </row>
    <row r="306" spans="11:11" x14ac:dyDescent="0.25">
      <c r="K306" s="298"/>
    </row>
    <row r="307" spans="11:11" x14ac:dyDescent="0.25">
      <c r="K307" s="298"/>
    </row>
    <row r="308" spans="11:11" x14ac:dyDescent="0.25">
      <c r="K308" s="298"/>
    </row>
    <row r="309" spans="11:11" x14ac:dyDescent="0.25">
      <c r="K309" s="298"/>
    </row>
    <row r="310" spans="11:11" x14ac:dyDescent="0.25">
      <c r="K310" s="298"/>
    </row>
    <row r="311" spans="11:11" x14ac:dyDescent="0.25">
      <c r="K311" s="298"/>
    </row>
    <row r="312" spans="11:11" x14ac:dyDescent="0.25">
      <c r="K312" s="298"/>
    </row>
    <row r="313" spans="11:11" x14ac:dyDescent="0.25">
      <c r="K313" s="298"/>
    </row>
    <row r="314" spans="11:11" x14ac:dyDescent="0.25">
      <c r="K314" s="298"/>
    </row>
    <row r="315" spans="11:11" x14ac:dyDescent="0.25">
      <c r="K315" s="298"/>
    </row>
    <row r="316" spans="11:11" x14ac:dyDescent="0.25">
      <c r="K316" s="298"/>
    </row>
    <row r="317" spans="11:11" x14ac:dyDescent="0.25">
      <c r="K317" s="298"/>
    </row>
    <row r="318" spans="11:11" x14ac:dyDescent="0.25">
      <c r="K318" s="298"/>
    </row>
    <row r="319" spans="11:11" x14ac:dyDescent="0.25">
      <c r="K319" s="298"/>
    </row>
    <row r="320" spans="11:11" x14ac:dyDescent="0.25">
      <c r="K320" s="298"/>
    </row>
    <row r="321" spans="11:11" x14ac:dyDescent="0.25">
      <c r="K321" s="298"/>
    </row>
    <row r="322" spans="11:11" x14ac:dyDescent="0.25">
      <c r="K322" s="298"/>
    </row>
    <row r="323" spans="11:11" x14ac:dyDescent="0.25">
      <c r="K323" s="298"/>
    </row>
    <row r="324" spans="11:11" x14ac:dyDescent="0.25">
      <c r="K324" s="298"/>
    </row>
    <row r="325" spans="11:11" x14ac:dyDescent="0.25">
      <c r="K325" s="298"/>
    </row>
    <row r="326" spans="11:11" x14ac:dyDescent="0.25">
      <c r="K326" s="298"/>
    </row>
    <row r="327" spans="11:11" x14ac:dyDescent="0.25">
      <c r="K327" s="298"/>
    </row>
    <row r="328" spans="11:11" x14ac:dyDescent="0.25">
      <c r="K328" s="298"/>
    </row>
    <row r="329" spans="11:11" x14ac:dyDescent="0.25">
      <c r="K329" s="298"/>
    </row>
    <row r="330" spans="11:11" x14ac:dyDescent="0.25">
      <c r="K330" s="298"/>
    </row>
    <row r="331" spans="11:11" x14ac:dyDescent="0.25">
      <c r="K331" s="298"/>
    </row>
    <row r="332" spans="11:11" x14ac:dyDescent="0.25">
      <c r="K332" s="298"/>
    </row>
    <row r="333" spans="11:11" x14ac:dyDescent="0.25">
      <c r="K333" s="298"/>
    </row>
    <row r="334" spans="11:11" x14ac:dyDescent="0.25">
      <c r="K334" s="298"/>
    </row>
    <row r="335" spans="11:11" x14ac:dyDescent="0.25">
      <c r="K335" s="298"/>
    </row>
    <row r="336" spans="11:11" x14ac:dyDescent="0.25">
      <c r="K336" s="298"/>
    </row>
    <row r="337" spans="11:11" x14ac:dyDescent="0.25">
      <c r="K337" s="298"/>
    </row>
    <row r="338" spans="11:11" x14ac:dyDescent="0.25">
      <c r="K338" s="298"/>
    </row>
    <row r="339" spans="11:11" x14ac:dyDescent="0.25">
      <c r="K339" s="298"/>
    </row>
    <row r="340" spans="11:11" x14ac:dyDescent="0.25">
      <c r="K340" s="298"/>
    </row>
    <row r="341" spans="11:11" x14ac:dyDescent="0.25">
      <c r="K341" s="298"/>
    </row>
    <row r="342" spans="11:11" x14ac:dyDescent="0.25">
      <c r="K342" s="298"/>
    </row>
    <row r="343" spans="11:11" x14ac:dyDescent="0.25">
      <c r="K343" s="298"/>
    </row>
    <row r="344" spans="11:11" x14ac:dyDescent="0.25">
      <c r="K344" s="298"/>
    </row>
    <row r="345" spans="11:11" x14ac:dyDescent="0.25">
      <c r="K345" s="298"/>
    </row>
    <row r="346" spans="11:11" x14ac:dyDescent="0.25">
      <c r="K346" s="298"/>
    </row>
    <row r="347" spans="11:11" x14ac:dyDescent="0.25">
      <c r="K347" s="298"/>
    </row>
    <row r="348" spans="11:11" x14ac:dyDescent="0.25">
      <c r="K348" s="298"/>
    </row>
    <row r="349" spans="11:11" x14ac:dyDescent="0.25">
      <c r="K349" s="298"/>
    </row>
    <row r="350" spans="11:11" x14ac:dyDescent="0.25">
      <c r="K350" s="298"/>
    </row>
    <row r="351" spans="11:11" x14ac:dyDescent="0.25">
      <c r="K351" s="298"/>
    </row>
    <row r="352" spans="11:11" x14ac:dyDescent="0.25">
      <c r="K352" s="298"/>
    </row>
    <row r="353" spans="11:11" x14ac:dyDescent="0.25">
      <c r="K353" s="298"/>
    </row>
    <row r="354" spans="11:11" x14ac:dyDescent="0.25">
      <c r="K354" s="298"/>
    </row>
    <row r="355" spans="11:11" x14ac:dyDescent="0.25">
      <c r="K355" s="298"/>
    </row>
    <row r="356" spans="11:11" x14ac:dyDescent="0.25">
      <c r="K356" s="298"/>
    </row>
    <row r="357" spans="11:11" x14ac:dyDescent="0.25">
      <c r="K357" s="298"/>
    </row>
    <row r="358" spans="11:11" x14ac:dyDescent="0.25">
      <c r="K358" s="298"/>
    </row>
    <row r="359" spans="11:11" x14ac:dyDescent="0.25">
      <c r="K359" s="298"/>
    </row>
    <row r="360" spans="11:11" x14ac:dyDescent="0.25">
      <c r="K360" s="298"/>
    </row>
    <row r="361" spans="11:11" x14ac:dyDescent="0.25">
      <c r="K361" s="298"/>
    </row>
    <row r="362" spans="11:11" x14ac:dyDescent="0.25">
      <c r="K362" s="298"/>
    </row>
    <row r="363" spans="11:11" x14ac:dyDescent="0.25">
      <c r="K363" s="298"/>
    </row>
    <row r="364" spans="11:11" x14ac:dyDescent="0.25">
      <c r="K364" s="298"/>
    </row>
    <row r="365" spans="11:11" x14ac:dyDescent="0.25">
      <c r="K365" s="298"/>
    </row>
    <row r="366" spans="11:11" x14ac:dyDescent="0.25">
      <c r="K366" s="298"/>
    </row>
    <row r="367" spans="11:11" x14ac:dyDescent="0.25">
      <c r="K367" s="298"/>
    </row>
    <row r="368" spans="11:11" x14ac:dyDescent="0.25">
      <c r="K368" s="298"/>
    </row>
    <row r="369" spans="11:11" x14ac:dyDescent="0.25">
      <c r="K369" s="298"/>
    </row>
    <row r="370" spans="11:11" x14ac:dyDescent="0.25">
      <c r="K370" s="298"/>
    </row>
    <row r="371" spans="11:11" x14ac:dyDescent="0.25">
      <c r="K371" s="298"/>
    </row>
    <row r="372" spans="11:11" x14ac:dyDescent="0.25">
      <c r="K372" s="298"/>
    </row>
    <row r="373" spans="11:11" x14ac:dyDescent="0.25">
      <c r="K373" s="298"/>
    </row>
    <row r="374" spans="11:11" x14ac:dyDescent="0.25">
      <c r="K374" s="298"/>
    </row>
    <row r="375" spans="11:11" x14ac:dyDescent="0.25">
      <c r="K375" s="298"/>
    </row>
    <row r="376" spans="11:11" x14ac:dyDescent="0.25">
      <c r="K376" s="298"/>
    </row>
    <row r="377" spans="11:11" x14ac:dyDescent="0.25">
      <c r="K377" s="298"/>
    </row>
    <row r="378" spans="11:11" x14ac:dyDescent="0.25">
      <c r="K378" s="298"/>
    </row>
    <row r="379" spans="11:11" x14ac:dyDescent="0.25">
      <c r="K379" s="298"/>
    </row>
    <row r="380" spans="11:11" x14ac:dyDescent="0.25">
      <c r="K380" s="298"/>
    </row>
    <row r="381" spans="11:11" x14ac:dyDescent="0.25">
      <c r="K381" s="298"/>
    </row>
    <row r="382" spans="11:11" x14ac:dyDescent="0.25">
      <c r="K382" s="298"/>
    </row>
    <row r="383" spans="11:11" x14ac:dyDescent="0.25">
      <c r="K383" s="298"/>
    </row>
    <row r="384" spans="11:11" x14ac:dyDescent="0.25">
      <c r="K384" s="298"/>
    </row>
    <row r="385" spans="11:11" x14ac:dyDescent="0.25">
      <c r="K385" s="298"/>
    </row>
    <row r="386" spans="11:11" x14ac:dyDescent="0.25">
      <c r="K386" s="298"/>
    </row>
    <row r="387" spans="11:11" x14ac:dyDescent="0.25">
      <c r="K387" s="298"/>
    </row>
    <row r="388" spans="11:11" x14ac:dyDescent="0.25">
      <c r="K388" s="298"/>
    </row>
    <row r="389" spans="11:11" x14ac:dyDescent="0.25">
      <c r="K389" s="298"/>
    </row>
    <row r="390" spans="11:11" x14ac:dyDescent="0.25">
      <c r="K390" s="298"/>
    </row>
    <row r="391" spans="11:11" x14ac:dyDescent="0.25">
      <c r="K391" s="298"/>
    </row>
    <row r="392" spans="11:11" x14ac:dyDescent="0.25">
      <c r="K392" s="298"/>
    </row>
    <row r="393" spans="11:11" x14ac:dyDescent="0.25">
      <c r="K393" s="298"/>
    </row>
    <row r="394" spans="11:11" x14ac:dyDescent="0.25">
      <c r="K394" s="298"/>
    </row>
  </sheetData>
  <mergeCells count="1">
    <mergeCell ref="A92:D92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18</vt:i4>
      </vt:variant>
    </vt:vector>
  </HeadingPairs>
  <TitlesOfParts>
    <vt:vector size="18" baseType="lpstr">
      <vt:lpstr>1.1 mell.</vt:lpstr>
      <vt:lpstr>1.2. mell.</vt:lpstr>
      <vt:lpstr>1.3mell.</vt:lpstr>
      <vt:lpstr>1.4. mell.</vt:lpstr>
      <vt:lpstr>2.1.mell.</vt:lpstr>
      <vt:lpstr>2.2.mell.</vt:lpstr>
      <vt:lpstr>6. sz. mell.</vt:lpstr>
      <vt:lpstr>7. sz. mell.</vt:lpstr>
      <vt:lpstr>9.1.mell.</vt:lpstr>
      <vt:lpstr>9.1.1.mell.</vt:lpstr>
      <vt:lpstr>9.1.2.mell.</vt:lpstr>
      <vt:lpstr>9.1.3.mell.</vt:lpstr>
      <vt:lpstr>9.2.mell.</vt:lpstr>
      <vt:lpstr>9.2.3.mell.</vt:lpstr>
      <vt:lpstr>9.3.mell.</vt:lpstr>
      <vt:lpstr>9.3.1.mell.</vt:lpstr>
      <vt:lpstr>9.3.2.mell.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 Tünde</cp:lastModifiedBy>
  <cp:lastPrinted>2017-07-28T10:14:45Z</cp:lastPrinted>
  <dcterms:created xsi:type="dcterms:W3CDTF">2017-07-17T22:27:07Z</dcterms:created>
  <dcterms:modified xsi:type="dcterms:W3CDTF">2017-07-31T12:28:05Z</dcterms:modified>
</cp:coreProperties>
</file>