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Asztal\"/>
    </mc:Choice>
  </mc:AlternateContent>
  <bookViews>
    <workbookView xWindow="0" yWindow="0" windowWidth="28800" windowHeight="12000"/>
  </bookViews>
  <sheets>
    <sheet name="bevételek" sheetId="1" r:id="rId1"/>
  </sheets>
  <externalReferences>
    <externalReference r:id="rId2"/>
  </externalReferences>
  <definedNames>
    <definedName name="Excel_BuiltIn_Print_Titles_9">#REF!</definedName>
    <definedName name="melléklet">#REF!</definedName>
    <definedName name="Mérleg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3" i="1" l="1"/>
  <c r="B110" i="1" s="1"/>
  <c r="B96" i="1"/>
  <c r="B92" i="1"/>
  <c r="B85" i="1"/>
  <c r="B88" i="1" s="1"/>
  <c r="B82" i="1"/>
  <c r="B81" i="1" s="1"/>
  <c r="B80" i="1" s="1"/>
  <c r="B76" i="1"/>
  <c r="B75" i="1" s="1"/>
  <c r="B74" i="1"/>
  <c r="B73" i="1"/>
  <c r="B71" i="1"/>
  <c r="B70" i="1" s="1"/>
  <c r="B68" i="1"/>
  <c r="B64" i="1"/>
  <c r="B61" i="1"/>
  <c r="B60" i="1"/>
  <c r="B59" i="1" s="1"/>
  <c r="B55" i="1"/>
  <c r="B54" i="1" s="1"/>
  <c r="B51" i="1"/>
  <c r="B49" i="1"/>
  <c r="B48" i="1"/>
  <c r="B47" i="1"/>
  <c r="B46" i="1"/>
  <c r="B45" i="1"/>
  <c r="B44" i="1"/>
  <c r="B38" i="1"/>
  <c r="B37" i="1"/>
  <c r="B35" i="1"/>
  <c r="B34" i="1"/>
  <c r="B28" i="1"/>
  <c r="B27" i="1" s="1"/>
  <c r="B20" i="1"/>
  <c r="B17" i="1"/>
  <c r="B13" i="1"/>
  <c r="B9" i="1"/>
  <c r="B8" i="1"/>
  <c r="B7" i="1"/>
  <c r="B6" i="1"/>
  <c r="B12" i="1" l="1"/>
  <c r="B11" i="1" s="1"/>
  <c r="B33" i="1"/>
  <c r="B32" i="1" s="1"/>
  <c r="B5" i="1"/>
  <c r="B105" i="1"/>
  <c r="B43" i="1"/>
  <c r="B40" i="1" s="1"/>
  <c r="B26" i="1" s="1"/>
  <c r="B53" i="1"/>
  <c r="B25" i="1" l="1"/>
  <c r="B78" i="1" s="1"/>
  <c r="B90" i="1" s="1"/>
  <c r="B102" i="1" s="1"/>
  <c r="B106" i="1" l="1"/>
</calcChain>
</file>

<file path=xl/sharedStrings.xml><?xml version="1.0" encoding="utf-8"?>
<sst xmlns="http://schemas.openxmlformats.org/spreadsheetml/2006/main" count="135" uniqueCount="100">
  <si>
    <t>2019 évi költségvetési bevételek (adatok Ft-ban)</t>
  </si>
  <si>
    <t>I.  Önkormányzat űködési bevételei összesen</t>
  </si>
  <si>
    <t>ROVAT</t>
  </si>
  <si>
    <t>1.1. Nagyszénás Nagyközség Önkormányzata</t>
  </si>
  <si>
    <t>1.2. Polgármesteri Hivatal</t>
  </si>
  <si>
    <t>1.3. Gondozási Központ</t>
  </si>
  <si>
    <t>1.4. Nagyszénási Önkormányzati Óvoda és Könyvtár</t>
  </si>
  <si>
    <t>II. Közhatalmi bevételek</t>
  </si>
  <si>
    <t>1. Nagyszénás Nagyközség Önkormányzata</t>
  </si>
  <si>
    <t>1.1. Helyi adók</t>
  </si>
  <si>
    <t>1.1.1. Helyi iparűzési adó</t>
  </si>
  <si>
    <t>093511</t>
  </si>
  <si>
    <t>1.1.2. Magánszemélyek kommunális adója</t>
  </si>
  <si>
    <t>09341</t>
  </si>
  <si>
    <t>1.1.3. Talajterhelési díj bevétele</t>
  </si>
  <si>
    <t>09361</t>
  </si>
  <si>
    <t>1.2. Átengedett központi adók</t>
  </si>
  <si>
    <t>1.2.1. Gépjárműadó</t>
  </si>
  <si>
    <t>093541</t>
  </si>
  <si>
    <t>1.2.2. Földhaszonbér Szja</t>
  </si>
  <si>
    <t>1.3. Egyéb sajátos bevételek</t>
  </si>
  <si>
    <t>1.3.1. Helyiadó pótlék és bírság bevétele</t>
  </si>
  <si>
    <t>1.3.2. Egyéb bírság bevételek</t>
  </si>
  <si>
    <t>1.3.3  Igazgatási szolgáltatások bevétele</t>
  </si>
  <si>
    <t>III. Működési célú költségvetési támogatások</t>
  </si>
  <si>
    <t>1. Önkormányzatok feladatalapú támogatásai</t>
  </si>
  <si>
    <t>1.1. Helyi önkormányzatok általános támogatása</t>
  </si>
  <si>
    <t>1.1.1. Önkormányzati hivatal működésének támogatása</t>
  </si>
  <si>
    <t>091111</t>
  </si>
  <si>
    <t>1.1.2. Település üzemeltetéshez kapcsolódó feladatok támogatása (zöldterület-gazdálkodás,      közvilágítás, köztemető és közút fenntartás)</t>
  </si>
  <si>
    <t>1.1.3. Polgármesteri illetmény támogatása</t>
  </si>
  <si>
    <t>1.1.4. 2018. évi bérkompenzáció támogatása</t>
  </si>
  <si>
    <t>1.2. Települési önkormányzatok köznevelési feladatainak támogatása</t>
  </si>
  <si>
    <t>1.2.1. Óvoda pedagógusok és a nevelő munkát segítők bértámogatása</t>
  </si>
  <si>
    <t>1.2.1.1. Óvoda pedagógusok bértámogatása (8 hóra)</t>
  </si>
  <si>
    <t>091121</t>
  </si>
  <si>
    <t>1.2.1.2. Óvodai  nevelő munkát segítők bértámogatása (8 hóra)</t>
  </si>
  <si>
    <t>1.2.1.3. Óvoda pedagógusok bértámogatása (4 hóra)</t>
  </si>
  <si>
    <t>1.2.1.4. Óvodai  nevelő munkát segítők bértámogatása (4 hóra)</t>
  </si>
  <si>
    <t>1.2.2. Óvodaműködtetési támogatás</t>
  </si>
  <si>
    <t>1.2.3.  Kiegészítő támogatás az óvodapedagógusok minősítéséből adódó többletkiadásokhoz</t>
  </si>
  <si>
    <t>1.3. Települési önkormányzatok szociális és gyermekjóléti feladatainak támogatása</t>
  </si>
  <si>
    <t>1.3.1. Települési önkormányzatok szociális feladatainak egyéb támogatása</t>
  </si>
  <si>
    <t>091131</t>
  </si>
  <si>
    <t>2.5.5. Lakáshoz jutás feladatai (100%-a)</t>
  </si>
  <si>
    <t xml:space="preserve">1.3.2. Szociális és gyermekjóléti alapszolgáltatás általános feladatai </t>
  </si>
  <si>
    <t>1.3.2.1. Család- és gyermekjóléti szolgálat</t>
  </si>
  <si>
    <t>1.3.2.2. Szociális étkeztetés (55.360Ft/fő x 90 fő )</t>
  </si>
  <si>
    <t>1.3.2.3. Házi segítségnyújtás  (330.000Ft/fő x 59 fő + 25.000 Ft/fő x 28 fő )</t>
  </si>
  <si>
    <t>1.3.2.4. Időskorúak nappali intézményi ellátása  (109.000 Ft/fő x 105 fő)</t>
  </si>
  <si>
    <t>1.3.2.5. Bölcsődei ellátás</t>
  </si>
  <si>
    <t>1.3.3 .Gyermekétkeztetés támogatása</t>
  </si>
  <si>
    <t>1.3.4 . Szünidei gyermekétkeztetés támogatása</t>
  </si>
  <si>
    <t>1.4. Kulturális feladatok támogatása (1.210 Ft/fő x 4971 fő)</t>
  </si>
  <si>
    <t>2. Önkormányzat  egyéb működési célú támogatások és átvett pénzeszközök államháztartáson belülről</t>
  </si>
  <si>
    <t>2.1. Egészségbiztosítási Alaptól átvett pénzeszközök</t>
  </si>
  <si>
    <t>2.1.1. védőnői szolgálatra</t>
  </si>
  <si>
    <t>09161</t>
  </si>
  <si>
    <t>2.1.2. iskolaegészségügyi ellátásra</t>
  </si>
  <si>
    <t>2.1.3. gyermekorvosi ellátásra</t>
  </si>
  <si>
    <t>2.1.4. háziorvosi ellátásra</t>
  </si>
  <si>
    <t>2.2.  Önkormányzat egyéb működési célú támogatásai</t>
  </si>
  <si>
    <t>2.2.3. Foglalkoztatási támogatások</t>
  </si>
  <si>
    <t>2.3.  Önkormányzat egyéb működési célú átvett pénzeszközei</t>
  </si>
  <si>
    <t>2.3.1. Szociális ágazati pótlék</t>
  </si>
  <si>
    <t>09651</t>
  </si>
  <si>
    <t>2.3.2. Kulturális ágazati pótlék</t>
  </si>
  <si>
    <t>2.3.3. 2018. évi elszámolás során kapott támogatások</t>
  </si>
  <si>
    <t>091161</t>
  </si>
  <si>
    <t>2.3.4. Kiegyenlítő bérrendezési alap támogatása</t>
  </si>
  <si>
    <t>2.3.5. Civil szervezetek támogatásai</t>
  </si>
  <si>
    <t>2.3.6. Könyvtári érdekeltségnövelő támogatás</t>
  </si>
  <si>
    <t>2.3.7. Pénzbeli gyermekvédelmi támogatás</t>
  </si>
  <si>
    <t>2.3.8. Bérkompenzáció támogatása</t>
  </si>
  <si>
    <t>3. Polgármesteri Hivatal támogatásai</t>
  </si>
  <si>
    <t>3.1. Foglalkoztatási támogatások</t>
  </si>
  <si>
    <t>3.2. Európai parlamenti választások lebonyolításának támogatása</t>
  </si>
  <si>
    <t>4. Gondozási Központ támogatásai</t>
  </si>
  <si>
    <t>4.1. Foglalkoztatási támogatások</t>
  </si>
  <si>
    <t>5. Nagyszénási Önkormányzati Óvoda és Könyvtár támogatásai</t>
  </si>
  <si>
    <t>5.1. Foglalkoztatási támogatások</t>
  </si>
  <si>
    <t>MŰKÖDÉSI CÉLÚ  BEVÉTELEK  ÖSSZESEN: (I+II+III)</t>
  </si>
  <si>
    <t>IV. Felhalmozási célú véglegesen átvett pénzeszközök</t>
  </si>
  <si>
    <t>1. Felhalmozási célú támogatásértékű bevételek ÁHT-n kívülről</t>
  </si>
  <si>
    <t xml:space="preserve">1.1. Nagyszénás Nagyközség Önkormányzata </t>
  </si>
  <si>
    <t>1.1.1. Civil szervezetek támogatásai</t>
  </si>
  <si>
    <t>V. Felhalmozási és tőke jellegű bevételek</t>
  </si>
  <si>
    <t>1. Ingatlanértékesítés</t>
  </si>
  <si>
    <t>09521</t>
  </si>
  <si>
    <t>FELHALMOZÁSI CÉLÚ  BEVÉTELEK  ÖSSZESEN: (IV+V)</t>
  </si>
  <si>
    <t>MŰKŐDÉSI ÉS FELHALMOZÁSI CÉLÚ  BEVÉTELEK  ÖSSZESEN: (I+II+III+IV+V)</t>
  </si>
  <si>
    <t>VI. BELFÖLDI FINANSZÍROZÁSI BEVÉTELEK</t>
  </si>
  <si>
    <t>1. Magyar Államkötvény értékesítés</t>
  </si>
  <si>
    <t>0981211</t>
  </si>
  <si>
    <t>2. Magyar Államkötvény értékesítés (előző évi maradvány)</t>
  </si>
  <si>
    <t>VII. Költségvetési maradványok</t>
  </si>
  <si>
    <t>0981311</t>
  </si>
  <si>
    <t>BEVÉTELEK MINDÖSSZESEN: (I+II+III+IV+V+VI+VII)</t>
  </si>
  <si>
    <t>ELTÉRÉS</t>
  </si>
  <si>
    <t>1. melléklet a 2/2019. (II.13.)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</si>
</sst>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\ #,##0.00&quot;     &quot;;\-#,##0.00&quot;     &quot;;&quot; -&quot;#&quot;     &quot;;@\ "/>
    <numFmt numFmtId="165" formatCode="\ #,##0&quot;     &quot;;\-#,##0&quot;     &quot;;&quot; -&quot;#&quot;     &quot;;@\ "/>
  </numFmts>
  <fonts count="22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 CE"/>
      <family val="2"/>
      <charset val="238"/>
    </font>
    <font>
      <b/>
      <sz val="8"/>
      <name val="Arial CE"/>
      <family val="2"/>
      <charset val="238"/>
    </font>
    <font>
      <b/>
      <sz val="8"/>
      <name val="Arial"/>
      <family val="2"/>
      <charset val="238"/>
    </font>
    <font>
      <sz val="8"/>
      <name val="Arial CE"/>
      <charset val="238"/>
    </font>
    <font>
      <sz val="8"/>
      <name val="Arial CE"/>
      <family val="2"/>
      <charset val="238"/>
    </font>
    <font>
      <u/>
      <sz val="8"/>
      <name val="Arial CE"/>
      <charset val="238"/>
    </font>
    <font>
      <u/>
      <sz val="8"/>
      <name val="Arial"/>
      <family val="2"/>
      <charset val="238"/>
    </font>
    <font>
      <i/>
      <sz val="8"/>
      <name val="Arial CE"/>
      <charset val="238"/>
    </font>
    <font>
      <i/>
      <sz val="8"/>
      <name val="Arial"/>
      <family val="2"/>
      <charset val="238"/>
    </font>
    <font>
      <sz val="10"/>
      <name val="Arial CE"/>
      <family val="2"/>
      <charset val="238"/>
    </font>
    <font>
      <b/>
      <sz val="10"/>
      <name val="Arial"/>
      <family val="2"/>
      <charset val="238"/>
    </font>
    <font>
      <b/>
      <u/>
      <sz val="8"/>
      <name val="Arial CE"/>
      <family val="2"/>
      <charset val="238"/>
    </font>
    <font>
      <i/>
      <sz val="8"/>
      <name val="Arial CE"/>
      <family val="2"/>
      <charset val="238"/>
    </font>
    <font>
      <b/>
      <sz val="8"/>
      <name val="Arial CE"/>
      <charset val="238"/>
    </font>
    <font>
      <u/>
      <sz val="8"/>
      <name val="Arial CE"/>
      <family val="2"/>
      <charset val="238"/>
    </font>
    <font>
      <u/>
      <sz val="8"/>
      <name val="Arial"/>
      <family val="2"/>
    </font>
    <font>
      <sz val="8"/>
      <name val="Arial"/>
      <family val="2"/>
    </font>
    <font>
      <b/>
      <u/>
      <sz val="8"/>
      <name val="Arial CE"/>
      <charset val="238"/>
    </font>
    <font>
      <b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34"/>
      </patternFill>
    </fill>
  </fills>
  <borders count="8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8"/>
      </left>
      <right/>
      <top/>
      <bottom style="medium">
        <color indexed="8"/>
      </bottom>
      <diagonal/>
    </border>
  </borders>
  <cellStyleXfs count="3">
    <xf numFmtId="0" fontId="0" fillId="0" borderId="0"/>
    <xf numFmtId="164" fontId="1" fillId="0" borderId="0" applyFill="0" applyBorder="0" applyAlignment="0" applyProtection="0"/>
    <xf numFmtId="0" fontId="12" fillId="0" borderId="0"/>
  </cellStyleXfs>
  <cellXfs count="67">
    <xf numFmtId="0" fontId="0" fillId="0" borderId="0" xfId="0"/>
    <xf numFmtId="0" fontId="0" fillId="0" borderId="0" xfId="0" applyFont="1"/>
    <xf numFmtId="3" fontId="2" fillId="0" borderId="0" xfId="0" applyNumberFormat="1" applyFont="1"/>
    <xf numFmtId="0" fontId="3" fillId="0" borderId="0" xfId="0" applyFont="1" applyAlignment="1">
      <alignment horizontal="center"/>
    </xf>
    <xf numFmtId="3" fontId="2" fillId="0" borderId="1" xfId="0" applyNumberFormat="1" applyFont="1" applyBorder="1" applyAlignment="1">
      <alignment horizontal="right"/>
    </xf>
    <xf numFmtId="0" fontId="4" fillId="2" borderId="2" xfId="0" applyFont="1" applyFill="1" applyBorder="1"/>
    <xf numFmtId="3" fontId="5" fillId="2" borderId="3" xfId="0" applyNumberFormat="1" applyFont="1" applyFill="1" applyBorder="1"/>
    <xf numFmtId="49" fontId="2" fillId="0" borderId="0" xfId="0" applyNumberFormat="1" applyFont="1"/>
    <xf numFmtId="0" fontId="6" fillId="0" borderId="0" xfId="0" applyFont="1" applyBorder="1"/>
    <xf numFmtId="0" fontId="7" fillId="0" borderId="0" xfId="0" applyFont="1" applyBorder="1"/>
    <xf numFmtId="3" fontId="2" fillId="0" borderId="1" xfId="0" applyNumberFormat="1" applyFont="1" applyBorder="1"/>
    <xf numFmtId="0" fontId="8" fillId="0" borderId="0" xfId="0" applyFont="1" applyBorder="1"/>
    <xf numFmtId="3" fontId="9" fillId="0" borderId="0" xfId="0" applyNumberFormat="1" applyFont="1" applyFill="1" applyBorder="1"/>
    <xf numFmtId="0" fontId="10" fillId="0" borderId="0" xfId="0" applyFont="1" applyBorder="1"/>
    <xf numFmtId="3" fontId="11" fillId="0" borderId="0" xfId="0" applyNumberFormat="1" applyFont="1"/>
    <xf numFmtId="0" fontId="7" fillId="0" borderId="0" xfId="2" applyFont="1" applyBorder="1"/>
    <xf numFmtId="3" fontId="13" fillId="0" borderId="0" xfId="0" applyNumberFormat="1" applyFont="1" applyAlignment="1">
      <alignment horizontal="center"/>
    </xf>
    <xf numFmtId="3" fontId="4" fillId="2" borderId="4" xfId="0" applyNumberFormat="1" applyFont="1" applyFill="1" applyBorder="1"/>
    <xf numFmtId="0" fontId="14" fillId="0" borderId="0" xfId="0" applyFont="1" applyBorder="1"/>
    <xf numFmtId="3" fontId="4" fillId="0" borderId="0" xfId="0" applyNumberFormat="1" applyFont="1" applyFill="1" applyBorder="1"/>
    <xf numFmtId="3" fontId="9" fillId="0" borderId="0" xfId="0" applyNumberFormat="1" applyFont="1"/>
    <xf numFmtId="0" fontId="6" fillId="0" borderId="0" xfId="0" applyFont="1" applyBorder="1" applyAlignment="1">
      <alignment wrapText="1"/>
    </xf>
    <xf numFmtId="0" fontId="6" fillId="0" borderId="0" xfId="0" applyFont="1" applyBorder="1" applyAlignment="1">
      <alignment horizontal="left" wrapText="1"/>
    </xf>
    <xf numFmtId="3" fontId="9" fillId="0" borderId="0" xfId="0" applyNumberFormat="1" applyFont="1" applyFill="1"/>
    <xf numFmtId="3" fontId="11" fillId="0" borderId="0" xfId="0" applyNumberFormat="1" applyFont="1" applyFill="1"/>
    <xf numFmtId="3" fontId="2" fillId="0" borderId="0" xfId="0" applyNumberFormat="1" applyFont="1" applyFill="1"/>
    <xf numFmtId="0" fontId="11" fillId="0" borderId="0" xfId="0" applyFont="1"/>
    <xf numFmtId="0" fontId="15" fillId="0" borderId="0" xfId="0" applyFont="1" applyBorder="1"/>
    <xf numFmtId="0" fontId="16" fillId="0" borderId="0" xfId="0" applyFont="1" applyBorder="1" applyAlignment="1">
      <alignment wrapText="1"/>
    </xf>
    <xf numFmtId="3" fontId="5" fillId="0" borderId="0" xfId="0" applyNumberFormat="1" applyFont="1"/>
    <xf numFmtId="0" fontId="17" fillId="0" borderId="0" xfId="0" applyFont="1" applyBorder="1"/>
    <xf numFmtId="3" fontId="18" fillId="0" borderId="0" xfId="0" applyNumberFormat="1" applyFont="1"/>
    <xf numFmtId="3" fontId="19" fillId="0" borderId="0" xfId="0" applyNumberFormat="1" applyFont="1"/>
    <xf numFmtId="49" fontId="17" fillId="0" borderId="0" xfId="0" applyNumberFormat="1" applyFont="1" applyBorder="1" applyAlignment="1">
      <alignment horizontal="left"/>
    </xf>
    <xf numFmtId="14" fontId="7" fillId="0" borderId="0" xfId="0" applyNumberFormat="1" applyFont="1" applyBorder="1"/>
    <xf numFmtId="14" fontId="6" fillId="0" borderId="0" xfId="0" applyNumberFormat="1" applyFont="1" applyBorder="1"/>
    <xf numFmtId="0" fontId="20" fillId="0" borderId="0" xfId="0" applyFont="1" applyBorder="1"/>
    <xf numFmtId="3" fontId="21" fillId="0" borderId="0" xfId="0" applyNumberFormat="1" applyFont="1"/>
    <xf numFmtId="3" fontId="21" fillId="3" borderId="5" xfId="0" applyNumberFormat="1" applyFont="1" applyFill="1" applyBorder="1"/>
    <xf numFmtId="0" fontId="4" fillId="0" borderId="0" xfId="0" applyFont="1" applyFill="1" applyBorder="1"/>
    <xf numFmtId="3" fontId="21" fillId="0" borderId="5" xfId="0" applyNumberFormat="1" applyFont="1" applyFill="1" applyBorder="1"/>
    <xf numFmtId="0" fontId="4" fillId="4" borderId="2" xfId="0" applyFont="1" applyFill="1" applyBorder="1" applyAlignment="1">
      <alignment wrapText="1"/>
    </xf>
    <xf numFmtId="3" fontId="21" fillId="2" borderId="6" xfId="0" applyNumberFormat="1" applyFont="1" applyFill="1" applyBorder="1"/>
    <xf numFmtId="3" fontId="4" fillId="0" borderId="0" xfId="0" applyNumberFormat="1" applyFont="1" applyBorder="1" applyAlignment="1">
      <alignment wrapText="1"/>
    </xf>
    <xf numFmtId="3" fontId="21" fillId="0" borderId="0" xfId="0" applyNumberFormat="1" applyFont="1" applyFill="1" applyBorder="1"/>
    <xf numFmtId="3" fontId="17" fillId="0" borderId="0" xfId="0" applyNumberFormat="1" applyFont="1" applyBorder="1" applyAlignment="1">
      <alignment wrapText="1"/>
    </xf>
    <xf numFmtId="3" fontId="7" fillId="0" borderId="0" xfId="0" applyNumberFormat="1" applyFont="1" applyBorder="1" applyAlignment="1">
      <alignment wrapText="1"/>
    </xf>
    <xf numFmtId="3" fontId="2" fillId="0" borderId="0" xfId="0" applyNumberFormat="1" applyFont="1" applyFill="1" applyBorder="1"/>
    <xf numFmtId="3" fontId="21" fillId="0" borderId="6" xfId="0" applyNumberFormat="1" applyFont="1" applyFill="1" applyBorder="1"/>
    <xf numFmtId="3" fontId="19" fillId="0" borderId="0" xfId="0" applyNumberFormat="1" applyFont="1" applyBorder="1"/>
    <xf numFmtId="0" fontId="4" fillId="2" borderId="5" xfId="0" applyFont="1" applyFill="1" applyBorder="1"/>
    <xf numFmtId="3" fontId="4" fillId="2" borderId="5" xfId="0" applyNumberFormat="1" applyFont="1" applyFill="1" applyBorder="1"/>
    <xf numFmtId="0" fontId="6" fillId="0" borderId="0" xfId="0" applyFont="1" applyFill="1" applyBorder="1"/>
    <xf numFmtId="0" fontId="6" fillId="0" borderId="6" xfId="0" applyFont="1" applyFill="1" applyBorder="1"/>
    <xf numFmtId="3" fontId="19" fillId="0" borderId="6" xfId="0" applyNumberFormat="1" applyFont="1" applyBorder="1"/>
    <xf numFmtId="165" fontId="1" fillId="0" borderId="0" xfId="1" applyNumberFormat="1"/>
    <xf numFmtId="0" fontId="4" fillId="2" borderId="7" xfId="0" applyFont="1" applyFill="1" applyBorder="1"/>
    <xf numFmtId="49" fontId="2" fillId="0" borderId="0" xfId="1" applyNumberFormat="1" applyFont="1"/>
    <xf numFmtId="3" fontId="21" fillId="2" borderId="3" xfId="0" applyNumberFormat="1" applyFont="1" applyFill="1" applyBorder="1"/>
    <xf numFmtId="165" fontId="0" fillId="0" borderId="0" xfId="0" applyNumberFormat="1"/>
    <xf numFmtId="49" fontId="0" fillId="0" borderId="0" xfId="0" applyNumberFormat="1"/>
    <xf numFmtId="0" fontId="13" fillId="0" borderId="0" xfId="0" applyFont="1" applyAlignment="1">
      <alignment horizontal="right"/>
    </xf>
    <xf numFmtId="3" fontId="13" fillId="0" borderId="0" xfId="0" applyNumberFormat="1" applyFont="1"/>
    <xf numFmtId="0" fontId="0" fillId="0" borderId="0" xfId="0" applyFont="1" applyAlignment="1">
      <alignment horizontal="right"/>
    </xf>
    <xf numFmtId="0" fontId="0" fillId="0" borderId="0" xfId="0" applyAlignment="1">
      <alignment horizontal="right"/>
    </xf>
    <xf numFmtId="0" fontId="0" fillId="0" borderId="0" xfId="0" applyFont="1" applyAlignment="1">
      <alignment horizontal="right"/>
    </xf>
    <xf numFmtId="0" fontId="3" fillId="0" borderId="0" xfId="0" applyFont="1" applyAlignment="1">
      <alignment horizontal="center"/>
    </xf>
  </cellXfs>
  <cellStyles count="3">
    <cellStyle name="Ezres" xfId="1" builtinId="3"/>
    <cellStyle name="Normál" xfId="0" builtinId="0"/>
    <cellStyle name="Normál_ktgvetés2007_végleges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ugusztus27/003_2019%20.%20&#233;vi%20k&#246;lts&#233;gvet&#233;s%20m&#243;dos&#237;t&#225;s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delet"/>
      <sheetName val="bevételek"/>
      <sheetName val="kiadások"/>
      <sheetName val="3_melléklet"/>
      <sheetName val="4_ melléklet"/>
      <sheetName val="5_melléklet"/>
      <sheetName val="kisértékű"/>
      <sheetName val="Finanszírozás"/>
    </sheetNames>
    <sheetDataSet>
      <sheetData sheetId="0"/>
      <sheetData sheetId="1"/>
      <sheetData sheetId="2">
        <row r="100">
          <cell r="B100">
            <v>897042309</v>
          </cell>
        </row>
        <row r="111">
          <cell r="B111">
            <v>-94046901</v>
          </cell>
        </row>
        <row r="121">
          <cell r="B121">
            <v>94046901</v>
          </cell>
        </row>
      </sheetData>
      <sheetData sheetId="3">
        <row r="6">
          <cell r="B6">
            <v>85412563</v>
          </cell>
        </row>
        <row r="60">
          <cell r="B60">
            <v>7922400</v>
          </cell>
        </row>
        <row r="77">
          <cell r="B77">
            <v>18230320</v>
          </cell>
        </row>
        <row r="94">
          <cell r="B94">
            <v>18287300</v>
          </cell>
        </row>
      </sheetData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1"/>
  <sheetViews>
    <sheetView tabSelected="1" topLeftCell="A89" workbookViewId="0">
      <selection activeCell="A115" sqref="A115"/>
    </sheetView>
  </sheetViews>
  <sheetFormatPr defaultRowHeight="12.75" x14ac:dyDescent="0.2"/>
  <cols>
    <col min="1" max="1" width="66.28515625" customWidth="1"/>
    <col min="2" max="2" width="13.5703125" style="2" customWidth="1"/>
    <col min="3" max="3" width="19" hidden="1" customWidth="1"/>
    <col min="4" max="4" width="2.140625" customWidth="1"/>
  </cols>
  <sheetData>
    <row r="1" spans="1:3" x14ac:dyDescent="0.2">
      <c r="A1" s="64" t="s">
        <v>99</v>
      </c>
      <c r="B1" s="65"/>
    </row>
    <row r="2" spans="1:3" x14ac:dyDescent="0.2">
      <c r="A2" s="1"/>
    </row>
    <row r="3" spans="1:3" x14ac:dyDescent="0.2">
      <c r="A3" s="66" t="s">
        <v>0</v>
      </c>
      <c r="B3" s="66"/>
    </row>
    <row r="4" spans="1:3" ht="13.5" thickBot="1" x14ac:dyDescent="0.25">
      <c r="A4" s="3"/>
      <c r="B4" s="4"/>
    </row>
    <row r="5" spans="1:3" ht="13.5" thickBot="1" x14ac:dyDescent="0.25">
      <c r="A5" s="5" t="s">
        <v>1</v>
      </c>
      <c r="B5" s="6">
        <f>B6+B7+B8+B9</f>
        <v>129852583</v>
      </c>
    </row>
    <row r="6" spans="1:3" x14ac:dyDescent="0.2">
      <c r="A6" s="8" t="s">
        <v>3</v>
      </c>
      <c r="B6" s="2">
        <f>'[1]3_melléklet'!B6</f>
        <v>85412563</v>
      </c>
      <c r="C6" s="7" t="s">
        <v>2</v>
      </c>
    </row>
    <row r="7" spans="1:3" x14ac:dyDescent="0.2">
      <c r="A7" s="9" t="s">
        <v>4</v>
      </c>
      <c r="B7" s="2">
        <f>'[1]3_melléklet'!B60</f>
        <v>7922400</v>
      </c>
      <c r="C7" s="7"/>
    </row>
    <row r="8" spans="1:3" x14ac:dyDescent="0.2">
      <c r="A8" s="9" t="s">
        <v>5</v>
      </c>
      <c r="B8" s="2">
        <f>'[1]3_melléklet'!B77</f>
        <v>18230320</v>
      </c>
      <c r="C8" s="7"/>
    </row>
    <row r="9" spans="1:3" x14ac:dyDescent="0.2">
      <c r="A9" s="9" t="s">
        <v>6</v>
      </c>
      <c r="B9" s="2">
        <f>'[1]3_melléklet'!B94</f>
        <v>18287300</v>
      </c>
      <c r="C9" s="7"/>
    </row>
    <row r="10" spans="1:3" ht="13.5" thickBot="1" x14ac:dyDescent="0.25">
      <c r="A10" s="9"/>
      <c r="B10" s="10"/>
      <c r="C10" s="7"/>
    </row>
    <row r="11" spans="1:3" ht="13.5" thickBot="1" x14ac:dyDescent="0.25">
      <c r="A11" s="5" t="s">
        <v>7</v>
      </c>
      <c r="B11" s="6">
        <f>B12</f>
        <v>163050000</v>
      </c>
      <c r="C11" s="7"/>
    </row>
    <row r="12" spans="1:3" x14ac:dyDescent="0.2">
      <c r="A12" s="11" t="s">
        <v>8</v>
      </c>
      <c r="B12" s="12">
        <f>B13+B17+B20</f>
        <v>163050000</v>
      </c>
      <c r="C12" s="7"/>
    </row>
    <row r="13" spans="1:3" x14ac:dyDescent="0.2">
      <c r="A13" s="13" t="s">
        <v>9</v>
      </c>
      <c r="B13" s="14">
        <f>SUM(B14:B16)</f>
        <v>150300000</v>
      </c>
      <c r="C13" s="7"/>
    </row>
    <row r="14" spans="1:3" x14ac:dyDescent="0.2">
      <c r="A14" s="8" t="s">
        <v>10</v>
      </c>
      <c r="B14" s="2">
        <v>140000000</v>
      </c>
      <c r="C14" s="7"/>
    </row>
    <row r="15" spans="1:3" x14ac:dyDescent="0.2">
      <c r="A15" s="8" t="s">
        <v>12</v>
      </c>
      <c r="B15" s="2">
        <v>9900000</v>
      </c>
      <c r="C15" s="7" t="s">
        <v>11</v>
      </c>
    </row>
    <row r="16" spans="1:3" x14ac:dyDescent="0.2">
      <c r="A16" s="8" t="s">
        <v>14</v>
      </c>
      <c r="B16" s="2">
        <v>400000</v>
      </c>
      <c r="C16" s="7" t="s">
        <v>13</v>
      </c>
    </row>
    <row r="17" spans="1:3" x14ac:dyDescent="0.2">
      <c r="A17" s="13" t="s">
        <v>16</v>
      </c>
      <c r="B17" s="14">
        <f>B18+B19</f>
        <v>12050000</v>
      </c>
      <c r="C17" s="7" t="s">
        <v>15</v>
      </c>
    </row>
    <row r="18" spans="1:3" x14ac:dyDescent="0.2">
      <c r="A18" s="8" t="s">
        <v>17</v>
      </c>
      <c r="B18" s="2">
        <v>12000000</v>
      </c>
      <c r="C18" s="7"/>
    </row>
    <row r="19" spans="1:3" x14ac:dyDescent="0.2">
      <c r="A19" s="8" t="s">
        <v>19</v>
      </c>
      <c r="B19" s="2">
        <v>50000</v>
      </c>
      <c r="C19" s="7" t="s">
        <v>18</v>
      </c>
    </row>
    <row r="20" spans="1:3" x14ac:dyDescent="0.2">
      <c r="A20" s="13" t="s">
        <v>20</v>
      </c>
      <c r="B20" s="14">
        <f>B21+B22+B23</f>
        <v>700000</v>
      </c>
      <c r="C20" s="7" t="s">
        <v>15</v>
      </c>
    </row>
    <row r="21" spans="1:3" x14ac:dyDescent="0.2">
      <c r="A21" s="8" t="s">
        <v>21</v>
      </c>
      <c r="B21" s="2">
        <v>600000</v>
      </c>
      <c r="C21" s="7"/>
    </row>
    <row r="22" spans="1:3" x14ac:dyDescent="0.2">
      <c r="A22" s="8" t="s">
        <v>22</v>
      </c>
      <c r="B22" s="2">
        <v>50000</v>
      </c>
      <c r="C22" s="7" t="s">
        <v>15</v>
      </c>
    </row>
    <row r="23" spans="1:3" x14ac:dyDescent="0.2">
      <c r="A23" s="15" t="s">
        <v>23</v>
      </c>
      <c r="B23" s="2">
        <v>50000</v>
      </c>
      <c r="C23" s="7" t="s">
        <v>15</v>
      </c>
    </row>
    <row r="24" spans="1:3" ht="13.5" thickBot="1" x14ac:dyDescent="0.25">
      <c r="A24" s="9"/>
      <c r="B24" s="16"/>
      <c r="C24" s="7" t="s">
        <v>15</v>
      </c>
    </row>
    <row r="25" spans="1:3" ht="13.5" thickBot="1" x14ac:dyDescent="0.25">
      <c r="A25" s="5" t="s">
        <v>24</v>
      </c>
      <c r="B25" s="17">
        <f>B26+B53+B73+B75+B70</f>
        <v>461430216</v>
      </c>
      <c r="C25" s="7"/>
    </row>
    <row r="26" spans="1:3" x14ac:dyDescent="0.2">
      <c r="A26" s="18" t="s">
        <v>25</v>
      </c>
      <c r="B26" s="19">
        <f>B27+B32+B40+B51</f>
        <v>323504819</v>
      </c>
      <c r="C26" s="7"/>
    </row>
    <row r="27" spans="1:3" x14ac:dyDescent="0.2">
      <c r="A27" s="11" t="s">
        <v>26</v>
      </c>
      <c r="B27" s="20">
        <f>SUM(B28:B31)</f>
        <v>93325786</v>
      </c>
      <c r="C27" s="7"/>
    </row>
    <row r="28" spans="1:3" x14ac:dyDescent="0.2">
      <c r="A28" s="21" t="s">
        <v>27</v>
      </c>
      <c r="B28" s="2">
        <f>63707800+1808000</f>
        <v>65515800</v>
      </c>
      <c r="C28" s="7"/>
    </row>
    <row r="29" spans="1:3" ht="22.5" x14ac:dyDescent="0.2">
      <c r="A29" s="22" t="s">
        <v>29</v>
      </c>
      <c r="B29" s="2">
        <v>26720835</v>
      </c>
      <c r="C29" s="7" t="s">
        <v>28</v>
      </c>
    </row>
    <row r="30" spans="1:3" x14ac:dyDescent="0.2">
      <c r="A30" s="21" t="s">
        <v>30</v>
      </c>
      <c r="B30" s="2">
        <v>972400</v>
      </c>
      <c r="C30" s="7" t="s">
        <v>28</v>
      </c>
    </row>
    <row r="31" spans="1:3" x14ac:dyDescent="0.2">
      <c r="A31" s="21" t="s">
        <v>31</v>
      </c>
      <c r="B31" s="2">
        <v>116751</v>
      </c>
      <c r="C31" s="7" t="s">
        <v>28</v>
      </c>
    </row>
    <row r="32" spans="1:3" x14ac:dyDescent="0.2">
      <c r="A32" s="11" t="s">
        <v>32</v>
      </c>
      <c r="B32" s="23">
        <f>B33+B38+B39</f>
        <v>77353250</v>
      </c>
      <c r="C32" s="7" t="s">
        <v>28</v>
      </c>
    </row>
    <row r="33" spans="1:3" x14ac:dyDescent="0.2">
      <c r="A33" s="13" t="s">
        <v>33</v>
      </c>
      <c r="B33" s="24">
        <f>SUM(B34:B37)</f>
        <v>65546550</v>
      </c>
      <c r="C33" s="7"/>
    </row>
    <row r="34" spans="1:3" x14ac:dyDescent="0.2">
      <c r="A34" s="9" t="s">
        <v>34</v>
      </c>
      <c r="B34" s="25">
        <f>31183367+1170000</f>
        <v>32353367</v>
      </c>
      <c r="C34" s="7"/>
    </row>
    <row r="35" spans="1:3" x14ac:dyDescent="0.2">
      <c r="A35" s="9" t="s">
        <v>36</v>
      </c>
      <c r="B35" s="25">
        <f>8820000+2914333</f>
        <v>11734333</v>
      </c>
      <c r="C35" s="7" t="s">
        <v>35</v>
      </c>
    </row>
    <row r="36" spans="1:3" x14ac:dyDescent="0.2">
      <c r="A36" s="9" t="s">
        <v>37</v>
      </c>
      <c r="B36" s="25">
        <v>15591683</v>
      </c>
      <c r="C36" s="7" t="s">
        <v>35</v>
      </c>
    </row>
    <row r="37" spans="1:3" x14ac:dyDescent="0.2">
      <c r="A37" s="9" t="s">
        <v>38</v>
      </c>
      <c r="B37" s="25">
        <f>4410000+1457167</f>
        <v>5867167</v>
      </c>
      <c r="C37" s="7" t="s">
        <v>35</v>
      </c>
    </row>
    <row r="38" spans="1:3" x14ac:dyDescent="0.2">
      <c r="A38" s="13" t="s">
        <v>39</v>
      </c>
      <c r="B38" s="24">
        <f>7077733+3538867</f>
        <v>10616600</v>
      </c>
      <c r="C38" s="7" t="s">
        <v>35</v>
      </c>
    </row>
    <row r="39" spans="1:3" x14ac:dyDescent="0.2">
      <c r="A39" s="26" t="s">
        <v>40</v>
      </c>
      <c r="B39" s="24">
        <v>1190100</v>
      </c>
      <c r="C39" s="7" t="s">
        <v>35</v>
      </c>
    </row>
    <row r="40" spans="1:3" x14ac:dyDescent="0.2">
      <c r="A40" s="11" t="s">
        <v>41</v>
      </c>
      <c r="B40" s="23">
        <f>B41+B43+B50+B49</f>
        <v>146606873</v>
      </c>
      <c r="C40" s="7" t="s">
        <v>35</v>
      </c>
    </row>
    <row r="41" spans="1:3" x14ac:dyDescent="0.2">
      <c r="A41" s="13" t="s">
        <v>42</v>
      </c>
      <c r="B41" s="14">
        <v>24636696</v>
      </c>
      <c r="C41" s="7"/>
    </row>
    <row r="42" spans="1:3" x14ac:dyDescent="0.2">
      <c r="A42" s="9" t="s">
        <v>44</v>
      </c>
      <c r="B42" s="14"/>
      <c r="C42" s="7" t="s">
        <v>43</v>
      </c>
    </row>
    <row r="43" spans="1:3" hidden="1" x14ac:dyDescent="0.2">
      <c r="A43" s="13" t="s">
        <v>45</v>
      </c>
      <c r="B43" s="14">
        <f>B44+B45+B46+B47+B48</f>
        <v>76369500</v>
      </c>
      <c r="C43" s="7"/>
    </row>
    <row r="44" spans="1:3" x14ac:dyDescent="0.2">
      <c r="A44" s="9" t="s">
        <v>46</v>
      </c>
      <c r="B44" s="2">
        <f>3400000+380000</f>
        <v>3780000</v>
      </c>
      <c r="C44" s="7"/>
    </row>
    <row r="45" spans="1:3" x14ac:dyDescent="0.2">
      <c r="A45" s="9" t="s">
        <v>47</v>
      </c>
      <c r="B45" s="2">
        <f>4982400+900000</f>
        <v>5882400</v>
      </c>
      <c r="C45" s="7" t="s">
        <v>43</v>
      </c>
    </row>
    <row r="46" spans="1:3" x14ac:dyDescent="0.2">
      <c r="A46" s="9" t="s">
        <v>48</v>
      </c>
      <c r="B46" s="2">
        <f>700000+19470000</f>
        <v>20170000</v>
      </c>
      <c r="C46" s="7" t="s">
        <v>43</v>
      </c>
    </row>
    <row r="47" spans="1:3" x14ac:dyDescent="0.2">
      <c r="A47" s="9" t="s">
        <v>49</v>
      </c>
      <c r="B47" s="2">
        <f>11445000+8505000</f>
        <v>19950000</v>
      </c>
      <c r="C47" s="7" t="s">
        <v>43</v>
      </c>
    </row>
    <row r="48" spans="1:3" x14ac:dyDescent="0.2">
      <c r="A48" s="9" t="s">
        <v>50</v>
      </c>
      <c r="B48" s="2">
        <f>8838000+9668000+8081100</f>
        <v>26587100</v>
      </c>
      <c r="C48" s="7" t="s">
        <v>43</v>
      </c>
    </row>
    <row r="49" spans="1:3" x14ac:dyDescent="0.2">
      <c r="A49" s="27" t="s">
        <v>51</v>
      </c>
      <c r="B49" s="14">
        <f>15846000+27119749+1668000</f>
        <v>44633749</v>
      </c>
      <c r="C49" s="7" t="s">
        <v>43</v>
      </c>
    </row>
    <row r="50" spans="1:3" x14ac:dyDescent="0.2">
      <c r="A50" s="27" t="s">
        <v>52</v>
      </c>
      <c r="B50" s="14">
        <v>966928</v>
      </c>
      <c r="C50" s="7" t="s">
        <v>43</v>
      </c>
    </row>
    <row r="51" spans="1:3" x14ac:dyDescent="0.2">
      <c r="A51" s="11" t="s">
        <v>53</v>
      </c>
      <c r="B51" s="20">
        <f>6014910+204000</f>
        <v>6218910</v>
      </c>
      <c r="C51" s="7" t="s">
        <v>43</v>
      </c>
    </row>
    <row r="52" spans="1:3" x14ac:dyDescent="0.2">
      <c r="A52" s="11"/>
      <c r="C52" s="7"/>
    </row>
    <row r="53" spans="1:3" ht="22.5" x14ac:dyDescent="0.2">
      <c r="A53" s="28" t="s">
        <v>54</v>
      </c>
      <c r="B53" s="29">
        <f>B54+B59+B61</f>
        <v>105633944</v>
      </c>
      <c r="C53" s="7"/>
    </row>
    <row r="54" spans="1:3" x14ac:dyDescent="0.2">
      <c r="A54" s="30" t="s">
        <v>55</v>
      </c>
      <c r="B54" s="31">
        <f>SUM(B55:B58)</f>
        <v>42354586</v>
      </c>
      <c r="C54" s="7"/>
    </row>
    <row r="55" spans="1:3" x14ac:dyDescent="0.2">
      <c r="A55" s="9" t="s">
        <v>56</v>
      </c>
      <c r="B55" s="32">
        <f>10053600+1580986</f>
        <v>11634586</v>
      </c>
      <c r="C55" s="7"/>
    </row>
    <row r="56" spans="1:3" x14ac:dyDescent="0.2">
      <c r="A56" s="9" t="s">
        <v>58</v>
      </c>
      <c r="B56" s="32">
        <v>200400</v>
      </c>
      <c r="C56" s="7" t="s">
        <v>57</v>
      </c>
    </row>
    <row r="57" spans="1:3" x14ac:dyDescent="0.2">
      <c r="A57" s="9" t="s">
        <v>59</v>
      </c>
      <c r="B57" s="32">
        <v>13177200</v>
      </c>
      <c r="C57" s="7" t="s">
        <v>57</v>
      </c>
    </row>
    <row r="58" spans="1:3" x14ac:dyDescent="0.2">
      <c r="A58" s="9" t="s">
        <v>60</v>
      </c>
      <c r="B58" s="32">
        <v>17342400</v>
      </c>
      <c r="C58" s="7" t="s">
        <v>57</v>
      </c>
    </row>
    <row r="59" spans="1:3" x14ac:dyDescent="0.2">
      <c r="A59" s="33" t="s">
        <v>61</v>
      </c>
      <c r="B59" s="31">
        <f>SUM(B60:B60)</f>
        <v>41315536</v>
      </c>
      <c r="C59" s="7" t="s">
        <v>57</v>
      </c>
    </row>
    <row r="60" spans="1:3" x14ac:dyDescent="0.2">
      <c r="A60" s="34" t="s">
        <v>62</v>
      </c>
      <c r="B60" s="32">
        <f>38610604+568276+2136656</f>
        <v>41315536</v>
      </c>
      <c r="C60" s="7"/>
    </row>
    <row r="61" spans="1:3" x14ac:dyDescent="0.2">
      <c r="A61" s="33" t="s">
        <v>63</v>
      </c>
      <c r="B61" s="31">
        <f>B62+B63+B64+B65+B66+B67+B68+B69</f>
        <v>21963822</v>
      </c>
      <c r="C61" s="7" t="s">
        <v>57</v>
      </c>
    </row>
    <row r="62" spans="1:3" x14ac:dyDescent="0.2">
      <c r="A62" s="35" t="s">
        <v>64</v>
      </c>
      <c r="B62" s="32">
        <v>8263930</v>
      </c>
      <c r="C62" s="7"/>
    </row>
    <row r="63" spans="1:3" x14ac:dyDescent="0.2">
      <c r="A63" s="35" t="s">
        <v>66</v>
      </c>
      <c r="B63" s="32">
        <v>384312</v>
      </c>
      <c r="C63" s="7" t="s">
        <v>65</v>
      </c>
    </row>
    <row r="64" spans="1:3" x14ac:dyDescent="0.2">
      <c r="A64" s="35" t="s">
        <v>67</v>
      </c>
      <c r="B64" s="32">
        <f>376300+8120</f>
        <v>384420</v>
      </c>
      <c r="C64" s="7" t="s">
        <v>65</v>
      </c>
    </row>
    <row r="65" spans="1:3" x14ac:dyDescent="0.2">
      <c r="A65" s="35" t="s">
        <v>69</v>
      </c>
      <c r="B65" s="32">
        <v>11128000</v>
      </c>
      <c r="C65" s="7" t="s">
        <v>68</v>
      </c>
    </row>
    <row r="66" spans="1:3" x14ac:dyDescent="0.2">
      <c r="A66" s="35" t="s">
        <v>70</v>
      </c>
      <c r="B66" s="32">
        <v>600000</v>
      </c>
      <c r="C66" s="7"/>
    </row>
    <row r="67" spans="1:3" x14ac:dyDescent="0.2">
      <c r="A67" s="35" t="s">
        <v>71</v>
      </c>
      <c r="B67" s="32">
        <v>103000</v>
      </c>
      <c r="C67" s="7"/>
    </row>
    <row r="68" spans="1:3" x14ac:dyDescent="0.2">
      <c r="A68" s="35" t="s">
        <v>72</v>
      </c>
      <c r="B68" s="32">
        <f>531500+1000</f>
        <v>532500</v>
      </c>
      <c r="C68" s="7"/>
    </row>
    <row r="69" spans="1:3" x14ac:dyDescent="0.2">
      <c r="A69" s="35" t="s">
        <v>73</v>
      </c>
      <c r="B69" s="32">
        <v>567660</v>
      </c>
      <c r="C69" s="7"/>
    </row>
    <row r="70" spans="1:3" x14ac:dyDescent="0.2">
      <c r="A70" s="36" t="s">
        <v>74</v>
      </c>
      <c r="B70" s="29">
        <f>B71+B72</f>
        <v>3459459</v>
      </c>
      <c r="C70" s="7"/>
    </row>
    <row r="71" spans="1:3" x14ac:dyDescent="0.2">
      <c r="A71" s="35" t="s">
        <v>75</v>
      </c>
      <c r="B71" s="32">
        <f>1248767+1052496</f>
        <v>2301263</v>
      </c>
      <c r="C71" s="7"/>
    </row>
    <row r="72" spans="1:3" x14ac:dyDescent="0.2">
      <c r="A72" s="35" t="s">
        <v>76</v>
      </c>
      <c r="B72" s="32">
        <v>1158196</v>
      </c>
      <c r="C72" s="7" t="s">
        <v>57</v>
      </c>
    </row>
    <row r="73" spans="1:3" x14ac:dyDescent="0.2">
      <c r="A73" s="36" t="s">
        <v>77</v>
      </c>
      <c r="B73" s="37">
        <f>B74</f>
        <v>23870947</v>
      </c>
      <c r="C73" s="7"/>
    </row>
    <row r="74" spans="1:3" x14ac:dyDescent="0.2">
      <c r="A74" s="35" t="s">
        <v>78</v>
      </c>
      <c r="B74" s="32">
        <f>3010810+16957388+3902749</f>
        <v>23870947</v>
      </c>
      <c r="C74" s="7"/>
    </row>
    <row r="75" spans="1:3" x14ac:dyDescent="0.2">
      <c r="A75" s="36" t="s">
        <v>79</v>
      </c>
      <c r="B75" s="37">
        <f>SUM(B76)</f>
        <v>4961047</v>
      </c>
      <c r="C75" s="7" t="s">
        <v>57</v>
      </c>
    </row>
    <row r="76" spans="1:3" x14ac:dyDescent="0.2">
      <c r="A76" s="35" t="s">
        <v>80</v>
      </c>
      <c r="B76" s="32">
        <f>440122+4520925</f>
        <v>4961047</v>
      </c>
      <c r="C76" s="7"/>
    </row>
    <row r="77" spans="1:3" ht="13.5" thickBot="1" x14ac:dyDescent="0.25">
      <c r="A77" s="35"/>
      <c r="C77" s="7" t="s">
        <v>57</v>
      </c>
    </row>
    <row r="78" spans="1:3" ht="13.5" thickBot="1" x14ac:dyDescent="0.25">
      <c r="A78" s="5" t="s">
        <v>81</v>
      </c>
      <c r="B78" s="38">
        <f>B5+B11+B25</f>
        <v>754332799</v>
      </c>
      <c r="C78" s="7"/>
    </row>
    <row r="79" spans="1:3" ht="13.5" thickBot="1" x14ac:dyDescent="0.25">
      <c r="A79" s="39"/>
      <c r="B79" s="40"/>
      <c r="C79" s="7"/>
    </row>
    <row r="80" spans="1:3" ht="13.5" thickBot="1" x14ac:dyDescent="0.25">
      <c r="A80" s="41" t="s">
        <v>82</v>
      </c>
      <c r="B80" s="42">
        <f>B81</f>
        <v>640000</v>
      </c>
      <c r="C80" s="7"/>
    </row>
    <row r="81" spans="1:4" x14ac:dyDescent="0.2">
      <c r="A81" s="43" t="s">
        <v>83</v>
      </c>
      <c r="B81" s="44">
        <f>B82</f>
        <v>640000</v>
      </c>
      <c r="C81" s="7"/>
    </row>
    <row r="82" spans="1:4" x14ac:dyDescent="0.2">
      <c r="A82" s="45" t="s">
        <v>84</v>
      </c>
      <c r="B82" s="12">
        <f>B83</f>
        <v>640000</v>
      </c>
      <c r="C82" s="7"/>
    </row>
    <row r="83" spans="1:4" x14ac:dyDescent="0.2">
      <c r="A83" s="46" t="s">
        <v>85</v>
      </c>
      <c r="B83" s="47">
        <v>640000</v>
      </c>
      <c r="C83" s="7"/>
    </row>
    <row r="84" spans="1:4" ht="13.5" thickBot="1" x14ac:dyDescent="0.25">
      <c r="A84" s="39"/>
      <c r="B84" s="48"/>
      <c r="C84" s="7"/>
    </row>
    <row r="85" spans="1:4" ht="13.5" thickBot="1" x14ac:dyDescent="0.25">
      <c r="A85" s="5" t="s">
        <v>86</v>
      </c>
      <c r="B85" s="42">
        <f>B86</f>
        <v>12000000</v>
      </c>
      <c r="C85" s="7"/>
    </row>
    <row r="86" spans="1:4" x14ac:dyDescent="0.2">
      <c r="A86" s="9" t="s">
        <v>87</v>
      </c>
      <c r="B86" s="49">
        <v>12000000</v>
      </c>
      <c r="C86" s="7"/>
    </row>
    <row r="87" spans="1:4" ht="13.5" thickBot="1" x14ac:dyDescent="0.25">
      <c r="A87" s="39"/>
      <c r="B87" s="44"/>
      <c r="C87" s="7" t="s">
        <v>88</v>
      </c>
    </row>
    <row r="88" spans="1:4" ht="13.5" thickBot="1" x14ac:dyDescent="0.25">
      <c r="A88" s="5" t="s">
        <v>89</v>
      </c>
      <c r="B88" s="38">
        <f>B85+B80</f>
        <v>12640000</v>
      </c>
      <c r="C88" s="7"/>
    </row>
    <row r="89" spans="1:4" ht="13.5" thickBot="1" x14ac:dyDescent="0.25">
      <c r="A89" s="9"/>
      <c r="B89" s="49"/>
      <c r="C89" s="7"/>
    </row>
    <row r="90" spans="1:4" ht="13.5" thickBot="1" x14ac:dyDescent="0.25">
      <c r="A90" s="5" t="s">
        <v>90</v>
      </c>
      <c r="B90" s="38">
        <f>B78+B88</f>
        <v>766972799</v>
      </c>
      <c r="C90" s="7"/>
    </row>
    <row r="91" spans="1:4" ht="13.5" thickBot="1" x14ac:dyDescent="0.25">
      <c r="A91" s="9"/>
      <c r="B91" s="49"/>
      <c r="C91" s="7"/>
    </row>
    <row r="92" spans="1:4" ht="13.5" thickBot="1" x14ac:dyDescent="0.25">
      <c r="A92" s="50" t="s">
        <v>91</v>
      </c>
      <c r="B92" s="51">
        <f>B93+B94</f>
        <v>90000000</v>
      </c>
      <c r="C92" s="7"/>
    </row>
    <row r="93" spans="1:4" x14ac:dyDescent="0.2">
      <c r="A93" s="52" t="s">
        <v>92</v>
      </c>
      <c r="B93" s="47">
        <v>55000000</v>
      </c>
      <c r="C93" s="7"/>
    </row>
    <row r="94" spans="1:4" x14ac:dyDescent="0.2">
      <c r="A94" s="52" t="s">
        <v>94</v>
      </c>
      <c r="B94" s="47">
        <v>35000000</v>
      </c>
      <c r="C94" s="7" t="s">
        <v>93</v>
      </c>
    </row>
    <row r="95" spans="1:4" ht="13.5" thickBot="1" x14ac:dyDescent="0.25">
      <c r="A95" s="53"/>
      <c r="B95" s="54"/>
      <c r="C95" s="7" t="s">
        <v>93</v>
      </c>
    </row>
    <row r="96" spans="1:4" ht="13.5" thickBot="1" x14ac:dyDescent="0.25">
      <c r="A96" s="56" t="s">
        <v>95</v>
      </c>
      <c r="B96" s="42">
        <f>SUM(B97:B100)</f>
        <v>40069510</v>
      </c>
      <c r="C96" s="7"/>
      <c r="D96" s="55"/>
    </row>
    <row r="97" spans="1:4" x14ac:dyDescent="0.2">
      <c r="A97" s="8" t="s">
        <v>3</v>
      </c>
      <c r="B97" s="49">
        <v>29066175</v>
      </c>
      <c r="C97" s="57"/>
      <c r="D97" s="55"/>
    </row>
    <row r="98" spans="1:4" x14ac:dyDescent="0.2">
      <c r="A98" s="9" t="s">
        <v>4</v>
      </c>
      <c r="B98" s="32">
        <v>3704682</v>
      </c>
      <c r="C98" s="57" t="s">
        <v>96</v>
      </c>
      <c r="D98" s="55"/>
    </row>
    <row r="99" spans="1:4" x14ac:dyDescent="0.2">
      <c r="A99" s="9" t="s">
        <v>5</v>
      </c>
      <c r="B99" s="49">
        <v>3768727</v>
      </c>
      <c r="C99" s="57" t="s">
        <v>96</v>
      </c>
      <c r="D99" s="55"/>
    </row>
    <row r="100" spans="1:4" x14ac:dyDescent="0.2">
      <c r="A100" s="9" t="s">
        <v>6</v>
      </c>
      <c r="B100" s="49">
        <v>3529926</v>
      </c>
      <c r="C100" s="57" t="s">
        <v>96</v>
      </c>
      <c r="D100" s="55"/>
    </row>
    <row r="101" spans="1:4" ht="13.5" thickBot="1" x14ac:dyDescent="0.25">
      <c r="A101" s="9"/>
      <c r="C101" s="57" t="s">
        <v>96</v>
      </c>
      <c r="D101" s="55"/>
    </row>
    <row r="102" spans="1:4" ht="13.5" thickBot="1" x14ac:dyDescent="0.25">
      <c r="A102" s="5" t="s">
        <v>97</v>
      </c>
      <c r="B102" s="58">
        <f>B90+B92+B96</f>
        <v>897042309</v>
      </c>
      <c r="C102" s="7"/>
      <c r="D102" s="55"/>
    </row>
    <row r="103" spans="1:4" hidden="1" x14ac:dyDescent="0.2">
      <c r="A103" s="1"/>
      <c r="B103" s="2">
        <f>[1]kiadások!B111+[1]kiadások!B121</f>
        <v>0</v>
      </c>
      <c r="C103" s="60"/>
      <c r="D103" s="59"/>
    </row>
    <row r="104" spans="1:4" hidden="1" x14ac:dyDescent="0.2">
      <c r="A104" s="1"/>
      <c r="C104" s="60"/>
    </row>
    <row r="105" spans="1:4" hidden="1" x14ac:dyDescent="0.2">
      <c r="A105" s="1"/>
      <c r="B105" s="2" t="e">
        <f>B6+B7+B8+B9+B14+B15+B16+B18+B19+B21+B22+#REF!+#REF!+B28+B29+#REF!+#REF!+B30+B34+B35+B36+B37+B38+B39+B41+B44+B45+B46+B47+B48+B49+B50+B51+B55+B56+B57+B60+B74+B76+#REF!+B97+B98+B99+B100+B62+B63+#REF!</f>
        <v>#REF!</v>
      </c>
      <c r="C105" s="60"/>
    </row>
    <row r="106" spans="1:4" hidden="1" x14ac:dyDescent="0.2">
      <c r="A106" s="1"/>
      <c r="B106" s="2" t="e">
        <f>B102-B105</f>
        <v>#REF!</v>
      </c>
      <c r="C106" s="60"/>
    </row>
    <row r="107" spans="1:4" hidden="1" x14ac:dyDescent="0.2">
      <c r="A107" s="61"/>
      <c r="B107" s="62"/>
      <c r="C107" s="60"/>
    </row>
    <row r="108" spans="1:4" hidden="1" x14ac:dyDescent="0.2">
      <c r="A108" s="63" t="s">
        <v>98</v>
      </c>
      <c r="C108" s="60"/>
    </row>
    <row r="109" spans="1:4" hidden="1" x14ac:dyDescent="0.2">
      <c r="A109" s="1"/>
      <c r="B109" s="2">
        <v>-18621511</v>
      </c>
      <c r="C109" s="60"/>
    </row>
    <row r="110" spans="1:4" hidden="1" x14ac:dyDescent="0.2">
      <c r="A110" s="1"/>
      <c r="B110" s="2">
        <f>B103-B109</f>
        <v>18621511</v>
      </c>
      <c r="C110" s="60"/>
    </row>
    <row r="111" spans="1:4" hidden="1" x14ac:dyDescent="0.2">
      <c r="A111" s="1"/>
      <c r="C111" s="60"/>
    </row>
    <row r="112" spans="1:4" x14ac:dyDescent="0.2">
      <c r="A112" s="1"/>
      <c r="C112" s="60"/>
    </row>
    <row r="113" spans="1:1" x14ac:dyDescent="0.2">
      <c r="A113" s="1"/>
    </row>
    <row r="114" spans="1:1" x14ac:dyDescent="0.2">
      <c r="A114" s="1"/>
    </row>
    <row r="115" spans="1:1" x14ac:dyDescent="0.2">
      <c r="A115" s="1"/>
    </row>
    <row r="116" spans="1:1" x14ac:dyDescent="0.2">
      <c r="A116" s="1"/>
    </row>
    <row r="117" spans="1:1" x14ac:dyDescent="0.2">
      <c r="A117" s="1"/>
    </row>
    <row r="118" spans="1:1" x14ac:dyDescent="0.2">
      <c r="A118" s="1"/>
    </row>
    <row r="119" spans="1:1" x14ac:dyDescent="0.2">
      <c r="A119" s="1"/>
    </row>
    <row r="120" spans="1:1" x14ac:dyDescent="0.2">
      <c r="A120" s="1"/>
    </row>
    <row r="121" spans="1:1" x14ac:dyDescent="0.2">
      <c r="A121" s="1"/>
    </row>
    <row r="122" spans="1:1" x14ac:dyDescent="0.2">
      <c r="A122" s="1"/>
    </row>
    <row r="123" spans="1:1" x14ac:dyDescent="0.2">
      <c r="A123" s="1"/>
    </row>
    <row r="124" spans="1:1" x14ac:dyDescent="0.2">
      <c r="A124" s="1"/>
    </row>
    <row r="125" spans="1:1" x14ac:dyDescent="0.2">
      <c r="A125" s="1"/>
    </row>
    <row r="126" spans="1:1" x14ac:dyDescent="0.2">
      <c r="A126" s="1"/>
    </row>
    <row r="127" spans="1:1" x14ac:dyDescent="0.2">
      <c r="A127" s="1"/>
    </row>
    <row r="128" spans="1:1" x14ac:dyDescent="0.2">
      <c r="A128" s="1"/>
    </row>
    <row r="129" spans="1:1" x14ac:dyDescent="0.2">
      <c r="A129" s="1"/>
    </row>
    <row r="130" spans="1:1" x14ac:dyDescent="0.2">
      <c r="A130" s="1"/>
    </row>
    <row r="131" spans="1:1" x14ac:dyDescent="0.2">
      <c r="A131" s="1"/>
    </row>
    <row r="132" spans="1:1" x14ac:dyDescent="0.2">
      <c r="A132" s="1"/>
    </row>
    <row r="133" spans="1:1" x14ac:dyDescent="0.2">
      <c r="A133" s="1"/>
    </row>
    <row r="134" spans="1:1" x14ac:dyDescent="0.2">
      <c r="A134" s="1"/>
    </row>
    <row r="135" spans="1:1" x14ac:dyDescent="0.2">
      <c r="A135" s="1"/>
    </row>
    <row r="136" spans="1:1" x14ac:dyDescent="0.2">
      <c r="A136" s="1"/>
    </row>
    <row r="137" spans="1:1" x14ac:dyDescent="0.2">
      <c r="A137" s="1"/>
    </row>
    <row r="138" spans="1:1" x14ac:dyDescent="0.2">
      <c r="A138" s="1"/>
    </row>
    <row r="139" spans="1:1" x14ac:dyDescent="0.2">
      <c r="A139" s="1"/>
    </row>
    <row r="140" spans="1:1" x14ac:dyDescent="0.2">
      <c r="A140" s="1"/>
    </row>
    <row r="141" spans="1:1" x14ac:dyDescent="0.2">
      <c r="A141" s="1"/>
    </row>
    <row r="142" spans="1:1" x14ac:dyDescent="0.2">
      <c r="A142" s="1"/>
    </row>
    <row r="143" spans="1:1" x14ac:dyDescent="0.2">
      <c r="A143" s="1"/>
    </row>
    <row r="144" spans="1:1" x14ac:dyDescent="0.2">
      <c r="A144" s="1"/>
    </row>
    <row r="145" spans="1:1" x14ac:dyDescent="0.2">
      <c r="A145" s="1"/>
    </row>
    <row r="146" spans="1:1" x14ac:dyDescent="0.2">
      <c r="A146" s="1"/>
    </row>
    <row r="147" spans="1:1" x14ac:dyDescent="0.2">
      <c r="A147" s="1"/>
    </row>
    <row r="148" spans="1:1" x14ac:dyDescent="0.2">
      <c r="A148" s="1"/>
    </row>
    <row r="149" spans="1:1" x14ac:dyDescent="0.2">
      <c r="A149" s="1"/>
    </row>
    <row r="150" spans="1:1" x14ac:dyDescent="0.2">
      <c r="A150" s="1"/>
    </row>
    <row r="151" spans="1:1" x14ac:dyDescent="0.2">
      <c r="A151" s="1"/>
    </row>
    <row r="152" spans="1:1" x14ac:dyDescent="0.2">
      <c r="A152" s="1"/>
    </row>
    <row r="153" spans="1:1" x14ac:dyDescent="0.2">
      <c r="A153" s="1"/>
    </row>
    <row r="154" spans="1:1" x14ac:dyDescent="0.2">
      <c r="A154" s="1"/>
    </row>
    <row r="155" spans="1:1" x14ac:dyDescent="0.2">
      <c r="A155" s="1"/>
    </row>
    <row r="156" spans="1:1" x14ac:dyDescent="0.2">
      <c r="A156" s="1"/>
    </row>
    <row r="157" spans="1:1" x14ac:dyDescent="0.2">
      <c r="A157" s="1"/>
    </row>
    <row r="158" spans="1:1" x14ac:dyDescent="0.2">
      <c r="A158" s="1"/>
    </row>
    <row r="159" spans="1:1" x14ac:dyDescent="0.2">
      <c r="A159" s="1"/>
    </row>
    <row r="160" spans="1:1" x14ac:dyDescent="0.2">
      <c r="A160" s="1"/>
    </row>
    <row r="161" spans="1:1" x14ac:dyDescent="0.2">
      <c r="A161" s="1"/>
    </row>
    <row r="162" spans="1:1" x14ac:dyDescent="0.2">
      <c r="A162" s="1"/>
    </row>
    <row r="163" spans="1:1" x14ac:dyDescent="0.2">
      <c r="A163" s="1"/>
    </row>
    <row r="164" spans="1:1" x14ac:dyDescent="0.2">
      <c r="A164" s="1"/>
    </row>
    <row r="165" spans="1:1" x14ac:dyDescent="0.2">
      <c r="A165" s="1"/>
    </row>
    <row r="166" spans="1:1" x14ac:dyDescent="0.2">
      <c r="A166" s="1"/>
    </row>
    <row r="167" spans="1:1" x14ac:dyDescent="0.2">
      <c r="A167" s="1"/>
    </row>
    <row r="168" spans="1:1" x14ac:dyDescent="0.2">
      <c r="A168" s="1"/>
    </row>
    <row r="169" spans="1:1" x14ac:dyDescent="0.2">
      <c r="A169" s="1"/>
    </row>
    <row r="170" spans="1:1" x14ac:dyDescent="0.2">
      <c r="A170" s="1"/>
    </row>
    <row r="171" spans="1:1" x14ac:dyDescent="0.2">
      <c r="A171" s="1"/>
    </row>
    <row r="172" spans="1:1" x14ac:dyDescent="0.2">
      <c r="A172" s="1"/>
    </row>
    <row r="173" spans="1:1" x14ac:dyDescent="0.2">
      <c r="A173" s="1"/>
    </row>
    <row r="174" spans="1:1" x14ac:dyDescent="0.2">
      <c r="A174" s="1"/>
    </row>
    <row r="175" spans="1:1" x14ac:dyDescent="0.2">
      <c r="A175" s="1"/>
    </row>
    <row r="176" spans="1:1" x14ac:dyDescent="0.2">
      <c r="A176" s="1"/>
    </row>
    <row r="177" spans="1:1" x14ac:dyDescent="0.2">
      <c r="A177" s="1"/>
    </row>
    <row r="178" spans="1:1" x14ac:dyDescent="0.2">
      <c r="A178" s="1"/>
    </row>
    <row r="179" spans="1:1" x14ac:dyDescent="0.2">
      <c r="A179" s="1"/>
    </row>
    <row r="180" spans="1:1" x14ac:dyDescent="0.2">
      <c r="A180" s="1"/>
    </row>
    <row r="181" spans="1:1" x14ac:dyDescent="0.2">
      <c r="A181" s="1"/>
    </row>
    <row r="182" spans="1:1" x14ac:dyDescent="0.2">
      <c r="A182" s="1"/>
    </row>
    <row r="183" spans="1:1" x14ac:dyDescent="0.2">
      <c r="A183" s="1"/>
    </row>
    <row r="184" spans="1:1" x14ac:dyDescent="0.2">
      <c r="A184" s="1"/>
    </row>
    <row r="185" spans="1:1" x14ac:dyDescent="0.2">
      <c r="A185" s="1"/>
    </row>
    <row r="186" spans="1:1" x14ac:dyDescent="0.2">
      <c r="A186" s="1"/>
    </row>
    <row r="187" spans="1:1" x14ac:dyDescent="0.2">
      <c r="A187" s="1"/>
    </row>
    <row r="188" spans="1:1" x14ac:dyDescent="0.2">
      <c r="A188" s="1"/>
    </row>
    <row r="189" spans="1:1" x14ac:dyDescent="0.2">
      <c r="A189" s="1"/>
    </row>
    <row r="190" spans="1:1" x14ac:dyDescent="0.2">
      <c r="A190" s="1"/>
    </row>
    <row r="191" spans="1:1" x14ac:dyDescent="0.2">
      <c r="A191" s="1"/>
    </row>
    <row r="192" spans="1:1" x14ac:dyDescent="0.2">
      <c r="A192" s="1"/>
    </row>
    <row r="193" spans="1:1" x14ac:dyDescent="0.2">
      <c r="A193" s="1"/>
    </row>
    <row r="194" spans="1:1" x14ac:dyDescent="0.2">
      <c r="A194" s="1"/>
    </row>
    <row r="195" spans="1:1" x14ac:dyDescent="0.2">
      <c r="A195" s="1"/>
    </row>
    <row r="196" spans="1:1" x14ac:dyDescent="0.2">
      <c r="A196" s="1"/>
    </row>
    <row r="197" spans="1:1" x14ac:dyDescent="0.2">
      <c r="A197" s="1"/>
    </row>
    <row r="198" spans="1:1" x14ac:dyDescent="0.2">
      <c r="A198" s="1"/>
    </row>
    <row r="199" spans="1:1" x14ac:dyDescent="0.2">
      <c r="A199" s="1"/>
    </row>
    <row r="200" spans="1:1" x14ac:dyDescent="0.2">
      <c r="A200" s="1"/>
    </row>
    <row r="201" spans="1:1" x14ac:dyDescent="0.2">
      <c r="A201" s="1"/>
    </row>
    <row r="202" spans="1:1" x14ac:dyDescent="0.2">
      <c r="A202" s="1"/>
    </row>
    <row r="203" spans="1:1" x14ac:dyDescent="0.2">
      <c r="A203" s="1"/>
    </row>
    <row r="204" spans="1:1" x14ac:dyDescent="0.2">
      <c r="A204" s="1"/>
    </row>
    <row r="205" spans="1:1" x14ac:dyDescent="0.2">
      <c r="A205" s="1"/>
    </row>
    <row r="206" spans="1:1" x14ac:dyDescent="0.2">
      <c r="A206" s="1"/>
    </row>
    <row r="207" spans="1:1" x14ac:dyDescent="0.2">
      <c r="A207" s="1"/>
    </row>
    <row r="208" spans="1:1" x14ac:dyDescent="0.2">
      <c r="A208" s="1"/>
    </row>
    <row r="209" spans="1:1" x14ac:dyDescent="0.2">
      <c r="A209" s="1"/>
    </row>
    <row r="210" spans="1:1" x14ac:dyDescent="0.2">
      <c r="A210" s="1"/>
    </row>
    <row r="211" spans="1:1" x14ac:dyDescent="0.2">
      <c r="A211" s="1"/>
    </row>
    <row r="212" spans="1:1" x14ac:dyDescent="0.2">
      <c r="A212" s="1"/>
    </row>
    <row r="213" spans="1:1" x14ac:dyDescent="0.2">
      <c r="A213" s="1"/>
    </row>
    <row r="214" spans="1:1" x14ac:dyDescent="0.2">
      <c r="A214" s="1"/>
    </row>
    <row r="215" spans="1:1" x14ac:dyDescent="0.2">
      <c r="A215" s="1"/>
    </row>
    <row r="216" spans="1:1" x14ac:dyDescent="0.2">
      <c r="A216" s="1"/>
    </row>
    <row r="217" spans="1:1" x14ac:dyDescent="0.2">
      <c r="A217" s="1"/>
    </row>
    <row r="218" spans="1:1" x14ac:dyDescent="0.2">
      <c r="A218" s="1"/>
    </row>
    <row r="219" spans="1:1" x14ac:dyDescent="0.2">
      <c r="A219" s="1"/>
    </row>
    <row r="220" spans="1:1" x14ac:dyDescent="0.2">
      <c r="A220" s="1"/>
    </row>
    <row r="221" spans="1:1" x14ac:dyDescent="0.2">
      <c r="A221" s="1"/>
    </row>
    <row r="222" spans="1:1" x14ac:dyDescent="0.2">
      <c r="A222" s="1"/>
    </row>
    <row r="223" spans="1:1" x14ac:dyDescent="0.2">
      <c r="A223" s="1"/>
    </row>
    <row r="224" spans="1:1" x14ac:dyDescent="0.2">
      <c r="A224" s="1"/>
    </row>
    <row r="225" spans="1:1" x14ac:dyDescent="0.2">
      <c r="A225" s="1"/>
    </row>
    <row r="226" spans="1:1" x14ac:dyDescent="0.2">
      <c r="A226" s="1"/>
    </row>
    <row r="227" spans="1:1" x14ac:dyDescent="0.2">
      <c r="A227" s="1"/>
    </row>
    <row r="228" spans="1:1" x14ac:dyDescent="0.2">
      <c r="A228" s="1"/>
    </row>
    <row r="229" spans="1:1" x14ac:dyDescent="0.2">
      <c r="A229" s="1"/>
    </row>
    <row r="230" spans="1:1" x14ac:dyDescent="0.2">
      <c r="A230" s="1"/>
    </row>
    <row r="231" spans="1:1" x14ac:dyDescent="0.2">
      <c r="A231" s="1"/>
    </row>
    <row r="232" spans="1:1" x14ac:dyDescent="0.2">
      <c r="A232" s="1"/>
    </row>
    <row r="233" spans="1:1" x14ac:dyDescent="0.2">
      <c r="A233" s="1"/>
    </row>
    <row r="234" spans="1:1" x14ac:dyDescent="0.2">
      <c r="A234" s="1"/>
    </row>
    <row r="235" spans="1:1" x14ac:dyDescent="0.2">
      <c r="A235" s="1"/>
    </row>
    <row r="236" spans="1:1" x14ac:dyDescent="0.2">
      <c r="A236" s="1"/>
    </row>
    <row r="237" spans="1:1" x14ac:dyDescent="0.2">
      <c r="A237" s="1"/>
    </row>
    <row r="238" spans="1:1" x14ac:dyDescent="0.2">
      <c r="A238" s="1"/>
    </row>
    <row r="239" spans="1:1" x14ac:dyDescent="0.2">
      <c r="A239" s="1"/>
    </row>
    <row r="240" spans="1:1" x14ac:dyDescent="0.2">
      <c r="A240" s="1"/>
    </row>
    <row r="241" spans="1:1" x14ac:dyDescent="0.2">
      <c r="A241" s="1"/>
    </row>
    <row r="242" spans="1:1" x14ac:dyDescent="0.2">
      <c r="A242" s="1"/>
    </row>
    <row r="243" spans="1:1" x14ac:dyDescent="0.2">
      <c r="A243" s="1"/>
    </row>
    <row r="244" spans="1:1" x14ac:dyDescent="0.2">
      <c r="A244" s="1"/>
    </row>
    <row r="245" spans="1:1" x14ac:dyDescent="0.2">
      <c r="A245" s="1"/>
    </row>
    <row r="246" spans="1:1" x14ac:dyDescent="0.2">
      <c r="A246" s="1"/>
    </row>
    <row r="247" spans="1:1" x14ac:dyDescent="0.2">
      <c r="A247" s="1"/>
    </row>
    <row r="248" spans="1:1" x14ac:dyDescent="0.2">
      <c r="A248" s="1"/>
    </row>
    <row r="249" spans="1:1" x14ac:dyDescent="0.2">
      <c r="A249" s="1"/>
    </row>
    <row r="250" spans="1:1" x14ac:dyDescent="0.2">
      <c r="A250" s="1"/>
    </row>
    <row r="251" spans="1:1" x14ac:dyDescent="0.2">
      <c r="A251" s="1"/>
    </row>
    <row r="252" spans="1:1" x14ac:dyDescent="0.2">
      <c r="A252" s="1"/>
    </row>
    <row r="253" spans="1:1" x14ac:dyDescent="0.2">
      <c r="A253" s="1"/>
    </row>
    <row r="254" spans="1:1" x14ac:dyDescent="0.2">
      <c r="A254" s="1"/>
    </row>
    <row r="255" spans="1:1" x14ac:dyDescent="0.2">
      <c r="A255" s="1"/>
    </row>
    <row r="256" spans="1:1" x14ac:dyDescent="0.2">
      <c r="A256" s="1"/>
    </row>
    <row r="257" spans="1:1" x14ac:dyDescent="0.2">
      <c r="A257" s="1"/>
    </row>
    <row r="258" spans="1:1" x14ac:dyDescent="0.2">
      <c r="A258" s="1"/>
    </row>
    <row r="259" spans="1:1" x14ac:dyDescent="0.2">
      <c r="A259" s="1"/>
    </row>
    <row r="260" spans="1:1" x14ac:dyDescent="0.2">
      <c r="A260" s="1"/>
    </row>
    <row r="261" spans="1:1" x14ac:dyDescent="0.2">
      <c r="A261" s="1"/>
    </row>
    <row r="262" spans="1:1" x14ac:dyDescent="0.2">
      <c r="A262" s="1"/>
    </row>
    <row r="263" spans="1:1" x14ac:dyDescent="0.2">
      <c r="A263" s="1"/>
    </row>
    <row r="264" spans="1:1" x14ac:dyDescent="0.2">
      <c r="A264" s="1"/>
    </row>
    <row r="265" spans="1:1" x14ac:dyDescent="0.2">
      <c r="A265" s="1"/>
    </row>
    <row r="266" spans="1:1" x14ac:dyDescent="0.2">
      <c r="A266" s="1"/>
    </row>
    <row r="267" spans="1:1" x14ac:dyDescent="0.2">
      <c r="A267" s="1"/>
    </row>
    <row r="268" spans="1:1" x14ac:dyDescent="0.2">
      <c r="A268" s="1"/>
    </row>
    <row r="269" spans="1:1" x14ac:dyDescent="0.2">
      <c r="A269" s="1"/>
    </row>
    <row r="270" spans="1:1" x14ac:dyDescent="0.2">
      <c r="A270" s="1"/>
    </row>
    <row r="271" spans="1:1" x14ac:dyDescent="0.2">
      <c r="A271" s="1"/>
    </row>
  </sheetData>
  <mergeCells count="2">
    <mergeCell ref="A1:B1"/>
    <mergeCell ref="A3:B3"/>
  </mergeCells>
  <printOptions gridLines="1"/>
  <pageMargins left="0.74803149606299213" right="0.74803149606299213" top="0.98425196850393704" bottom="0.98425196850393704" header="0.51181102362204722" footer="0.51181102362204722"/>
  <pageSetup paperSize="9" firstPageNumber="0" orientation="portrait" r:id="rId1"/>
  <headerFooter alignWithMargins="0">
    <oddHeader xml:space="preserve">&amp;C&amp;8
</oddHeader>
    <oddFooter xml:space="preserve">&amp;C&amp;P&amp;R          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bevételek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Szaboné G. Ilona</dc:creator>
  <cp:lastModifiedBy>Szaboné G. Ilona</cp:lastModifiedBy>
  <dcterms:created xsi:type="dcterms:W3CDTF">2019-08-28T08:25:24Z</dcterms:created>
  <dcterms:modified xsi:type="dcterms:W3CDTF">2019-08-28T08:50:15Z</dcterms:modified>
</cp:coreProperties>
</file>