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9135" windowHeight="3930"/>
  </bookViews>
  <sheets>
    <sheet name="MŰEMLÉK" sheetId="1" r:id="rId1"/>
  </sheets>
  <definedNames>
    <definedName name="_xlnm.Print_Titles" localSheetId="0">MŰEMLÉK!$8:$9</definedName>
  </definedNames>
  <calcPr calcId="145621"/>
</workbook>
</file>

<file path=xl/calcChain.xml><?xml version="1.0" encoding="utf-8"?>
<calcChain xmlns="http://schemas.openxmlformats.org/spreadsheetml/2006/main">
  <c r="L43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0" i="1"/>
  <c r="M43" i="1"/>
  <c r="J38" i="1"/>
  <c r="J20" i="1"/>
  <c r="J10" i="1"/>
  <c r="I11" i="1"/>
  <c r="J11" i="1"/>
  <c r="J12" i="1"/>
  <c r="J13" i="1"/>
  <c r="J14" i="1"/>
  <c r="J17" i="1"/>
  <c r="J18" i="1"/>
  <c r="J19" i="1"/>
  <c r="J21" i="1"/>
  <c r="I22" i="1"/>
  <c r="J22" i="1" s="1"/>
  <c r="J23" i="1"/>
  <c r="J24" i="1"/>
  <c r="J25" i="1"/>
  <c r="J26" i="1"/>
  <c r="J29" i="1"/>
  <c r="J30" i="1"/>
  <c r="I31" i="1"/>
  <c r="J31" i="1" s="1"/>
  <c r="J32" i="1"/>
  <c r="J34" i="1"/>
  <c r="J35" i="1"/>
  <c r="J36" i="1"/>
  <c r="J37" i="1"/>
  <c r="J39" i="1"/>
  <c r="I41" i="1"/>
  <c r="J41" i="1" s="1"/>
  <c r="J15" i="1"/>
  <c r="I42" i="1"/>
  <c r="J42" i="1"/>
  <c r="J27" i="1"/>
  <c r="H11" i="1"/>
  <c r="H22" i="1"/>
  <c r="H31" i="1"/>
  <c r="H39" i="1"/>
  <c r="H41" i="1"/>
  <c r="N43" i="1" l="1"/>
</calcChain>
</file>

<file path=xl/sharedStrings.xml><?xml version="1.0" encoding="utf-8"?>
<sst xmlns="http://schemas.openxmlformats.org/spreadsheetml/2006/main" count="106" uniqueCount="93">
  <si>
    <t>Ssz.</t>
  </si>
  <si>
    <t>Ingatlan címe</t>
  </si>
  <si>
    <t>HRSZ.</t>
  </si>
  <si>
    <t>1.</t>
  </si>
  <si>
    <t>Arany J. u. 34.</t>
  </si>
  <si>
    <t>2.</t>
  </si>
  <si>
    <t>3.</t>
  </si>
  <si>
    <t>4.</t>
  </si>
  <si>
    <t>5.</t>
  </si>
  <si>
    <t>6.</t>
  </si>
  <si>
    <t>7.</t>
  </si>
  <si>
    <t>8.</t>
  </si>
  <si>
    <t>Ferenciek tere 10.</t>
  </si>
  <si>
    <t>Ferenczy I. u. 12.</t>
  </si>
  <si>
    <t>10.</t>
  </si>
  <si>
    <t>Hercegprímás u.13.</t>
  </si>
  <si>
    <t>11.</t>
  </si>
  <si>
    <t>12.</t>
  </si>
  <si>
    <t>József A. u. 16.</t>
  </si>
  <si>
    <t>13.</t>
  </si>
  <si>
    <t>Királyi P. u. 18.</t>
  </si>
  <si>
    <t>14.</t>
  </si>
  <si>
    <t>Kossuth L. u. 3.</t>
  </si>
  <si>
    <t>97,272*</t>
  </si>
  <si>
    <t>15.</t>
  </si>
  <si>
    <t>16.</t>
  </si>
  <si>
    <t>17.</t>
  </si>
  <si>
    <t>18.</t>
  </si>
  <si>
    <t>Magyar u. 25.</t>
  </si>
  <si>
    <t>19.</t>
  </si>
  <si>
    <t>20.</t>
  </si>
  <si>
    <t xml:space="preserve">Magyar u. 42.  </t>
  </si>
  <si>
    <t>21.</t>
  </si>
  <si>
    <t>Mérleg u. 9.</t>
  </si>
  <si>
    <t>22.</t>
  </si>
  <si>
    <t>Mérleg u. 11.</t>
  </si>
  <si>
    <t>23.</t>
  </si>
  <si>
    <t>Molnár u. 14.</t>
  </si>
  <si>
    <t>24.</t>
  </si>
  <si>
    <t>Molnár u. 31.</t>
  </si>
  <si>
    <t>25.</t>
  </si>
  <si>
    <t>Múzeum krt. 5.</t>
  </si>
  <si>
    <t>26.</t>
  </si>
  <si>
    <t>Múzeum krt. 19.</t>
  </si>
  <si>
    <t>27.</t>
  </si>
  <si>
    <t>Múzeum krt.  21.</t>
  </si>
  <si>
    <t>28.</t>
  </si>
  <si>
    <t>Nádor u.  5.</t>
  </si>
  <si>
    <t>29.</t>
  </si>
  <si>
    <t>Nádor u. 6.</t>
  </si>
  <si>
    <t>94,038*</t>
  </si>
  <si>
    <t>30.</t>
  </si>
  <si>
    <t>Nádor u. 18.</t>
  </si>
  <si>
    <t>31.</t>
  </si>
  <si>
    <t>Nádor u. 19.</t>
  </si>
  <si>
    <t>33.</t>
  </si>
  <si>
    <t>Nádor u. 30.</t>
  </si>
  <si>
    <t>34.</t>
  </si>
  <si>
    <t>Nyáry P. u. 8.</t>
  </si>
  <si>
    <t>Október 6. u. 5.</t>
  </si>
  <si>
    <t>96,689*</t>
  </si>
  <si>
    <t>24327/4</t>
  </si>
  <si>
    <t>Szerb u. 9.</t>
  </si>
  <si>
    <t>Szervita tér 3.</t>
  </si>
  <si>
    <t>Vadász u. 17.</t>
  </si>
  <si>
    <t>Váci u. 36.</t>
  </si>
  <si>
    <t>Váci u. 59.</t>
  </si>
  <si>
    <t>23932/1</t>
  </si>
  <si>
    <t>95,785*</t>
  </si>
  <si>
    <t>24189/2</t>
  </si>
  <si>
    <t>Bruttó érték eFt</t>
  </si>
  <si>
    <t>1998.XII.31.</t>
  </si>
  <si>
    <t>1999.XII.31.</t>
  </si>
  <si>
    <t>2000.XII.31.</t>
  </si>
  <si>
    <t xml:space="preserve">Tul.hányad </t>
  </si>
  <si>
    <t>Tul.hányad</t>
  </si>
  <si>
    <t>Bruttó érték</t>
  </si>
  <si>
    <t>Vámház krt. 6.</t>
  </si>
  <si>
    <t>Magyar u.  16. (Ferenczy I. u. 5.)</t>
  </si>
  <si>
    <t>Pesti Barnabás u. 2.</t>
  </si>
  <si>
    <t>Szent István tér  15.</t>
  </si>
  <si>
    <t>ÉCS</t>
  </si>
  <si>
    <t>Nettó érték</t>
  </si>
  <si>
    <t>összesen</t>
  </si>
  <si>
    <t>Tul.</t>
  </si>
  <si>
    <t>hányad</t>
  </si>
  <si>
    <t>Mód.</t>
  </si>
  <si>
    <t>arány</t>
  </si>
  <si>
    <t>Összesen:</t>
  </si>
  <si>
    <t>Korlátozottan forgalomképes ingatlanvagyon</t>
  </si>
  <si>
    <t>Műemlék ingatlanok</t>
  </si>
  <si>
    <t>32.</t>
  </si>
  <si>
    <t>Váci u. 55. II/9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</si>
</sst>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#,##0.00_ ;[Red]\-#,##0.00\ "/>
    <numFmt numFmtId="166" formatCode="#,##0.000000_ ;[Red]\-#,##0.000000\ "/>
    <numFmt numFmtId="167" formatCode="0.00000"/>
    <numFmt numFmtId="168" formatCode="#,##0\ _F_t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7" fillId="0" borderId="0" xfId="1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/>
    <xf numFmtId="1" fontId="8" fillId="0" borderId="0" xfId="1" applyNumberFormat="1" applyFont="1" applyAlignment="1">
      <alignment horizontal="center"/>
    </xf>
    <xf numFmtId="0" fontId="9" fillId="0" borderId="0" xfId="0" applyFont="1"/>
    <xf numFmtId="167" fontId="10" fillId="3" borderId="1" xfId="0" applyNumberFormat="1" applyFont="1" applyFill="1" applyBorder="1" applyAlignment="1">
      <alignment horizontal="right"/>
    </xf>
    <xf numFmtId="168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" fontId="10" fillId="3" borderId="1" xfId="1" applyNumberFormat="1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1" fontId="10" fillId="3" borderId="0" xfId="1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0" fillId="3" borderId="1" xfId="0" applyNumberFormat="1" applyFont="1" applyFill="1" applyBorder="1" applyAlignment="1">
      <alignment horizontal="right"/>
    </xf>
    <xf numFmtId="2" fontId="6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" fontId="11" fillId="0" borderId="0" xfId="1" applyNumberFormat="1" applyFont="1" applyAlignment="1">
      <alignment horizontal="left"/>
    </xf>
    <xf numFmtId="2" fontId="8" fillId="3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10" fillId="0" borderId="1" xfId="0" applyFont="1" applyFill="1" applyBorder="1"/>
    <xf numFmtId="0" fontId="10" fillId="3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/>
    <xf numFmtId="1" fontId="10" fillId="3" borderId="3" xfId="1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2" fontId="10" fillId="3" borderId="3" xfId="0" applyNumberFormat="1" applyFont="1" applyFill="1" applyBorder="1" applyAlignment="1">
      <alignment horizontal="right"/>
    </xf>
    <xf numFmtId="167" fontId="10" fillId="3" borderId="3" xfId="0" applyNumberFormat="1" applyFont="1" applyFill="1" applyBorder="1" applyAlignment="1">
      <alignment horizontal="right"/>
    </xf>
    <xf numFmtId="168" fontId="10" fillId="3" borderId="3" xfId="0" applyNumberFormat="1" applyFont="1" applyFill="1" applyBorder="1" applyAlignment="1">
      <alignment horizontal="right"/>
    </xf>
    <xf numFmtId="168" fontId="10" fillId="3" borderId="4" xfId="0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/>
    <xf numFmtId="1" fontId="10" fillId="3" borderId="7" xfId="1" applyNumberFormat="1" applyFont="1" applyFill="1" applyBorder="1" applyAlignment="1">
      <alignment horizontal="center"/>
    </xf>
    <xf numFmtId="165" fontId="10" fillId="3" borderId="7" xfId="0" applyNumberFormat="1" applyFont="1" applyFill="1" applyBorder="1" applyAlignment="1">
      <alignment horizontal="center"/>
    </xf>
    <xf numFmtId="2" fontId="10" fillId="3" borderId="7" xfId="0" applyNumberFormat="1" applyFont="1" applyFill="1" applyBorder="1" applyAlignment="1">
      <alignment horizontal="right"/>
    </xf>
    <xf numFmtId="167" fontId="10" fillId="3" borderId="7" xfId="0" applyNumberFormat="1" applyFont="1" applyFill="1" applyBorder="1" applyAlignment="1">
      <alignment horizontal="right"/>
    </xf>
    <xf numFmtId="168" fontId="10" fillId="3" borderId="7" xfId="0" applyNumberFormat="1" applyFont="1" applyFill="1" applyBorder="1" applyAlignment="1">
      <alignment horizontal="right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1" fontId="10" fillId="3" borderId="10" xfId="1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2" fontId="10" fillId="3" borderId="10" xfId="0" applyNumberFormat="1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/>
    <xf numFmtId="1" fontId="10" fillId="3" borderId="15" xfId="1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2" fontId="10" fillId="3" borderId="15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2" fontId="10" fillId="3" borderId="16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168" fontId="10" fillId="3" borderId="18" xfId="0" applyNumberFormat="1" applyFont="1" applyFill="1" applyBorder="1" applyAlignment="1">
      <alignment horizontal="right" vertical="center"/>
    </xf>
    <xf numFmtId="168" fontId="10" fillId="3" borderId="19" xfId="0" applyNumberFormat="1" applyFont="1" applyFill="1" applyBorder="1" applyAlignment="1">
      <alignment horizontal="right" vertical="center"/>
    </xf>
    <xf numFmtId="49" fontId="10" fillId="3" borderId="20" xfId="0" applyNumberFormat="1" applyFont="1" applyFill="1" applyBorder="1" applyAlignment="1">
      <alignment horizontal="right" vertical="center"/>
    </xf>
    <xf numFmtId="49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51"/>
  <sheetViews>
    <sheetView showGridLines="0" tabSelected="1" view="pageBreakPreview" zoomScale="85" zoomScaleNormal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L44" sqref="L44"/>
    </sheetView>
  </sheetViews>
  <sheetFormatPr defaultRowHeight="12.75" x14ac:dyDescent="0.2"/>
  <cols>
    <col min="1" max="1" width="6.7109375" style="3" customWidth="1"/>
    <col min="2" max="2" width="35.7109375" style="2" customWidth="1"/>
    <col min="3" max="3" width="9.7109375" style="5" customWidth="1"/>
    <col min="4" max="6" width="12.7109375" style="3" hidden="1" customWidth="1"/>
    <col min="7" max="7" width="9.7109375" style="39" customWidth="1"/>
    <col min="8" max="8" width="18.7109375" style="2" hidden="1" customWidth="1"/>
    <col min="9" max="10" width="18.7109375" style="4" hidden="1" customWidth="1"/>
    <col min="11" max="11" width="9.7109375" style="45" customWidth="1"/>
    <col min="12" max="12" width="21.28515625" style="4" bestFit="1" customWidth="1"/>
    <col min="13" max="13" width="20.5703125" style="4" customWidth="1"/>
    <col min="14" max="14" width="21.28515625" style="4" bestFit="1" customWidth="1"/>
    <col min="15" max="15" width="9.140625" style="48"/>
    <col min="16" max="16384" width="9.140625" style="1"/>
  </cols>
  <sheetData>
    <row r="2" spans="1:32" ht="20.25" x14ac:dyDescent="0.3">
      <c r="B2" s="93" t="s">
        <v>89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5" spans="1:32" ht="18" x14ac:dyDescent="0.25">
      <c r="A5" s="46" t="s">
        <v>90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</row>
    <row r="6" spans="1:32" ht="15.75" x14ac:dyDescent="0.25">
      <c r="A6" s="18"/>
      <c r="B6" s="19"/>
      <c r="C6" s="20"/>
      <c r="D6" s="21"/>
      <c r="E6" s="22"/>
      <c r="F6" s="22"/>
      <c r="G6" s="36"/>
      <c r="H6" s="20"/>
      <c r="I6" s="17"/>
      <c r="J6" s="17"/>
      <c r="K6" s="41"/>
      <c r="L6" s="17"/>
      <c r="M6" s="17"/>
      <c r="N6" s="17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2" ht="16.5" thickBot="1" x14ac:dyDescent="0.3">
      <c r="A7" s="18"/>
      <c r="B7" s="24"/>
      <c r="C7" s="25"/>
      <c r="D7" s="18"/>
      <c r="E7" s="21"/>
      <c r="F7" s="21"/>
      <c r="G7" s="37"/>
      <c r="H7" s="26"/>
      <c r="I7" s="23"/>
      <c r="J7" s="23"/>
      <c r="K7" s="42"/>
      <c r="L7" s="23"/>
      <c r="M7" s="23"/>
      <c r="N7" s="23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32" s="2" customFormat="1" ht="12.75" customHeight="1" x14ac:dyDescent="0.25">
      <c r="A8" s="71" t="s">
        <v>0</v>
      </c>
      <c r="B8" s="72" t="s">
        <v>1</v>
      </c>
      <c r="C8" s="73" t="s">
        <v>2</v>
      </c>
      <c r="D8" s="74" t="s">
        <v>74</v>
      </c>
      <c r="E8" s="74" t="s">
        <v>75</v>
      </c>
      <c r="F8" s="74" t="s">
        <v>75</v>
      </c>
      <c r="G8" s="75" t="s">
        <v>84</v>
      </c>
      <c r="H8" s="74" t="s">
        <v>70</v>
      </c>
      <c r="I8" s="74" t="s">
        <v>70</v>
      </c>
      <c r="J8" s="76" t="s">
        <v>70</v>
      </c>
      <c r="K8" s="77" t="s">
        <v>86</v>
      </c>
      <c r="L8" s="74" t="s">
        <v>76</v>
      </c>
      <c r="M8" s="74" t="s">
        <v>81</v>
      </c>
      <c r="N8" s="78" t="s">
        <v>82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s="2" customFormat="1" ht="16.5" thickBot="1" x14ac:dyDescent="0.3">
      <c r="A9" s="79"/>
      <c r="B9" s="80"/>
      <c r="C9" s="81"/>
      <c r="D9" s="82" t="s">
        <v>71</v>
      </c>
      <c r="E9" s="82" t="s">
        <v>72</v>
      </c>
      <c r="F9" s="82" t="s">
        <v>73</v>
      </c>
      <c r="G9" s="83" t="s">
        <v>85</v>
      </c>
      <c r="H9" s="82" t="s">
        <v>71</v>
      </c>
      <c r="I9" s="82" t="s">
        <v>72</v>
      </c>
      <c r="J9" s="84" t="s">
        <v>73</v>
      </c>
      <c r="K9" s="85" t="s">
        <v>87</v>
      </c>
      <c r="L9" s="86" t="s">
        <v>83</v>
      </c>
      <c r="M9" s="86" t="s">
        <v>83</v>
      </c>
      <c r="N9" s="87" t="s">
        <v>83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spans="1:32" s="15" customFormat="1" ht="16.5" thickBot="1" x14ac:dyDescent="0.3">
      <c r="A10" s="55" t="s">
        <v>3</v>
      </c>
      <c r="B10" s="56" t="s">
        <v>4</v>
      </c>
      <c r="C10" s="57">
        <v>24774</v>
      </c>
      <c r="D10" s="58">
        <v>65.73</v>
      </c>
      <c r="E10" s="58">
        <v>65.73</v>
      </c>
      <c r="F10" s="58">
        <v>65.73</v>
      </c>
      <c r="G10" s="59">
        <v>84.26</v>
      </c>
      <c r="H10" s="60">
        <v>51946.898999999998</v>
      </c>
      <c r="I10" s="60">
        <v>12263.04</v>
      </c>
      <c r="J10" s="60">
        <f>I10*F10/E10</f>
        <v>12263.04</v>
      </c>
      <c r="K10" s="59">
        <v>81.489999999999995</v>
      </c>
      <c r="L10" s="61">
        <v>1276735041</v>
      </c>
      <c r="M10" s="61">
        <v>100619855</v>
      </c>
      <c r="N10" s="62">
        <f>L10-M10</f>
        <v>1176115186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16.5" thickBot="1" x14ac:dyDescent="0.3">
      <c r="A11" s="63" t="s">
        <v>5</v>
      </c>
      <c r="B11" s="29" t="s">
        <v>12</v>
      </c>
      <c r="C11" s="30">
        <v>24303</v>
      </c>
      <c r="D11" s="31">
        <v>100</v>
      </c>
      <c r="E11" s="31">
        <v>100</v>
      </c>
      <c r="F11" s="31">
        <v>100</v>
      </c>
      <c r="G11" s="40">
        <v>100</v>
      </c>
      <c r="H11" s="27">
        <f>65657+2197.976</f>
        <v>67854.975999999995</v>
      </c>
      <c r="I11" s="27">
        <f>65657+2197.976</f>
        <v>67854.975999999995</v>
      </c>
      <c r="J11" s="27">
        <f>I11*F11/E11</f>
        <v>67854.975999999995</v>
      </c>
      <c r="K11" s="40">
        <v>0</v>
      </c>
      <c r="L11" s="28">
        <v>0</v>
      </c>
      <c r="M11" s="28">
        <v>0</v>
      </c>
      <c r="N11" s="62">
        <f t="shared" ref="N11:N42" si="0">L11-M11</f>
        <v>0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</row>
    <row r="12" spans="1:32" ht="16.5" thickBot="1" x14ac:dyDescent="0.3">
      <c r="A12" s="63" t="s">
        <v>6</v>
      </c>
      <c r="B12" s="29" t="s">
        <v>13</v>
      </c>
      <c r="C12" s="30">
        <v>24175</v>
      </c>
      <c r="D12" s="31">
        <v>100</v>
      </c>
      <c r="E12" s="31">
        <v>100</v>
      </c>
      <c r="F12" s="31">
        <v>100</v>
      </c>
      <c r="G12" s="40">
        <v>12.16</v>
      </c>
      <c r="H12" s="27">
        <v>7099.808</v>
      </c>
      <c r="I12" s="27">
        <v>7099.808</v>
      </c>
      <c r="J12" s="27">
        <f>I12*F12/E12</f>
        <v>7099.8080000000009</v>
      </c>
      <c r="K12" s="40">
        <v>12.16</v>
      </c>
      <c r="L12" s="28">
        <v>23065753</v>
      </c>
      <c r="M12" s="28">
        <v>2248919</v>
      </c>
      <c r="N12" s="62">
        <f t="shared" si="0"/>
        <v>20816834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</row>
    <row r="13" spans="1:32" ht="16.5" thickBot="1" x14ac:dyDescent="0.3">
      <c r="A13" s="63" t="s">
        <v>7</v>
      </c>
      <c r="B13" s="29" t="s">
        <v>15</v>
      </c>
      <c r="C13" s="30">
        <v>24628</v>
      </c>
      <c r="D13" s="31">
        <v>100</v>
      </c>
      <c r="E13" s="31">
        <v>100</v>
      </c>
      <c r="F13" s="31">
        <v>100</v>
      </c>
      <c r="G13" s="40">
        <v>100</v>
      </c>
      <c r="H13" s="27">
        <v>23861</v>
      </c>
      <c r="I13" s="27">
        <v>23861</v>
      </c>
      <c r="J13" s="27">
        <f>I13*F13/E13</f>
        <v>23861</v>
      </c>
      <c r="K13" s="40">
        <v>80.92</v>
      </c>
      <c r="L13" s="28">
        <v>815341093</v>
      </c>
      <c r="M13" s="28">
        <v>80999806</v>
      </c>
      <c r="N13" s="62">
        <f t="shared" si="0"/>
        <v>734341287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</row>
    <row r="14" spans="1:32" s="16" customFormat="1" ht="16.5" thickBot="1" x14ac:dyDescent="0.3">
      <c r="A14" s="63" t="s">
        <v>8</v>
      </c>
      <c r="B14" s="29" t="s">
        <v>18</v>
      </c>
      <c r="C14" s="30">
        <v>24531</v>
      </c>
      <c r="D14" s="31">
        <v>100</v>
      </c>
      <c r="E14" s="31">
        <v>100</v>
      </c>
      <c r="F14" s="31">
        <v>100</v>
      </c>
      <c r="G14" s="40">
        <v>11.01</v>
      </c>
      <c r="H14" s="27">
        <v>22552</v>
      </c>
      <c r="I14" s="27">
        <v>22552</v>
      </c>
      <c r="J14" s="27">
        <f>I14*F14/E14</f>
        <v>22552</v>
      </c>
      <c r="K14" s="40">
        <v>11.01</v>
      </c>
      <c r="L14" s="28">
        <v>110270377</v>
      </c>
      <c r="M14" s="28">
        <v>11311680</v>
      </c>
      <c r="N14" s="62">
        <f t="shared" si="0"/>
        <v>98958697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</row>
    <row r="15" spans="1:32" ht="16.5" thickBot="1" x14ac:dyDescent="0.3">
      <c r="A15" s="63" t="s">
        <v>9</v>
      </c>
      <c r="B15" s="29" t="s">
        <v>20</v>
      </c>
      <c r="C15" s="30">
        <v>24090</v>
      </c>
      <c r="D15" s="31">
        <v>94.75</v>
      </c>
      <c r="E15" s="31">
        <v>94.75</v>
      </c>
      <c r="F15" s="31">
        <v>94.75</v>
      </c>
      <c r="G15" s="40">
        <v>32.020000000000003</v>
      </c>
      <c r="H15" s="27">
        <v>11885.843999999999</v>
      </c>
      <c r="I15" s="27">
        <v>11885.843999999999</v>
      </c>
      <c r="J15" s="27">
        <f>I15*F15/E15+1375+2750+3250+650</f>
        <v>19910.843999999997</v>
      </c>
      <c r="K15" s="40">
        <v>32.020000000000003</v>
      </c>
      <c r="L15" s="28">
        <v>200361450</v>
      </c>
      <c r="M15" s="28">
        <v>29009345</v>
      </c>
      <c r="N15" s="62">
        <f t="shared" si="0"/>
        <v>171352105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</row>
    <row r="16" spans="1:32" s="6" customFormat="1" ht="16.5" thickBot="1" x14ac:dyDescent="0.3">
      <c r="A16" s="63" t="s">
        <v>10</v>
      </c>
      <c r="B16" s="29" t="s">
        <v>22</v>
      </c>
      <c r="C16" s="32" t="s">
        <v>69</v>
      </c>
      <c r="D16" s="31" t="s">
        <v>23</v>
      </c>
      <c r="E16" s="31" t="s">
        <v>68</v>
      </c>
      <c r="F16" s="31" t="s">
        <v>68</v>
      </c>
      <c r="G16" s="40">
        <v>99.26</v>
      </c>
      <c r="H16" s="27">
        <v>34098.381000000001</v>
      </c>
      <c r="I16" s="27">
        <v>33577.118020000002</v>
      </c>
      <c r="J16" s="27">
        <v>33577.118020000002</v>
      </c>
      <c r="K16" s="40">
        <v>99.26</v>
      </c>
      <c r="L16" s="28">
        <v>1218840135</v>
      </c>
      <c r="M16" s="28">
        <v>124746735</v>
      </c>
      <c r="N16" s="62">
        <f t="shared" si="0"/>
        <v>1094093400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 ht="16.5" thickBot="1" x14ac:dyDescent="0.3">
      <c r="A17" s="63" t="s">
        <v>11</v>
      </c>
      <c r="B17" s="29" t="s">
        <v>78</v>
      </c>
      <c r="C17" s="30">
        <v>24132</v>
      </c>
      <c r="D17" s="31">
        <v>100</v>
      </c>
      <c r="E17" s="31">
        <v>100</v>
      </c>
      <c r="F17" s="31">
        <v>100</v>
      </c>
      <c r="G17" s="40">
        <v>100</v>
      </c>
      <c r="H17" s="27">
        <v>2047.251</v>
      </c>
      <c r="I17" s="27">
        <v>2047.251</v>
      </c>
      <c r="J17" s="27">
        <f t="shared" ref="J17:J27" si="1">I17*F17/E17</f>
        <v>2047.251</v>
      </c>
      <c r="K17" s="40">
        <v>100</v>
      </c>
      <c r="L17" s="28">
        <v>223711800</v>
      </c>
      <c r="M17" s="28">
        <v>18575106</v>
      </c>
      <c r="N17" s="62">
        <f t="shared" si="0"/>
        <v>205136694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</row>
    <row r="18" spans="1:32" s="16" customFormat="1" ht="16.5" thickBot="1" x14ac:dyDescent="0.3">
      <c r="A18" s="63" t="s">
        <v>14</v>
      </c>
      <c r="B18" s="29" t="s">
        <v>28</v>
      </c>
      <c r="C18" s="30">
        <v>24153</v>
      </c>
      <c r="D18" s="31">
        <v>100</v>
      </c>
      <c r="E18" s="31">
        <v>100</v>
      </c>
      <c r="F18" s="31">
        <v>100</v>
      </c>
      <c r="G18" s="40">
        <v>25.6</v>
      </c>
      <c r="H18" s="27">
        <v>3818.4580000000001</v>
      </c>
      <c r="I18" s="27">
        <v>3818.4580000000001</v>
      </c>
      <c r="J18" s="27">
        <f t="shared" si="1"/>
        <v>3818.4580000000001</v>
      </c>
      <c r="K18" s="40">
        <v>25.6</v>
      </c>
      <c r="L18" s="28">
        <v>53896400</v>
      </c>
      <c r="M18" s="28">
        <v>4843426</v>
      </c>
      <c r="N18" s="62">
        <f t="shared" si="0"/>
        <v>49052974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</row>
    <row r="19" spans="1:32" ht="16.5" thickBot="1" x14ac:dyDescent="0.3">
      <c r="A19" s="63" t="s">
        <v>16</v>
      </c>
      <c r="B19" s="29" t="s">
        <v>31</v>
      </c>
      <c r="C19" s="30">
        <v>24144</v>
      </c>
      <c r="D19" s="31">
        <v>100</v>
      </c>
      <c r="E19" s="31">
        <v>100</v>
      </c>
      <c r="F19" s="31">
        <v>100</v>
      </c>
      <c r="G19" s="40">
        <v>51.22</v>
      </c>
      <c r="H19" s="27">
        <v>7297.2780000000002</v>
      </c>
      <c r="I19" s="27">
        <v>7297.2780000000002</v>
      </c>
      <c r="J19" s="27">
        <f t="shared" si="1"/>
        <v>7297.2780000000002</v>
      </c>
      <c r="K19" s="40">
        <v>51.22</v>
      </c>
      <c r="L19" s="28">
        <v>161983342</v>
      </c>
      <c r="M19" s="28">
        <v>13901565</v>
      </c>
      <c r="N19" s="62">
        <f t="shared" si="0"/>
        <v>148081777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1:32" ht="16.5" thickBot="1" x14ac:dyDescent="0.3">
      <c r="A20" s="63" t="s">
        <v>17</v>
      </c>
      <c r="B20" s="29" t="s">
        <v>33</v>
      </c>
      <c r="C20" s="30">
        <v>24508</v>
      </c>
      <c r="D20" s="31">
        <v>100</v>
      </c>
      <c r="E20" s="31">
        <v>100</v>
      </c>
      <c r="F20" s="31">
        <v>100</v>
      </c>
      <c r="G20" s="40">
        <v>100</v>
      </c>
      <c r="H20" s="27">
        <v>56433.392</v>
      </c>
      <c r="I20" s="27">
        <v>56433.392</v>
      </c>
      <c r="J20" s="27">
        <f t="shared" si="1"/>
        <v>56433.392</v>
      </c>
      <c r="K20" s="40">
        <v>93.13</v>
      </c>
      <c r="L20" s="28">
        <v>459179277</v>
      </c>
      <c r="M20" s="28">
        <v>55181456</v>
      </c>
      <c r="N20" s="62">
        <f t="shared" si="0"/>
        <v>403997821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</row>
    <row r="21" spans="1:32" ht="16.5" thickBot="1" x14ac:dyDescent="0.3">
      <c r="A21" s="63" t="s">
        <v>19</v>
      </c>
      <c r="B21" s="29" t="s">
        <v>35</v>
      </c>
      <c r="C21" s="30">
        <v>24507</v>
      </c>
      <c r="D21" s="31">
        <v>100</v>
      </c>
      <c r="E21" s="31">
        <v>100</v>
      </c>
      <c r="F21" s="31">
        <v>100</v>
      </c>
      <c r="G21" s="40">
        <v>100</v>
      </c>
      <c r="H21" s="27">
        <v>12798.796</v>
      </c>
      <c r="I21" s="27">
        <v>12798.796</v>
      </c>
      <c r="J21" s="27">
        <f t="shared" si="1"/>
        <v>12798.796</v>
      </c>
      <c r="K21" s="40">
        <v>100</v>
      </c>
      <c r="L21" s="28">
        <v>374829800</v>
      </c>
      <c r="M21" s="28">
        <v>38115400</v>
      </c>
      <c r="N21" s="62">
        <f t="shared" si="0"/>
        <v>336714400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</row>
    <row r="22" spans="1:32" ht="16.5" thickBot="1" x14ac:dyDescent="0.3">
      <c r="A22" s="63" t="s">
        <v>21</v>
      </c>
      <c r="B22" s="29" t="s">
        <v>37</v>
      </c>
      <c r="C22" s="30">
        <v>23886</v>
      </c>
      <c r="D22" s="31">
        <v>100</v>
      </c>
      <c r="E22" s="31">
        <v>100</v>
      </c>
      <c r="F22" s="31">
        <v>100</v>
      </c>
      <c r="G22" s="40">
        <v>60.3</v>
      </c>
      <c r="H22" s="27">
        <f>119017.161+7735</f>
        <v>126752.16099999999</v>
      </c>
      <c r="I22" s="27">
        <f>119017.161+7735</f>
        <v>126752.16099999999</v>
      </c>
      <c r="J22" s="27">
        <f t="shared" si="1"/>
        <v>126752.16099999999</v>
      </c>
      <c r="K22" s="40">
        <v>60.3</v>
      </c>
      <c r="L22" s="28">
        <v>101154202</v>
      </c>
      <c r="M22" s="28">
        <v>20929360</v>
      </c>
      <c r="N22" s="62">
        <f t="shared" si="0"/>
        <v>80224842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</row>
    <row r="23" spans="1:32" s="16" customFormat="1" ht="16.5" thickBot="1" x14ac:dyDescent="0.3">
      <c r="A23" s="63" t="s">
        <v>24</v>
      </c>
      <c r="B23" s="29" t="s">
        <v>39</v>
      </c>
      <c r="C23" s="30">
        <v>23833</v>
      </c>
      <c r="D23" s="31">
        <v>100</v>
      </c>
      <c r="E23" s="31">
        <v>100</v>
      </c>
      <c r="F23" s="31">
        <v>100</v>
      </c>
      <c r="G23" s="40">
        <v>100</v>
      </c>
      <c r="H23" s="27">
        <v>2963.556</v>
      </c>
      <c r="I23" s="27">
        <v>2963.556</v>
      </c>
      <c r="J23" s="27">
        <f t="shared" si="1"/>
        <v>2963.5559999999996</v>
      </c>
      <c r="K23" s="40">
        <v>100</v>
      </c>
      <c r="L23" s="28">
        <v>213835500</v>
      </c>
      <c r="M23" s="28">
        <v>17590895</v>
      </c>
      <c r="N23" s="62">
        <f t="shared" si="0"/>
        <v>196244605</v>
      </c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</row>
    <row r="24" spans="1:32" ht="16.5" thickBot="1" x14ac:dyDescent="0.3">
      <c r="A24" s="63" t="s">
        <v>25</v>
      </c>
      <c r="B24" s="29" t="s">
        <v>41</v>
      </c>
      <c r="C24" s="30">
        <v>24219</v>
      </c>
      <c r="D24" s="31">
        <v>100</v>
      </c>
      <c r="E24" s="31">
        <v>100</v>
      </c>
      <c r="F24" s="31">
        <v>100</v>
      </c>
      <c r="G24" s="40">
        <v>32.08</v>
      </c>
      <c r="H24" s="27">
        <v>11619.312</v>
      </c>
      <c r="I24" s="27">
        <v>11619.312</v>
      </c>
      <c r="J24" s="27">
        <f t="shared" si="1"/>
        <v>11619.312</v>
      </c>
      <c r="K24" s="47">
        <v>32.08</v>
      </c>
      <c r="L24" s="28">
        <v>81315209</v>
      </c>
      <c r="M24" s="28">
        <v>7494457</v>
      </c>
      <c r="N24" s="62">
        <f t="shared" si="0"/>
        <v>73820752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</row>
    <row r="25" spans="1:32" s="16" customFormat="1" ht="16.5" thickBot="1" x14ac:dyDescent="0.3">
      <c r="A25" s="63" t="s">
        <v>26</v>
      </c>
      <c r="B25" s="29" t="s">
        <v>43</v>
      </c>
      <c r="C25" s="30">
        <v>24127</v>
      </c>
      <c r="D25" s="31">
        <v>100</v>
      </c>
      <c r="E25" s="31">
        <v>100</v>
      </c>
      <c r="F25" s="31">
        <v>100</v>
      </c>
      <c r="G25" s="40">
        <v>100</v>
      </c>
      <c r="H25" s="27">
        <v>8155.71</v>
      </c>
      <c r="I25" s="27">
        <v>8155.71</v>
      </c>
      <c r="J25" s="27">
        <f t="shared" si="1"/>
        <v>8155.71</v>
      </c>
      <c r="K25" s="40">
        <v>27.59</v>
      </c>
      <c r="L25" s="28">
        <v>93924151</v>
      </c>
      <c r="M25" s="28">
        <v>10735381</v>
      </c>
      <c r="N25" s="62">
        <f t="shared" si="0"/>
        <v>83188770</v>
      </c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</row>
    <row r="26" spans="1:32" ht="16.5" thickBot="1" x14ac:dyDescent="0.3">
      <c r="A26" s="63" t="s">
        <v>27</v>
      </c>
      <c r="B26" s="29" t="s">
        <v>45</v>
      </c>
      <c r="C26" s="30">
        <v>24126</v>
      </c>
      <c r="D26" s="31">
        <v>100</v>
      </c>
      <c r="E26" s="31">
        <v>100</v>
      </c>
      <c r="F26" s="31">
        <v>100</v>
      </c>
      <c r="G26" s="40">
        <v>100</v>
      </c>
      <c r="H26" s="27">
        <v>8963.0409999999993</v>
      </c>
      <c r="I26" s="27">
        <v>8963.0409999999993</v>
      </c>
      <c r="J26" s="27">
        <f t="shared" si="1"/>
        <v>8963.0409999999993</v>
      </c>
      <c r="K26" s="40">
        <v>100</v>
      </c>
      <c r="L26" s="28">
        <v>547622939</v>
      </c>
      <c r="M26" s="28">
        <v>47193941</v>
      </c>
      <c r="N26" s="62">
        <f t="shared" si="0"/>
        <v>500428998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</row>
    <row r="27" spans="1:32" ht="16.5" thickBot="1" x14ac:dyDescent="0.3">
      <c r="A27" s="63" t="s">
        <v>29</v>
      </c>
      <c r="B27" s="29" t="s">
        <v>47</v>
      </c>
      <c r="C27" s="30">
        <v>24522</v>
      </c>
      <c r="D27" s="31">
        <v>100</v>
      </c>
      <c r="E27" s="31">
        <v>100</v>
      </c>
      <c r="F27" s="31">
        <v>100</v>
      </c>
      <c r="G27" s="40">
        <v>100</v>
      </c>
      <c r="H27" s="27">
        <v>42370.78</v>
      </c>
      <c r="I27" s="27">
        <v>42370.78</v>
      </c>
      <c r="J27" s="27">
        <f t="shared" si="1"/>
        <v>42370.78</v>
      </c>
      <c r="K27" s="40">
        <v>100</v>
      </c>
      <c r="L27" s="28">
        <v>1147659477</v>
      </c>
      <c r="M27" s="28">
        <v>123323160</v>
      </c>
      <c r="N27" s="62">
        <f t="shared" si="0"/>
        <v>1024336317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</row>
    <row r="28" spans="1:32" s="6" customFormat="1" ht="16.5" thickBot="1" x14ac:dyDescent="0.3">
      <c r="A28" s="63" t="s">
        <v>30</v>
      </c>
      <c r="B28" s="29" t="s">
        <v>49</v>
      </c>
      <c r="C28" s="30">
        <v>24517</v>
      </c>
      <c r="D28" s="31" t="s">
        <v>50</v>
      </c>
      <c r="E28" s="31" t="s">
        <v>50</v>
      </c>
      <c r="F28" s="31" t="s">
        <v>50</v>
      </c>
      <c r="G28" s="40">
        <v>100</v>
      </c>
      <c r="H28" s="27">
        <v>32197.016</v>
      </c>
      <c r="I28" s="27">
        <v>32197.016</v>
      </c>
      <c r="J28" s="27">
        <v>32197.016</v>
      </c>
      <c r="K28" s="40">
        <v>100</v>
      </c>
      <c r="L28" s="28">
        <v>765515199</v>
      </c>
      <c r="M28" s="28">
        <v>100001700</v>
      </c>
      <c r="N28" s="62">
        <f t="shared" si="0"/>
        <v>665513499</v>
      </c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 ht="16.5" thickBot="1" x14ac:dyDescent="0.3">
      <c r="A29" s="63" t="s">
        <v>32</v>
      </c>
      <c r="B29" s="29" t="s">
        <v>52</v>
      </c>
      <c r="C29" s="30">
        <v>24575</v>
      </c>
      <c r="D29" s="31">
        <v>100</v>
      </c>
      <c r="E29" s="31">
        <v>100</v>
      </c>
      <c r="F29" s="31">
        <v>100</v>
      </c>
      <c r="G29" s="40">
        <v>100</v>
      </c>
      <c r="H29" s="27">
        <v>34373.334000000003</v>
      </c>
      <c r="I29" s="27">
        <v>34373.334000000003</v>
      </c>
      <c r="J29" s="27">
        <f>I29*F29/E29</f>
        <v>34373.334000000003</v>
      </c>
      <c r="K29" s="40">
        <v>100</v>
      </c>
      <c r="L29" s="28">
        <v>982634871</v>
      </c>
      <c r="M29" s="28">
        <v>122672275</v>
      </c>
      <c r="N29" s="62">
        <f t="shared" si="0"/>
        <v>859962596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</row>
    <row r="30" spans="1:32" ht="16.5" thickBot="1" x14ac:dyDescent="0.3">
      <c r="A30" s="63" t="s">
        <v>34</v>
      </c>
      <c r="B30" s="29" t="s">
        <v>54</v>
      </c>
      <c r="C30" s="30">
        <v>24581</v>
      </c>
      <c r="D30" s="31">
        <v>100</v>
      </c>
      <c r="E30" s="31">
        <v>100</v>
      </c>
      <c r="F30" s="31">
        <v>100</v>
      </c>
      <c r="G30" s="40">
        <v>14.92</v>
      </c>
      <c r="H30" s="27">
        <v>37022.127</v>
      </c>
      <c r="I30" s="27">
        <v>37022.127</v>
      </c>
      <c r="J30" s="27">
        <f>I30*F30/E30</f>
        <v>37022.127</v>
      </c>
      <c r="K30" s="47">
        <v>14.57</v>
      </c>
      <c r="L30" s="28">
        <v>180703174</v>
      </c>
      <c r="M30" s="28">
        <v>20703171</v>
      </c>
      <c r="N30" s="62">
        <f t="shared" si="0"/>
        <v>160000003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</row>
    <row r="31" spans="1:32" s="8" customFormat="1" ht="16.5" thickBot="1" x14ac:dyDescent="0.3">
      <c r="A31" s="63" t="s">
        <v>36</v>
      </c>
      <c r="B31" s="29" t="s">
        <v>56</v>
      </c>
      <c r="C31" s="30">
        <v>24689</v>
      </c>
      <c r="D31" s="31">
        <v>100</v>
      </c>
      <c r="E31" s="31">
        <v>100</v>
      </c>
      <c r="F31" s="31">
        <v>95.58</v>
      </c>
      <c r="G31" s="40">
        <v>91.29</v>
      </c>
      <c r="H31" s="27">
        <f>44099.234+20000</f>
        <v>64099.233999999997</v>
      </c>
      <c r="I31" s="27">
        <f>44099.234+20000</f>
        <v>64099.233999999997</v>
      </c>
      <c r="J31" s="27">
        <f>I31*F31/E31</f>
        <v>61266.047857199999</v>
      </c>
      <c r="K31" s="40">
        <v>53.35</v>
      </c>
      <c r="L31" s="28">
        <v>311326149</v>
      </c>
      <c r="M31" s="28">
        <v>40273839</v>
      </c>
      <c r="N31" s="62">
        <f t="shared" si="0"/>
        <v>271052310</v>
      </c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 ht="16.5" thickBot="1" x14ac:dyDescent="0.3">
      <c r="A32" s="63" t="s">
        <v>38</v>
      </c>
      <c r="B32" s="29" t="s">
        <v>58</v>
      </c>
      <c r="C32" s="30">
        <v>23981</v>
      </c>
      <c r="D32" s="31">
        <v>100</v>
      </c>
      <c r="E32" s="31">
        <v>100</v>
      </c>
      <c r="F32" s="31">
        <v>100</v>
      </c>
      <c r="G32" s="40">
        <v>100</v>
      </c>
      <c r="H32" s="27">
        <v>3344.8939999999998</v>
      </c>
      <c r="I32" s="27">
        <v>3344.8939999999998</v>
      </c>
      <c r="J32" s="27">
        <f>I32*F32/E32</f>
        <v>3344.8939999999998</v>
      </c>
      <c r="K32" s="40">
        <v>100</v>
      </c>
      <c r="L32" s="28">
        <v>146383100</v>
      </c>
      <c r="M32" s="28">
        <v>11914394</v>
      </c>
      <c r="N32" s="62">
        <f t="shared" si="0"/>
        <v>134468706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</row>
    <row r="33" spans="1:32" s="6" customFormat="1" ht="16.5" thickBot="1" x14ac:dyDescent="0.3">
      <c r="A33" s="63" t="s">
        <v>40</v>
      </c>
      <c r="B33" s="29" t="s">
        <v>59</v>
      </c>
      <c r="C33" s="30">
        <v>24529</v>
      </c>
      <c r="D33" s="31" t="s">
        <v>60</v>
      </c>
      <c r="E33" s="31" t="s">
        <v>60</v>
      </c>
      <c r="F33" s="31" t="s">
        <v>60</v>
      </c>
      <c r="G33" s="40">
        <v>100</v>
      </c>
      <c r="H33" s="27">
        <v>53789.898000000001</v>
      </c>
      <c r="I33" s="27">
        <v>53789.898000000001</v>
      </c>
      <c r="J33" s="27">
        <v>53789.898000000001</v>
      </c>
      <c r="K33" s="40">
        <v>100</v>
      </c>
      <c r="L33" s="28">
        <v>1349831620</v>
      </c>
      <c r="M33" s="28">
        <v>154505454</v>
      </c>
      <c r="N33" s="62">
        <f t="shared" si="0"/>
        <v>1195326166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 s="8" customFormat="1" ht="16.5" thickBot="1" x14ac:dyDescent="0.3">
      <c r="A34" s="63" t="s">
        <v>42</v>
      </c>
      <c r="B34" s="29" t="s">
        <v>79</v>
      </c>
      <c r="C34" s="32" t="s">
        <v>61</v>
      </c>
      <c r="D34" s="31">
        <v>100</v>
      </c>
      <c r="E34" s="31">
        <v>100</v>
      </c>
      <c r="F34" s="31">
        <v>100</v>
      </c>
      <c r="G34" s="40">
        <v>100</v>
      </c>
      <c r="H34" s="27">
        <v>480700</v>
      </c>
      <c r="I34" s="27">
        <v>480700</v>
      </c>
      <c r="J34" s="27">
        <f t="shared" ref="J34:J39" si="2">I34*F34/E34</f>
        <v>480700</v>
      </c>
      <c r="K34" s="40">
        <v>100</v>
      </c>
      <c r="L34" s="28">
        <v>580126545</v>
      </c>
      <c r="M34" s="28">
        <v>111112194</v>
      </c>
      <c r="N34" s="62">
        <f t="shared" si="0"/>
        <v>469014351</v>
      </c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32" ht="16.5" thickBot="1" x14ac:dyDescent="0.3">
      <c r="A35" s="63" t="s">
        <v>44</v>
      </c>
      <c r="B35" s="29" t="s">
        <v>80</v>
      </c>
      <c r="C35" s="30">
        <v>24633</v>
      </c>
      <c r="D35" s="31">
        <v>100</v>
      </c>
      <c r="E35" s="31">
        <v>100</v>
      </c>
      <c r="F35" s="31">
        <v>100</v>
      </c>
      <c r="G35" s="40">
        <v>83.36</v>
      </c>
      <c r="H35" s="27">
        <v>17484</v>
      </c>
      <c r="I35" s="27">
        <v>17484</v>
      </c>
      <c r="J35" s="27">
        <f t="shared" si="2"/>
        <v>17484</v>
      </c>
      <c r="K35" s="40">
        <v>83.36</v>
      </c>
      <c r="L35" s="28">
        <v>851039700</v>
      </c>
      <c r="M35" s="28">
        <v>88357056</v>
      </c>
      <c r="N35" s="62">
        <f t="shared" si="0"/>
        <v>762682644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</row>
    <row r="36" spans="1:32" s="16" customFormat="1" ht="16.5" thickBot="1" x14ac:dyDescent="0.3">
      <c r="A36" s="63" t="s">
        <v>46</v>
      </c>
      <c r="B36" s="29" t="s">
        <v>62</v>
      </c>
      <c r="C36" s="30">
        <v>24047</v>
      </c>
      <c r="D36" s="31">
        <v>100</v>
      </c>
      <c r="E36" s="31">
        <v>100</v>
      </c>
      <c r="F36" s="31">
        <v>100</v>
      </c>
      <c r="G36" s="40">
        <v>96.61</v>
      </c>
      <c r="H36" s="27">
        <v>8812</v>
      </c>
      <c r="I36" s="27">
        <v>8812</v>
      </c>
      <c r="J36" s="27">
        <f t="shared" si="2"/>
        <v>8812</v>
      </c>
      <c r="K36" s="40">
        <v>90.61</v>
      </c>
      <c r="L36" s="28">
        <v>908968832</v>
      </c>
      <c r="M36" s="28">
        <v>74560873</v>
      </c>
      <c r="N36" s="62">
        <f t="shared" si="0"/>
        <v>834407959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</row>
    <row r="37" spans="1:32" ht="16.5" thickBot="1" x14ac:dyDescent="0.3">
      <c r="A37" s="63" t="s">
        <v>48</v>
      </c>
      <c r="B37" s="29" t="s">
        <v>63</v>
      </c>
      <c r="C37" s="30">
        <v>24372</v>
      </c>
      <c r="D37" s="31">
        <v>100</v>
      </c>
      <c r="E37" s="31">
        <v>100</v>
      </c>
      <c r="F37" s="31">
        <v>100</v>
      </c>
      <c r="G37" s="40">
        <v>51.05</v>
      </c>
      <c r="H37" s="27">
        <v>15586.06</v>
      </c>
      <c r="I37" s="27">
        <v>15586.06</v>
      </c>
      <c r="J37" s="27">
        <f t="shared" si="2"/>
        <v>15586.06</v>
      </c>
      <c r="K37" s="40">
        <v>23.21</v>
      </c>
      <c r="L37" s="28">
        <v>286222369</v>
      </c>
      <c r="M37" s="28">
        <v>28614629</v>
      </c>
      <c r="N37" s="62">
        <f t="shared" si="0"/>
        <v>257607740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</row>
    <row r="38" spans="1:32" s="8" customFormat="1" ht="16.5" thickBot="1" x14ac:dyDescent="0.3">
      <c r="A38" s="63" t="s">
        <v>51</v>
      </c>
      <c r="B38" s="29" t="s">
        <v>64</v>
      </c>
      <c r="C38" s="30">
        <v>24797</v>
      </c>
      <c r="D38" s="31">
        <v>100</v>
      </c>
      <c r="E38" s="31">
        <v>100</v>
      </c>
      <c r="F38" s="31">
        <v>100</v>
      </c>
      <c r="G38" s="40">
        <v>85.71</v>
      </c>
      <c r="H38" s="27">
        <v>5436.5010000000002</v>
      </c>
      <c r="I38" s="27">
        <v>5436.5010000000002</v>
      </c>
      <c r="J38" s="27">
        <f t="shared" si="2"/>
        <v>5436.5010000000002</v>
      </c>
      <c r="K38" s="40">
        <v>85.71</v>
      </c>
      <c r="L38" s="28">
        <v>178886781</v>
      </c>
      <c r="M38" s="28">
        <v>17956796</v>
      </c>
      <c r="N38" s="62">
        <f t="shared" si="0"/>
        <v>160929985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 s="16" customFormat="1" ht="16.5" thickBot="1" x14ac:dyDescent="0.3">
      <c r="A39" s="63" t="s">
        <v>53</v>
      </c>
      <c r="B39" s="29" t="s">
        <v>65</v>
      </c>
      <c r="C39" s="30">
        <v>23996</v>
      </c>
      <c r="D39" s="31">
        <v>88.32</v>
      </c>
      <c r="E39" s="31">
        <v>88.32</v>
      </c>
      <c r="F39" s="31">
        <v>88.32</v>
      </c>
      <c r="G39" s="40">
        <v>88.32</v>
      </c>
      <c r="H39" s="27">
        <f>52628.372*E39/D39</f>
        <v>52628.372000000003</v>
      </c>
      <c r="I39" s="27">
        <v>49835.293400000002</v>
      </c>
      <c r="J39" s="27">
        <f t="shared" si="2"/>
        <v>49835.293400000002</v>
      </c>
      <c r="K39" s="40">
        <v>0</v>
      </c>
      <c r="L39" s="28">
        <v>0</v>
      </c>
      <c r="M39" s="28">
        <v>0</v>
      </c>
      <c r="N39" s="62">
        <f t="shared" si="0"/>
        <v>0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</row>
    <row r="40" spans="1:32" s="16" customFormat="1" ht="16.5" thickBot="1" x14ac:dyDescent="0.3">
      <c r="A40" s="63" t="s">
        <v>91</v>
      </c>
      <c r="B40" s="53" t="s">
        <v>92</v>
      </c>
      <c r="C40" s="30"/>
      <c r="D40" s="31"/>
      <c r="E40" s="31"/>
      <c r="F40" s="31"/>
      <c r="G40" s="40">
        <v>100</v>
      </c>
      <c r="H40" s="40">
        <v>0</v>
      </c>
      <c r="I40" s="27"/>
      <c r="J40" s="27"/>
      <c r="K40" s="40">
        <v>100</v>
      </c>
      <c r="L40" s="28">
        <v>25000000</v>
      </c>
      <c r="M40" s="28">
        <v>479452</v>
      </c>
      <c r="N40" s="62">
        <f t="shared" si="0"/>
        <v>24520548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</row>
    <row r="41" spans="1:32" ht="16.5" thickBot="1" x14ac:dyDescent="0.3">
      <c r="A41" s="63" t="s">
        <v>55</v>
      </c>
      <c r="B41" s="29" t="s">
        <v>66</v>
      </c>
      <c r="C41" s="30">
        <v>23895</v>
      </c>
      <c r="D41" s="31">
        <v>100</v>
      </c>
      <c r="E41" s="31">
        <v>100</v>
      </c>
      <c r="F41" s="31">
        <v>100</v>
      </c>
      <c r="G41" s="40">
        <v>19.5</v>
      </c>
      <c r="H41" s="27">
        <f>161577.316+6096.619</f>
        <v>167673.935</v>
      </c>
      <c r="I41" s="27">
        <f>161577.316+6096.619</f>
        <v>167673.935</v>
      </c>
      <c r="J41" s="27">
        <f>I41*F41/E41</f>
        <v>167673.935</v>
      </c>
      <c r="K41" s="40">
        <v>19.5</v>
      </c>
      <c r="L41" s="28">
        <v>74466363</v>
      </c>
      <c r="M41" s="28">
        <v>10283828</v>
      </c>
      <c r="N41" s="62">
        <f t="shared" si="0"/>
        <v>64182535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</row>
    <row r="42" spans="1:32" ht="16.5" thickBot="1" x14ac:dyDescent="0.3">
      <c r="A42" s="64" t="s">
        <v>57</v>
      </c>
      <c r="B42" s="65" t="s">
        <v>77</v>
      </c>
      <c r="C42" s="66" t="s">
        <v>67</v>
      </c>
      <c r="D42" s="67">
        <v>100</v>
      </c>
      <c r="E42" s="67">
        <v>100</v>
      </c>
      <c r="F42" s="67">
        <v>100</v>
      </c>
      <c r="G42" s="68">
        <v>27.62</v>
      </c>
      <c r="H42" s="69">
        <v>10238.971</v>
      </c>
      <c r="I42" s="69">
        <f>10238.971+10213.1+26654.035</f>
        <v>47106.106</v>
      </c>
      <c r="J42" s="69">
        <f>I42*F42/E42+27606.3+78.125+21875+28125+37.5+125+23875+23125+22500+9831.475+78.125+9595.659</f>
        <v>213958.29000000004</v>
      </c>
      <c r="K42" s="68">
        <v>27.62</v>
      </c>
      <c r="L42" s="70">
        <v>99125400</v>
      </c>
      <c r="M42" s="70">
        <v>13987336</v>
      </c>
      <c r="N42" s="62">
        <f t="shared" si="0"/>
        <v>85138064</v>
      </c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</row>
    <row r="43" spans="1:32" s="14" customFormat="1" ht="15" customHeight="1" thickBot="1" x14ac:dyDescent="0.25">
      <c r="A43" s="33"/>
      <c r="B43" s="34"/>
      <c r="C43" s="35"/>
      <c r="D43" s="33"/>
      <c r="E43" s="54"/>
      <c r="F43" s="54"/>
      <c r="G43" s="90" t="s">
        <v>88</v>
      </c>
      <c r="H43" s="91"/>
      <c r="I43" s="91"/>
      <c r="J43" s="91"/>
      <c r="K43" s="92"/>
      <c r="L43" s="88">
        <f>SUM(L10:L42)</f>
        <v>13843956049</v>
      </c>
      <c r="M43" s="88">
        <f>SUM(M10:M42)</f>
        <v>1502243484</v>
      </c>
      <c r="N43" s="89">
        <f>SUM(N10:N42)</f>
        <v>12341712565</v>
      </c>
      <c r="O43" s="52"/>
    </row>
    <row r="44" spans="1:32" x14ac:dyDescent="0.2">
      <c r="E44" s="11"/>
      <c r="F44" s="11"/>
      <c r="G44" s="38"/>
      <c r="H44" s="12"/>
      <c r="I44" s="12"/>
      <c r="J44" s="12"/>
      <c r="K44" s="43"/>
      <c r="L44" s="13"/>
      <c r="M44" s="13"/>
      <c r="N44" s="13"/>
    </row>
    <row r="45" spans="1:32" x14ac:dyDescent="0.2">
      <c r="I45" s="10"/>
      <c r="J45" s="10"/>
      <c r="K45" s="43"/>
      <c r="L45" s="10"/>
      <c r="M45" s="10"/>
      <c r="N45" s="10"/>
    </row>
    <row r="46" spans="1:32" x14ac:dyDescent="0.2">
      <c r="A46" s="7"/>
      <c r="I46" s="9"/>
      <c r="J46" s="9"/>
      <c r="K46" s="44"/>
      <c r="L46" s="9"/>
      <c r="M46" s="9"/>
      <c r="N46" s="9"/>
    </row>
    <row r="47" spans="1:32" x14ac:dyDescent="0.2">
      <c r="I47" s="9"/>
      <c r="J47" s="9"/>
      <c r="K47" s="44"/>
      <c r="L47" s="9"/>
      <c r="M47" s="9"/>
      <c r="N47" s="9"/>
    </row>
    <row r="48" spans="1:32" x14ac:dyDescent="0.2">
      <c r="I48" s="9"/>
      <c r="J48" s="9"/>
      <c r="K48" s="44"/>
      <c r="L48" s="9"/>
      <c r="M48" s="9"/>
      <c r="N48" s="9"/>
    </row>
    <row r="49" spans="1:14" x14ac:dyDescent="0.2">
      <c r="I49" s="9"/>
      <c r="J49" s="9"/>
      <c r="K49" s="44"/>
      <c r="L49" s="9"/>
      <c r="M49" s="9"/>
      <c r="N49" s="9"/>
    </row>
    <row r="50" spans="1:14" x14ac:dyDescent="0.2">
      <c r="A50" s="7"/>
      <c r="I50" s="9"/>
      <c r="J50" s="9"/>
      <c r="K50" s="44"/>
      <c r="L50" s="9"/>
      <c r="M50" s="9"/>
      <c r="N50" s="9"/>
    </row>
    <row r="51" spans="1:14" x14ac:dyDescent="0.2">
      <c r="I51" s="9"/>
      <c r="J51" s="9"/>
      <c r="K51" s="44"/>
      <c r="L51" s="9"/>
      <c r="M51" s="9"/>
      <c r="N51" s="9"/>
    </row>
  </sheetData>
  <mergeCells count="2">
    <mergeCell ref="G43:K43"/>
    <mergeCell ref="B2:N2"/>
  </mergeCells>
  <phoneticPr fontId="0" type="noConversion"/>
  <printOptions horizontalCentered="1" gridLinesSet="0"/>
  <pageMargins left="0.78740157480314965" right="0.78740157480314965" top="0.78740157480314965" bottom="0.78740157480314965" header="0.51181102362204722" footer="0.51181102362204722"/>
  <pageSetup paperSize="9" scale="97" fitToHeight="2" orientation="landscape" horizontalDpi="300" verticalDpi="300" r:id="rId1"/>
  <headerFooter alignWithMargins="0">
    <oddHeader>&amp;C&amp;F</oddHeader>
    <oddFooter>&amp;R2014. december 31.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MŰEMLÉK</vt:lpstr>
      <vt:lpstr>MŰEMLÉK!Nyomtatási_cím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Manna &amp; Zsolt</dc:creator>
  <cp:lastModifiedBy>Morvai Éva</cp:lastModifiedBy>
  <cp:lastPrinted>2015-05-07T09:44:51Z</cp:lastPrinted>
  <dcterms:created xsi:type="dcterms:W3CDTF">2000-01-14T09:34:58Z</dcterms:created>
  <dcterms:modified xsi:type="dcterms:W3CDTF">2015-05-07T09:45:12Z</dcterms:modified>
</cp:coreProperties>
</file>