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 activeTab="4"/>
  </bookViews>
  <sheets>
    <sheet name="1.melléklet" sheetId="1" r:id="rId1"/>
    <sheet name="2.1.melléklet" sheetId="2" r:id="rId2"/>
    <sheet name="2.2.melléklet" sheetId="3" r:id="rId3"/>
    <sheet name="3.melléklet" sheetId="4" r:id="rId4"/>
    <sheet name="4.melléklet" sheetId="5" r:id="rId5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23" i="5"/>
  <c r="D23"/>
  <c r="B23"/>
  <c r="F22"/>
  <c r="F21"/>
  <c r="F20"/>
  <c r="F19"/>
  <c r="F18"/>
  <c r="F17"/>
  <c r="F16"/>
  <c r="F15"/>
  <c r="F14"/>
  <c r="F13"/>
  <c r="F12"/>
  <c r="F11"/>
  <c r="F10"/>
  <c r="F9"/>
  <c r="F8"/>
  <c r="F7"/>
  <c r="F6"/>
  <c r="F23" s="1"/>
  <c r="N28" i="4"/>
  <c r="M28"/>
  <c r="L28"/>
  <c r="K28"/>
  <c r="J28"/>
  <c r="I28"/>
  <c r="H28"/>
  <c r="G28"/>
  <c r="F28"/>
  <c r="E28"/>
  <c r="D28"/>
  <c r="C28"/>
  <c r="O28" s="1"/>
  <c r="O27"/>
  <c r="O26"/>
  <c r="O25"/>
  <c r="O24"/>
  <c r="O23"/>
  <c r="O22"/>
  <c r="O21"/>
  <c r="O20"/>
  <c r="O19"/>
  <c r="O18"/>
  <c r="N16"/>
  <c r="N29" s="1"/>
  <c r="M16"/>
  <c r="M29" s="1"/>
  <c r="L16"/>
  <c r="L29" s="1"/>
  <c r="K16"/>
  <c r="K29" s="1"/>
  <c r="J16"/>
  <c r="J29" s="1"/>
  <c r="I16"/>
  <c r="I29" s="1"/>
  <c r="H16"/>
  <c r="H29" s="1"/>
  <c r="G16"/>
  <c r="G29" s="1"/>
  <c r="F16"/>
  <c r="F29" s="1"/>
  <c r="E16"/>
  <c r="E29" s="1"/>
  <c r="D16"/>
  <c r="D29" s="1"/>
  <c r="C16"/>
  <c r="C29" s="1"/>
  <c r="O15"/>
  <c r="O14"/>
  <c r="O13"/>
  <c r="O12"/>
  <c r="O11"/>
  <c r="O10"/>
  <c r="O9"/>
  <c r="O8"/>
  <c r="O7"/>
  <c r="E31" i="3"/>
  <c r="C25"/>
  <c r="C19"/>
  <c r="C31" s="1"/>
  <c r="E18"/>
  <c r="E32" s="1"/>
  <c r="C18"/>
  <c r="E29" i="2"/>
  <c r="C29"/>
  <c r="C30" s="1"/>
  <c r="C26"/>
  <c r="E20"/>
  <c r="E30" s="1"/>
  <c r="C20"/>
  <c r="C32" s="1"/>
  <c r="C164" i="1"/>
  <c r="C159"/>
  <c r="C154"/>
  <c r="C150"/>
  <c r="C146"/>
  <c r="C132"/>
  <c r="C116"/>
  <c r="C149" s="1"/>
  <c r="C170" s="1"/>
  <c r="C79"/>
  <c r="C75"/>
  <c r="C72"/>
  <c r="C67"/>
  <c r="C85" s="1"/>
  <c r="C63"/>
  <c r="C57"/>
  <c r="C52"/>
  <c r="C46"/>
  <c r="C35"/>
  <c r="C28"/>
  <c r="C21"/>
  <c r="C14"/>
  <c r="C7"/>
  <c r="C62" s="1"/>
  <c r="C86" s="1"/>
  <c r="E34" i="3" l="1"/>
  <c r="E31" i="2"/>
  <c r="C32" i="3"/>
  <c r="E33"/>
  <c r="O16" i="4"/>
  <c r="O29" s="1"/>
</calcChain>
</file>

<file path=xl/sharedStrings.xml><?xml version="1.0" encoding="utf-8"?>
<sst xmlns="http://schemas.openxmlformats.org/spreadsheetml/2006/main" count="522" uniqueCount="355">
  <si>
    <t>B E V É T E L E K</t>
  </si>
  <si>
    <t>forintban</t>
  </si>
  <si>
    <t>Sor-
szám</t>
  </si>
  <si>
    <t>Bevételi jogcím</t>
  </si>
  <si>
    <t>2020. évi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</si>
  <si>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</si>
  <si>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</si>
  <si>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</si>
  <si>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</si>
  <si>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</si>
  <si>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</si>
  <si>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</si>
  <si>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</si>
  <si>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</si>
  <si>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</si>
  <si>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</si>
  <si>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</si>
  <si>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</si>
  <si>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</si>
  <si>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</si>
  <si>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</si>
  <si>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</si>
  <si>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</si>
  <si>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</si>
  <si>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>Működési célú garancia- és kezességvállalásból megtérülések</t>
  </si>
  <si>
    <t>2.3.</t>
  </si>
  <si>
    <t>Működési célú visszatérítendő támogatások, kölcsönök visszatérülése</t>
  </si>
  <si>
    <t>2.4.</t>
  </si>
  <si>
    <t>Működési célú visszatérítendő támogatások, kölcsönök igénybevétele</t>
  </si>
  <si>
    <t>2.5.</t>
  </si>
  <si>
    <t>Egyéb működési célú támogatások bevételei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</si>
  <si>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</si>
  <si>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</si>
  <si>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</si>
  <si>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</si>
  <si>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</si>
  <si>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</si>
  <si>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</si>
  <si>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</si>
  <si>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</si>
  <si>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</si>
  <si>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</si>
  <si>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</si>
  <si>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</si>
  <si>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</si>
  <si>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</si>
  <si>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</si>
  <si>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>4.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</si>
  <si>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</si>
  <si>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</si>
  <si>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</si>
  <si>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</si>
  <si>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</si>
  <si>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</si>
  <si>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</si>
  <si>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</si>
  <si>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</si>
  <si>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</si>
  <si>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</si>
  <si>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</si>
  <si>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</si>
  <si>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</si>
  <si>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</si>
  <si>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</si>
  <si>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</si>
  <si>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</si>
  <si>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</si>
  <si>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</si>
  <si>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</si>
  <si>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</si>
  <si>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</si>
  <si>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</si>
  <si>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</si>
  <si>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</si>
  <si>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>Kiszámlázott általános forgalmi adó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</si>
  <si>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</si>
  <si>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</si>
  <si>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</si>
  <si>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</si>
  <si>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</si>
  <si>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</si>
  <si>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</si>
  <si>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</si>
  <si>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</si>
  <si>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</si>
  <si>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</si>
  <si>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</si>
  <si>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</si>
  <si>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</si>
  <si>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</si>
  <si>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</si>
  <si>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</si>
  <si>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</si>
  <si>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</si>
  <si>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</si>
  <si>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7.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</si>
  <si>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</si>
  <si>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</si>
  <si>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</si>
  <si>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</si>
  <si>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</si>
  <si>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</si>
  <si>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</si>
  <si>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</si>
  <si>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</si>
  <si>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</si>
  <si>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</si>
  <si>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</si>
  <si>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</si>
  <si>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</si>
  <si>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</si>
  <si>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</si>
  <si>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</si>
  <si>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</si>
  <si>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</si>
  <si>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</si>
  <si>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</si>
  <si>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>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</si>
  <si>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</si>
  <si>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</si>
  <si>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</si>
  <si>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</si>
  <si>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</si>
  <si>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</si>
  <si>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>Rövid lejáratú  hitelek, kölcsönök felvétele</t>
  </si>
  <si>
    <t>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</si>
  <si>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</si>
  <si>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</si>
  <si>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</si>
  <si>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</si>
  <si>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</si>
  <si>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</si>
  <si>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</si>
  <si>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</si>
  <si>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</si>
  <si>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</si>
  <si>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</si>
  <si>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</si>
  <si>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</si>
  <si>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</si>
  <si>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</si>
  <si>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</si>
  <si>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</si>
  <si>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</si>
  <si>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</si>
  <si>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</si>
  <si>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</si>
  <si>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</si>
  <si>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</si>
  <si>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14.</t>
  </si>
  <si>
    <t>Külföldi finanszírozás bevételei (14.1.+…14.4.)</t>
  </si>
  <si>
    <t>14.1.</t>
  </si>
  <si>
    <t>Forgatási célú külföldi értékpapírok beváltása,  értékesítése</t>
  </si>
  <si>
    <t>14.2.</t>
  </si>
  <si>
    <t>Befektetési célú külföldi értékpapírok beváltása,  értékesítése</t>
  </si>
  <si>
    <t>14.3.</t>
  </si>
  <si>
    <t>Külföldi értékpapírok kibocsátása</t>
  </si>
  <si>
    <t>14.4.</t>
  </si>
  <si>
    <t>Külföldi hitelek, kölcsönök felvétele</t>
  </si>
  <si>
    <t>15.</t>
  </si>
  <si>
    <t>Adóssághoz nem kapcsolódó származékos ügyletek bevételei</t>
  </si>
  <si>
    <t>16.</t>
  </si>
  <si>
    <t>FINANSZÍROZÁSI BEVÉTELEK ÖSSZESEN: (10. + … +15.)</t>
  </si>
  <si>
    <t>17.</t>
  </si>
  <si>
    <t>KÖLTSÉGVETÉSI ÉS FINANSZÍROZÁSI BEVÉTELEK ÖSSZESEN: (9+16)</t>
  </si>
  <si>
    <t>K I A D Á S O K</t>
  </si>
  <si>
    <t>Kiadási jogcímek</t>
  </si>
  <si>
    <r>
      <rPr>
        <b/>
        <sz val="8"/>
        <rFont val="Times New Roman CE"/>
        <family val="1"/>
        <charset val="238"/>
      </rPr>
      <t>Működési költségvetés kiadásai</t>
    </r>
    <r>
      <rPr>
        <sz val="8"/>
        <rFont val="Times New Roman CE"/>
        <family val="1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</si>
  <si>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</si>
  <si>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</si>
  <si>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</si>
  <si>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</si>
  <si>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</si>
  <si>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</si>
  <si>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- az 1.5-ből: - Elvonások és befizetések</t>
  </si>
  <si>
    <t>1.7.</t>
  </si>
  <si>
    <t>- Garancia- és kezességvállalásból kifizetés ÁH-n belülre</t>
  </si>
  <si>
    <t>1.8.</t>
  </si>
  <si>
    <t>-Visszatérítendő támogatások, kölcsönök nyújtása ÁH-n belülre</t>
  </si>
  <si>
    <t>1.9.</t>
  </si>
  <si>
    <t>- Visszatérítendő támogatások, kölcsönök törlesztése ÁH-n belülre</t>
  </si>
  <si>
    <t>1.10.</t>
  </si>
  <si>
    <t>- Egyéb működési célú támogatások ÁH-n belülre</t>
  </si>
  <si>
    <t>1.11.</t>
  </si>
  <si>
    <t>- Garancia és kezességvállalásból kifizetés ÁH-n kívülre</t>
  </si>
  <si>
    <t>1.12.</t>
  </si>
  <si>
    <t>- Visszatérítendő támogatások, kölcsönök nyújtása ÁH-n kívülre</t>
  </si>
  <si>
    <t>1.13.</t>
  </si>
  <si>
    <t>- Árkiegészítések, ártámogatások</t>
  </si>
  <si>
    <t>1.14.</t>
  </si>
  <si>
    <t>- Kamattámogatások</t>
  </si>
  <si>
    <t>1.15.</t>
  </si>
  <si>
    <t>- Egyéb működési célú támogatások államháztartáson kívülre</t>
  </si>
  <si>
    <r>
      <rPr>
        <b/>
        <sz val="8"/>
        <rFont val="Times New Roman CE"/>
        <family val="1"/>
        <charset val="238"/>
      </rPr>
      <t>Felhalmozási költségvetés kiadásai</t>
    </r>
    <r>
      <rPr>
        <sz val="8"/>
        <rFont val="Times New Roman CE"/>
        <family val="1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</si>
  <si>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</si>
  <si>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</si>
  <si>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</si>
  <si>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</si>
  <si>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</si>
  <si>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</si>
  <si>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</si>
  <si>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>- Visszatérítendő támogatások, kölcsönök nyújtása ÁH-n belülre</t>
  </si>
  <si>
    <t>2.8.</t>
  </si>
  <si>
    <t>2.9.</t>
  </si>
  <si>
    <t>- Egyéb felhalmozási célú támogatások ÁH-n belülre</t>
  </si>
  <si>
    <t>2.10.</t>
  </si>
  <si>
    <t>- Garancia- és kezességvállalásból kifizetés ÁH-n kívülre</t>
  </si>
  <si>
    <t>2.11.</t>
  </si>
  <si>
    <t>2.12.</t>
  </si>
  <si>
    <t>- Lakástámogatás</t>
  </si>
  <si>
    <t>2.13.</t>
  </si>
  <si>
    <t>- Egyéb felhalmozási célú támogatások államháztartáson kívülre</t>
  </si>
  <si>
    <t>Tartalékok (3.1.+3.2.)</t>
  </si>
  <si>
    <t>Általános tartalék</t>
  </si>
  <si>
    <t>Céltartalék</t>
  </si>
  <si>
    <t>KÖLTSÉGVETÉSI KIADÁSOK ÖSSZESEN (1+2+3)</t>
  </si>
  <si>
    <t>Hitel-, kölcsöntörlesztés államháztartáson kívülre (5.1. + … + 5.3.)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</si>
  <si>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</si>
  <si>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</si>
  <si>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</si>
  <si>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(6.1. + … + 6.4.)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</si>
  <si>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</si>
  <si>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</si>
  <si>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</si>
  <si>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</si>
  <si>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</si>
  <si>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</si>
  <si>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</si>
  <si>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>Pénzeszközök betétként elhelyezése</t>
  </si>
  <si>
    <t>Pénzügyi lízing kiadásai</t>
  </si>
  <si>
    <t>Külföldi finanszírozás kiadásai (6.1. + … + 6.4.)</t>
  </si>
  <si>
    <t>Forgatási célú külföldi értékpapírok vásárlása</t>
  </si>
  <si>
    <t>Befektetési célú külföldi értékpapírok beváltása</t>
  </si>
  <si>
    <t>Külföldi értékpapírok beváltása</t>
  </si>
  <si>
    <t>Külföldi hitelek, kölcsönök törlesztése</t>
  </si>
  <si>
    <t>FINANSZÍROZÁSI KIADÁSOK ÖSSZESEN: (5.+…+8.)</t>
  </si>
  <si>
    <t>KIADÁSOK ÖSSZESEN: (4+9)</t>
  </si>
  <si>
    <t>I. Működési célú bevételek és kiadások mérlege
(Önkormányzati szinten)</t>
  </si>
  <si>
    <t>forintban !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</si>
  <si>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</si>
  <si>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</si>
  <si>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</si>
  <si>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</si>
  <si>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</si>
  <si>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</si>
  <si>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</si>
  <si>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>Dologi kiadások</t>
  </si>
  <si>
    <t>Közhatalmi bevételek</t>
  </si>
  <si>
    <t>Működési célú átvett pénzeszközök</t>
  </si>
  <si>
    <t>4.-ből EU-s támogatás</t>
  </si>
  <si>
    <t>Tartalékok</t>
  </si>
  <si>
    <t>Költségvetési bevételek összesen (1.+2.+4.+5.+7.+…+12.)</t>
  </si>
  <si>
    <t>Költségvetési kiadások összesen (1.+...+12.)</t>
  </si>
  <si>
    <t>Hiány belső finanszírozásának bevételei (15.+…+18. )</t>
  </si>
  <si>
    <t>Értékpapír vásárlása, visszavásárlása</t>
  </si>
  <si>
    <t>Költségvetési maradvány igénybevétele</t>
  </si>
  <si>
    <t>Likviditási célú hitelek törlesztése</t>
  </si>
  <si>
    <t>Vállalkozási maradvány igénybevétele</t>
  </si>
  <si>
    <t>Rövid lejáratú hitelek törlesztése</t>
  </si>
  <si>
    <t>Betét visszavonásából származó bevétel</t>
  </si>
  <si>
    <t>Hosszú lejáratú hitelek törlesztése</t>
  </si>
  <si>
    <t>18.</t>
  </si>
  <si>
    <t>Egyéb belső finanszírozási bevételek</t>
  </si>
  <si>
    <t>Kölcsön törlesztése</t>
  </si>
  <si>
    <t>19.</t>
  </si>
  <si>
    <t>Hiány külső finanszírozásának bevételei (20.+…+21.)</t>
  </si>
  <si>
    <t>Forgatási célú belföldi, külföldi értékpapírok vásárlása</t>
  </si>
  <si>
    <t>20.</t>
  </si>
  <si>
    <t>Likviditási célú hitelek, kölcsönök felvétele</t>
  </si>
  <si>
    <t>21.</t>
  </si>
  <si>
    <t>Értékpapírok bevételei</t>
  </si>
  <si>
    <t>Irányítószervi támogatás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</si>
  <si>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</si>
  <si>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</si>
  <si>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</si>
  <si>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</si>
  <si>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</si>
  <si>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</si>
  <si>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</si>
  <si>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</si>
  <si>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</si>
  <si>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</si>
  <si>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</si>
  <si>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</si>
  <si>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</si>
  <si>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</si>
  <si>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</si>
  <si>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</si>
  <si>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</si>
  <si>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</si>
  <si>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</si>
  <si>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</si>
  <si>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</si>
  <si>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</si>
  <si>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</si>
  <si>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</si>
  <si>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Hitelek törlesztése</t>
  </si>
  <si>
    <t>Értékpapír értékesítése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</si>
  <si>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</si>
  <si>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</si>
  <si>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</si>
  <si>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</si>
  <si>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</si>
  <si>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</si>
  <si>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</si>
  <si>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</si>
  <si>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</si>
  <si>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</si>
  <si>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</si>
  <si>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</si>
  <si>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</si>
  <si>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</si>
  <si>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Előirányzat-felhasználási terv 2020. évre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</si>
  <si>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</si>
  <si>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</si>
  <si>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</si>
  <si>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</si>
  <si>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</si>
  <si>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</si>
  <si>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</si>
  <si>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</si>
  <si>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</si>
  <si>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</si>
  <si>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</si>
  <si>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</si>
  <si>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</si>
  <si>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</si>
  <si>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támogatások ÁH-on belül</t>
  </si>
  <si>
    <t>Felhalmozási célú támogatások ÁH-on belül</t>
  </si>
  <si>
    <t>Működési bevételek</t>
  </si>
  <si>
    <t>Felhalmozási célú átvett pénzeszközök</t>
  </si>
  <si>
    <t>Finanszírozási bevételek</t>
  </si>
  <si>
    <t>Bevételek összesen:</t>
  </si>
  <si>
    <t>Finanszírozási kiadások</t>
  </si>
  <si>
    <t>Kiadások összesen:</t>
  </si>
  <si>
    <t>Egyenleg</t>
  </si>
  <si>
    <t>Beruházási kiadások előirányzata beruházásonként</t>
  </si>
  <si>
    <t>Beruházás  megnevezése</t>
  </si>
  <si>
    <t>Teljes költség</t>
  </si>
  <si>
    <t>Kivitelezés kezdési és befejezési éve</t>
  </si>
  <si>
    <t>Felhasználás 2020. XII.31-ig</t>
  </si>
  <si>
    <t>2020. év utáni szükséglet
(6=2 - 4 - 5)</t>
  </si>
  <si>
    <t>kisvonat vásárlása</t>
  </si>
  <si>
    <t>ponyva/kisvonat pótkocsikhoz/</t>
  </si>
  <si>
    <t>germicid lámpa</t>
  </si>
  <si>
    <t>ágvágó,fűnyíró,hálósarcvédő</t>
  </si>
  <si>
    <t>projektor és kivetítővászon/műv.ház/</t>
  </si>
  <si>
    <t>irodaszékek/polg.hiv./</t>
  </si>
  <si>
    <t>karbantartási eszközök/fúrógép,metszőollók stb./</t>
  </si>
  <si>
    <t>ÖSSZESEN:</t>
  </si>
  <si>
    <t>1.melléklet 5/2020 (VI.22.) önkormányzati rendelethez</t>
  </si>
  <si>
    <t>2.1.melléklet az  5/2020 (VI.22.) önkormányzati rendelethez</t>
  </si>
  <si>
    <t>2.2. melléklet az  5/2020 (VI.22.) önkormányzati rendelethez</t>
  </si>
  <si>
    <t>3.melléklet  5/2020 (VI.22.) önkormányzati rendelethez</t>
  </si>
  <si>
    <t>4.melléklet  5/2020 (VI.22.)önkormányzati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</si>
</sst>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15">
    <font>
      <sz val="11"/>
      <color rgb="FF000000"/>
      <name val="Calibri"/>
      <family val="2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i/>
      <sz val="8"/>
      <name val="Times New Roman CE"/>
      <family val="1"/>
      <charset val="238"/>
    </font>
    <font>
      <sz val="9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C0"/>
        <bgColor rgb="FFCCCCFF"/>
      </patternFill>
    </fill>
  </fills>
  <borders count="4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67">
    <xf numFmtId="0" fontId="0" fillId="0" borderId="0" xfId="0"/>
    <xf numFmtId="0" fontId="4" fillId="0" borderId="1" xfId="0" applyFont="1" applyBorder="1" applyAlignment="1" applyProtection="1">
      <alignment horizontal="right" vertical="center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0" fontId="6" fillId="0" borderId="7" xfId="1" applyFont="1" applyBorder="1" applyAlignment="1" applyProtection="1">
      <alignment horizontal="center" vertical="center" wrapText="1"/>
    </xf>
    <xf numFmtId="0" fontId="6" fillId="0" borderId="2" xfId="1" applyFont="1" applyBorder="1" applyAlignment="1" applyProtection="1">
      <alignment horizontal="left" vertical="center" wrapText="1" indent="1"/>
    </xf>
    <xf numFmtId="0" fontId="6" fillId="0" borderId="3" xfId="1" applyFont="1" applyBorder="1" applyAlignment="1" applyProtection="1">
      <alignment horizontal="left" vertical="center" wrapText="1" indent="1"/>
    </xf>
    <xf numFmtId="164" fontId="6" fillId="0" borderId="4" xfId="1" applyNumberFormat="1" applyFont="1" applyBorder="1" applyAlignment="1" applyProtection="1">
      <alignment horizontal="right" vertical="center" wrapText="1" indent="1"/>
    </xf>
    <xf numFmtId="49" fontId="7" fillId="0" borderId="8" xfId="1" applyNumberFormat="1" applyFont="1" applyBorder="1" applyAlignment="1" applyProtection="1">
      <alignment horizontal="left" vertical="center" wrapText="1" indent="1"/>
    </xf>
    <xf numFmtId="0" fontId="8" fillId="0" borderId="9" xfId="0" applyFont="1" applyBorder="1" applyAlignment="1" applyProtection="1">
      <alignment horizontal="left" wrapText="1" indent="1"/>
    </xf>
    <xf numFmtId="164" fontId="7" fillId="0" borderId="10" xfId="1" applyNumberFormat="1" applyFont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wrapText="1" indent="1"/>
    </xf>
    <xf numFmtId="164" fontId="7" fillId="0" borderId="13" xfId="1" applyNumberFormat="1" applyFont="1" applyBorder="1" applyAlignment="1" applyProtection="1">
      <alignment horizontal="right" vertical="center" wrapText="1" indent="1"/>
      <protection locked="0"/>
    </xf>
    <xf numFmtId="49" fontId="7" fillId="0" borderId="14" xfId="1" applyNumberFormat="1" applyFont="1" applyBorder="1" applyAlignment="1" applyProtection="1">
      <alignment horizontal="left" vertical="center" wrapText="1" indent="1"/>
    </xf>
    <xf numFmtId="0" fontId="8" fillId="0" borderId="15" xfId="0" applyFont="1" applyBorder="1" applyAlignment="1" applyProtection="1">
      <alignment horizontal="left" wrapText="1" indent="1"/>
    </xf>
    <xf numFmtId="0" fontId="9" fillId="0" borderId="3" xfId="0" applyFont="1" applyBorder="1" applyAlignment="1" applyProtection="1">
      <alignment horizontal="left" vertical="center" wrapText="1" indent="1"/>
    </xf>
    <xf numFmtId="164" fontId="7" fillId="0" borderId="16" xfId="1" applyNumberFormat="1" applyFont="1" applyBorder="1" applyAlignment="1" applyProtection="1">
      <alignment horizontal="right" vertical="center" wrapText="1" indent="1"/>
      <protection locked="0"/>
    </xf>
    <xf numFmtId="164" fontId="7" fillId="0" borderId="10" xfId="1" applyNumberFormat="1" applyFont="1" applyBorder="1" applyAlignment="1" applyProtection="1">
      <alignment horizontal="right" vertical="center" wrapText="1" indent="1"/>
    </xf>
    <xf numFmtId="0" fontId="9" fillId="0" borderId="2" xfId="0" applyFont="1" applyBorder="1" applyAlignment="1" applyProtection="1">
      <alignment wrapText="1"/>
    </xf>
    <xf numFmtId="0" fontId="8" fillId="0" borderId="15" xfId="0" applyFont="1" applyBorder="1" applyAlignment="1" applyProtection="1">
      <alignment wrapText="1"/>
    </xf>
    <xf numFmtId="0" fontId="8" fillId="0" borderId="8" xfId="0" applyFont="1" applyBorder="1" applyAlignment="1" applyProtection="1">
      <alignment wrapText="1"/>
    </xf>
    <xf numFmtId="0" fontId="8" fillId="0" borderId="11" xfId="0" applyFont="1" applyBorder="1" applyAlignment="1" applyProtection="1">
      <alignment wrapText="1"/>
    </xf>
    <xf numFmtId="0" fontId="8" fillId="0" borderId="14" xfId="0" applyFont="1" applyBorder="1" applyAlignment="1" applyProtection="1">
      <alignment wrapText="1"/>
    </xf>
    <xf numFmtId="164" fontId="6" fillId="0" borderId="4" xfId="1" applyNumberFormat="1" applyFont="1" applyBorder="1" applyAlignment="1" applyProtection="1">
      <alignment horizontal="right" vertical="center" wrapText="1" indent="1"/>
      <protection locked="0"/>
    </xf>
    <xf numFmtId="0" fontId="9" fillId="0" borderId="3" xfId="0" applyFont="1" applyBorder="1" applyAlignment="1" applyProtection="1">
      <alignment wrapText="1"/>
    </xf>
    <xf numFmtId="0" fontId="9" fillId="0" borderId="17" xfId="0" applyFont="1" applyBorder="1" applyAlignment="1" applyProtection="1">
      <alignment wrapText="1"/>
    </xf>
    <xf numFmtId="0" fontId="9" fillId="0" borderId="18" xfId="0" applyFont="1" applyBorder="1" applyAlignment="1" applyProtection="1">
      <alignment wrapText="1"/>
    </xf>
    <xf numFmtId="0" fontId="9" fillId="0" borderId="0" xfId="0" applyFont="1" applyBorder="1" applyAlignment="1" applyProtection="1">
      <alignment wrapText="1"/>
    </xf>
    <xf numFmtId="164" fontId="6" fillId="0" borderId="0" xfId="1" applyNumberFormat="1" applyFont="1" applyBorder="1" applyAlignment="1" applyProtection="1">
      <alignment horizontal="right" vertical="center" wrapText="1" indent="1"/>
    </xf>
    <xf numFmtId="0" fontId="1" fillId="0" borderId="0" xfId="1" applyFont="1" applyBorder="1" applyAlignment="1" applyProtection="1">
      <alignment horizontal="center" vertical="center" wrapText="1"/>
    </xf>
    <xf numFmtId="164" fontId="1" fillId="0" borderId="0" xfId="1" applyNumberFormat="1" applyFont="1" applyBorder="1" applyAlignment="1" applyProtection="1">
      <alignment horizontal="right" vertical="center" wrapText="1" indent="1"/>
    </xf>
    <xf numFmtId="0" fontId="4" fillId="0" borderId="1" xfId="0" applyFont="1" applyBorder="1" applyAlignment="1" applyProtection="1">
      <alignment horizontal="right"/>
    </xf>
    <xf numFmtId="0" fontId="6" fillId="0" borderId="2" xfId="1" applyFont="1" applyBorder="1" applyAlignment="1" applyProtection="1">
      <alignment horizontal="center" vertical="center" wrapText="1"/>
    </xf>
    <xf numFmtId="0" fontId="6" fillId="0" borderId="3" xfId="1" applyFont="1" applyBorder="1" applyAlignment="1" applyProtection="1">
      <alignment horizontal="center" vertical="center" wrapText="1"/>
    </xf>
    <xf numFmtId="0" fontId="6" fillId="0" borderId="4" xfId="1" applyFont="1" applyBorder="1" applyAlignment="1" applyProtection="1">
      <alignment horizontal="center" vertical="center" wrapText="1"/>
    </xf>
    <xf numFmtId="0" fontId="6" fillId="0" borderId="5" xfId="1" applyFont="1" applyBorder="1" applyAlignment="1" applyProtection="1">
      <alignment horizontal="left" vertical="center" wrapText="1" indent="1"/>
    </xf>
    <xf numFmtId="0" fontId="6" fillId="0" borderId="6" xfId="1" applyFont="1" applyBorder="1" applyAlignment="1" applyProtection="1">
      <alignment vertical="center" wrapText="1"/>
    </xf>
    <xf numFmtId="164" fontId="6" fillId="0" borderId="7" xfId="1" applyNumberFormat="1" applyFont="1" applyBorder="1" applyAlignment="1" applyProtection="1">
      <alignment horizontal="right" vertical="center" wrapText="1" indent="1"/>
    </xf>
    <xf numFmtId="49" fontId="7" fillId="0" borderId="19" xfId="1" applyNumberFormat="1" applyFont="1" applyBorder="1" applyAlignment="1" applyProtection="1">
      <alignment horizontal="left" vertical="center" wrapText="1" indent="1"/>
    </xf>
    <xf numFmtId="0" fontId="7" fillId="0" borderId="20" xfId="1" applyFont="1" applyBorder="1" applyAlignment="1" applyProtection="1">
      <alignment horizontal="left" vertical="center" wrapText="1" indent="1"/>
    </xf>
    <xf numFmtId="164" fontId="7" fillId="0" borderId="21" xfId="1" applyNumberFormat="1" applyFont="1" applyBorder="1" applyAlignment="1" applyProtection="1">
      <alignment horizontal="right" vertical="center" wrapText="1" indent="1"/>
      <protection locked="0"/>
    </xf>
    <xf numFmtId="0" fontId="7" fillId="0" borderId="12" xfId="1" applyFont="1" applyBorder="1" applyAlignment="1" applyProtection="1">
      <alignment horizontal="left" vertical="center" wrapText="1" indent="1"/>
    </xf>
    <xf numFmtId="0" fontId="7" fillId="0" borderId="22" xfId="1" applyFont="1" applyBorder="1" applyAlignment="1" applyProtection="1">
      <alignment horizontal="left" vertical="center" wrapText="1" indent="1"/>
    </xf>
    <xf numFmtId="0" fontId="7" fillId="0" borderId="0" xfId="1" applyFont="1" applyBorder="1" applyAlignment="1" applyProtection="1">
      <alignment horizontal="left" vertical="center" wrapText="1" indent="1"/>
    </xf>
    <xf numFmtId="0" fontId="7" fillId="0" borderId="12" xfId="1" applyFont="1" applyBorder="1" applyAlignment="1" applyProtection="1">
      <alignment horizontal="center"/>
    </xf>
    <xf numFmtId="0" fontId="7" fillId="0" borderId="12" xfId="1" applyFont="1" applyBorder="1" applyAlignment="1" applyProtection="1">
      <alignment horizontal="center" vertical="center" wrapText="1"/>
    </xf>
    <xf numFmtId="49" fontId="7" fillId="0" borderId="23" xfId="1" applyNumberFormat="1" applyFont="1" applyBorder="1" applyAlignment="1" applyProtection="1">
      <alignment horizontal="left" vertical="center" wrapText="1" indent="1"/>
    </xf>
    <xf numFmtId="0" fontId="7" fillId="0" borderId="15" xfId="1" applyFont="1" applyBorder="1" applyAlignment="1" applyProtection="1">
      <alignment horizontal="center" vertical="center" wrapText="1"/>
    </xf>
    <xf numFmtId="49" fontId="7" fillId="0" borderId="24" xfId="1" applyNumberFormat="1" applyFont="1" applyBorder="1" applyAlignment="1" applyProtection="1">
      <alignment horizontal="left" vertical="center" wrapText="1" indent="1"/>
    </xf>
    <xf numFmtId="0" fontId="7" fillId="0" borderId="25" xfId="1" applyFont="1" applyBorder="1" applyAlignment="1" applyProtection="1">
      <alignment horizontal="center" vertical="center" wrapText="1"/>
    </xf>
    <xf numFmtId="164" fontId="7" fillId="0" borderId="26" xfId="1" applyNumberFormat="1" applyFont="1" applyBorder="1" applyAlignment="1" applyProtection="1">
      <alignment horizontal="right" vertical="center" wrapText="1" indent="1"/>
      <protection locked="0"/>
    </xf>
    <xf numFmtId="0" fontId="6" fillId="0" borderId="3" xfId="1" applyFont="1" applyBorder="1" applyAlignment="1" applyProtection="1">
      <alignment vertical="center" wrapText="1"/>
    </xf>
    <xf numFmtId="0" fontId="7" fillId="0" borderId="15" xfId="1" applyFont="1" applyBorder="1" applyAlignment="1" applyProtection="1">
      <alignment horizontal="left" vertical="center" wrapText="1" indent="1"/>
    </xf>
    <xf numFmtId="164" fontId="7" fillId="0" borderId="27" xfId="1" applyNumberFormat="1" applyFont="1" applyBorder="1" applyAlignment="1" applyProtection="1">
      <alignment horizontal="right" vertical="center" wrapText="1" indent="1"/>
      <protection locked="0"/>
    </xf>
    <xf numFmtId="0" fontId="8" fillId="0" borderId="15" xfId="0" applyFont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vertical="center" wrapText="1" indent="1"/>
    </xf>
    <xf numFmtId="0" fontId="7" fillId="0" borderId="9" xfId="1" applyFont="1" applyBorder="1" applyAlignment="1" applyProtection="1">
      <alignment horizontal="right" vertical="center" wrapText="1"/>
    </xf>
    <xf numFmtId="0" fontId="7" fillId="0" borderId="12" xfId="1" applyFont="1" applyBorder="1" applyAlignment="1" applyProtection="1">
      <alignment horizontal="right" vertical="center" wrapText="1"/>
    </xf>
    <xf numFmtId="164" fontId="7" fillId="0" borderId="28" xfId="1" applyNumberFormat="1" applyFont="1" applyBorder="1" applyAlignment="1" applyProtection="1">
      <alignment horizontal="right" vertical="center" wrapText="1" indent="1"/>
      <protection locked="0"/>
    </xf>
    <xf numFmtId="0" fontId="7" fillId="0" borderId="9" xfId="1" applyFont="1" applyBorder="1" applyAlignment="1" applyProtection="1">
      <alignment horizontal="left" vertical="center" wrapText="1" indent="1"/>
    </xf>
    <xf numFmtId="0" fontId="7" fillId="0" borderId="29" xfId="1" applyFont="1" applyBorder="1" applyAlignment="1" applyProtection="1">
      <alignment horizontal="left" vertical="center" wrapText="1" indent="1"/>
    </xf>
    <xf numFmtId="164" fontId="9" fillId="0" borderId="4" xfId="0" applyNumberFormat="1" applyFont="1" applyBorder="1" applyAlignment="1" applyProtection="1">
      <alignment horizontal="right" vertical="center" wrapText="1" indent="1"/>
    </xf>
    <xf numFmtId="164" fontId="10" fillId="0" borderId="4" xfId="0" applyNumberFormat="1" applyFont="1" applyBorder="1" applyAlignment="1" applyProtection="1">
      <alignment horizontal="right" vertical="center" wrapText="1" indent="1"/>
    </xf>
    <xf numFmtId="0" fontId="9" fillId="0" borderId="17" xfId="0" applyFont="1" applyBorder="1" applyAlignment="1" applyProtection="1">
      <alignment horizontal="left" vertical="center" wrapText="1" indent="1"/>
    </xf>
    <xf numFmtId="0" fontId="10" fillId="0" borderId="18" xfId="0" applyFont="1" applyBorder="1" applyAlignment="1" applyProtection="1">
      <alignment horizontal="left" vertical="center" wrapText="1" indent="1"/>
    </xf>
    <xf numFmtId="164" fontId="0" fillId="0" borderId="0" xfId="0" applyNumberFormat="1" applyAlignment="1" applyProtection="1">
      <alignment vertical="center" wrapText="1"/>
    </xf>
    <xf numFmtId="164" fontId="0" fillId="0" borderId="0" xfId="0" applyNumberFormat="1" applyAlignment="1" applyProtection="1">
      <alignment horizontal="center" vertical="center" wrapText="1"/>
    </xf>
    <xf numFmtId="164" fontId="4" fillId="0" borderId="0" xfId="0" applyNumberFormat="1" applyFont="1" applyAlignment="1" applyProtection="1">
      <alignment horizontal="right" vertical="center"/>
    </xf>
    <xf numFmtId="164" fontId="5" fillId="0" borderId="2" xfId="0" applyNumberFormat="1" applyFont="1" applyBorder="1" applyAlignment="1" applyProtection="1">
      <alignment horizontal="center" vertical="center" wrapText="1"/>
    </xf>
    <xf numFmtId="164" fontId="5" fillId="0" borderId="3" xfId="0" applyNumberFormat="1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center" vertical="center" wrapText="1"/>
    </xf>
    <xf numFmtId="164" fontId="6" fillId="0" borderId="30" xfId="0" applyNumberFormat="1" applyFont="1" applyBorder="1" applyAlignment="1" applyProtection="1">
      <alignment horizontal="center" vertical="center" wrapText="1"/>
    </xf>
    <xf numFmtId="164" fontId="6" fillId="0" borderId="2" xfId="0" applyNumberFormat="1" applyFont="1" applyBorder="1" applyAlignment="1" applyProtection="1">
      <alignment horizontal="center" vertical="center" wrapText="1"/>
    </xf>
    <xf numFmtId="164" fontId="6" fillId="0" borderId="3" xfId="0" applyNumberFormat="1" applyFont="1" applyBorder="1" applyAlignment="1" applyProtection="1">
      <alignment horizontal="center" vertical="center" wrapText="1"/>
    </xf>
    <xf numFmtId="164" fontId="6" fillId="0" borderId="4" xfId="0" applyNumberFormat="1" applyFont="1" applyBorder="1" applyAlignment="1" applyProtection="1">
      <alignment horizontal="center" vertical="center" wrapText="1"/>
    </xf>
    <xf numFmtId="164" fontId="0" fillId="0" borderId="31" xfId="0" applyNumberFormat="1" applyFont="1" applyBorder="1" applyAlignment="1" applyProtection="1">
      <alignment horizontal="left" vertical="center" wrapText="1" indent="1"/>
    </xf>
    <xf numFmtId="164" fontId="7" fillId="0" borderId="8" xfId="0" applyNumberFormat="1" applyFont="1" applyBorder="1" applyAlignment="1" applyProtection="1">
      <alignment horizontal="left" vertical="center" wrapText="1" indent="1"/>
    </xf>
    <xf numFmtId="164" fontId="7" fillId="0" borderId="9" xfId="0" applyNumberFormat="1" applyFont="1" applyBorder="1" applyAlignment="1" applyProtection="1">
      <alignment horizontal="right" vertical="center" wrapText="1" indent="1"/>
      <protection locked="0"/>
    </xf>
    <xf numFmtId="164" fontId="7" fillId="0" borderId="10" xfId="0" applyNumberFormat="1" applyFont="1" applyBorder="1" applyAlignment="1" applyProtection="1">
      <alignment horizontal="right" vertical="center" wrapText="1" indent="1"/>
      <protection locked="0"/>
    </xf>
    <xf numFmtId="164" fontId="0" fillId="0" borderId="32" xfId="0" applyNumberFormat="1" applyFont="1" applyBorder="1" applyAlignment="1" applyProtection="1">
      <alignment horizontal="left" vertical="center" wrapText="1" indent="1"/>
    </xf>
    <xf numFmtId="164" fontId="7" fillId="0" borderId="11" xfId="0" applyNumberFormat="1" applyFont="1" applyBorder="1" applyAlignment="1" applyProtection="1">
      <alignment horizontal="left" vertical="center" wrapText="1" indent="1"/>
    </xf>
    <xf numFmtId="164" fontId="7" fillId="0" borderId="12" xfId="0" applyNumberFormat="1" applyFont="1" applyBorder="1" applyAlignment="1" applyProtection="1">
      <alignment horizontal="right" vertical="center" wrapText="1" indent="1"/>
      <protection locked="0"/>
    </xf>
    <xf numFmtId="164" fontId="7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7" fillId="0" borderId="33" xfId="0" applyNumberFormat="1" applyFont="1" applyBorder="1" applyAlignment="1" applyProtection="1">
      <alignment horizontal="left" vertical="center" wrapText="1" indent="1"/>
    </xf>
    <xf numFmtId="164" fontId="7" fillId="0" borderId="34" xfId="0" applyNumberFormat="1" applyFont="1" applyBorder="1" applyAlignment="1" applyProtection="1">
      <alignment horizontal="right" vertical="center" wrapText="1" indent="1"/>
      <protection locked="0"/>
    </xf>
    <xf numFmtId="164" fontId="7" fillId="0" borderId="11" xfId="0" applyNumberFormat="1" applyFont="1" applyBorder="1" applyAlignment="1" applyProtection="1">
      <alignment horizontal="left" vertical="center" wrapText="1" indent="1"/>
      <protection locked="0"/>
    </xf>
    <xf numFmtId="164" fontId="7" fillId="0" borderId="0" xfId="0" applyNumberFormat="1" applyFont="1" applyBorder="1" applyAlignment="1" applyProtection="1">
      <alignment horizontal="left" vertical="center" wrapText="1" indent="1"/>
      <protection locked="0"/>
    </xf>
    <xf numFmtId="164" fontId="7" fillId="0" borderId="14" xfId="0" applyNumberFormat="1" applyFont="1" applyBorder="1" applyAlignment="1" applyProtection="1">
      <alignment horizontal="left" vertical="center" wrapText="1" indent="1"/>
      <protection locked="0"/>
    </xf>
    <xf numFmtId="164" fontId="7" fillId="0" borderId="15" xfId="0" applyNumberFormat="1" applyFont="1" applyBorder="1" applyAlignment="1" applyProtection="1">
      <alignment horizontal="right" vertical="center" wrapText="1" indent="1"/>
      <protection locked="0"/>
    </xf>
    <xf numFmtId="164" fontId="7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30" xfId="0" applyNumberFormat="1" applyFont="1" applyBorder="1" applyAlignment="1" applyProtection="1">
      <alignment horizontal="left" vertical="center" wrapText="1" indent="1"/>
    </xf>
    <xf numFmtId="164" fontId="6" fillId="0" borderId="2" xfId="0" applyNumberFormat="1" applyFont="1" applyBorder="1" applyAlignment="1" applyProtection="1">
      <alignment horizontal="left" vertical="center" wrapText="1" indent="1"/>
    </xf>
    <xf numFmtId="164" fontId="6" fillId="0" borderId="3" xfId="0" applyNumberFormat="1" applyFont="1" applyBorder="1" applyAlignment="1" applyProtection="1">
      <alignment horizontal="right" vertical="center" wrapText="1" indent="1"/>
    </xf>
    <xf numFmtId="164" fontId="6" fillId="0" borderId="4" xfId="0" applyNumberFormat="1" applyFont="1" applyBorder="1" applyAlignment="1" applyProtection="1">
      <alignment horizontal="right" vertical="center" wrapText="1" indent="1"/>
    </xf>
    <xf numFmtId="164" fontId="12" fillId="0" borderId="35" xfId="0" applyNumberFormat="1" applyFont="1" applyBorder="1" applyAlignment="1" applyProtection="1">
      <alignment horizontal="left" vertical="center" wrapText="1" indent="1"/>
    </xf>
    <xf numFmtId="164" fontId="7" fillId="0" borderId="23" xfId="0" applyNumberFormat="1" applyFont="1" applyBorder="1" applyAlignment="1" applyProtection="1">
      <alignment horizontal="left" vertical="center" wrapText="1" indent="1"/>
    </xf>
    <xf numFmtId="164" fontId="13" fillId="0" borderId="29" xfId="0" applyNumberFormat="1" applyFont="1" applyBorder="1" applyAlignment="1" applyProtection="1">
      <alignment horizontal="right" vertical="center" wrapText="1" indent="1"/>
    </xf>
    <xf numFmtId="164" fontId="7" fillId="0" borderId="36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32" xfId="0" applyNumberFormat="1" applyFont="1" applyBorder="1" applyAlignment="1" applyProtection="1">
      <alignment horizontal="left" vertical="center" wrapText="1" indent="1"/>
    </xf>
    <xf numFmtId="164" fontId="13" fillId="0" borderId="12" xfId="0" applyNumberFormat="1" applyFont="1" applyBorder="1" applyAlignment="1" applyProtection="1">
      <alignment horizontal="right" vertical="center" wrapText="1" indent="1"/>
    </xf>
    <xf numFmtId="164" fontId="7" fillId="0" borderId="29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2" xfId="0" applyNumberFormat="1" applyFont="1" applyBorder="1" applyAlignment="1" applyProtection="1">
      <alignment horizontal="left" vertical="center" wrapText="1" indent="1"/>
    </xf>
    <xf numFmtId="164" fontId="11" fillId="0" borderId="37" xfId="0" applyNumberFormat="1" applyFont="1" applyBorder="1" applyAlignment="1" applyProtection="1">
      <alignment horizontal="right" vertical="center" wrapText="1" indent="1"/>
    </xf>
    <xf numFmtId="164" fontId="0" fillId="0" borderId="35" xfId="0" applyNumberFormat="1" applyFont="1" applyBorder="1" applyAlignment="1" applyProtection="1">
      <alignment horizontal="left" vertical="center" wrapText="1" indent="1"/>
    </xf>
    <xf numFmtId="164" fontId="7" fillId="0" borderId="23" xfId="0" applyNumberFormat="1" applyFont="1" applyBorder="1" applyAlignment="1" applyProtection="1">
      <alignment horizontal="left" vertical="center" wrapText="1" indent="1"/>
      <protection locked="0"/>
    </xf>
    <xf numFmtId="164" fontId="7" fillId="0" borderId="38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3" xfId="0" applyNumberFormat="1" applyFont="1" applyBorder="1" applyAlignment="1" applyProtection="1">
      <alignment horizontal="left" vertical="center" wrapText="1" indent="1"/>
    </xf>
    <xf numFmtId="164" fontId="13" fillId="0" borderId="9" xfId="0" applyNumberFormat="1" applyFont="1" applyBorder="1" applyAlignment="1" applyProtection="1">
      <alignment horizontal="right" vertical="center" wrapText="1" indent="1"/>
    </xf>
    <xf numFmtId="164" fontId="7" fillId="0" borderId="11" xfId="0" applyNumberFormat="1" applyFont="1" applyBorder="1" applyAlignment="1" applyProtection="1">
      <alignment horizontal="right" vertical="center" wrapText="1"/>
    </xf>
    <xf numFmtId="164" fontId="7" fillId="0" borderId="12" xfId="0" applyNumberFormat="1" applyFont="1" applyBorder="1" applyAlignment="1" applyProtection="1">
      <alignment horizontal="right" vertical="center" wrapText="1"/>
    </xf>
    <xf numFmtId="164" fontId="13" fillId="0" borderId="12" xfId="0" applyNumberFormat="1" applyFont="1" applyBorder="1" applyAlignment="1" applyProtection="1">
      <alignment horizontal="left" vertical="center" wrapText="1" indent="1"/>
    </xf>
    <xf numFmtId="164" fontId="7" fillId="0" borderId="8" xfId="0" applyNumberFormat="1" applyFont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Border="1" applyAlignment="1" applyProtection="1">
      <alignment horizontal="right" vertical="center" wrapText="1"/>
    </xf>
    <xf numFmtId="164" fontId="7" fillId="0" borderId="14" xfId="0" applyNumberFormat="1" applyFont="1" applyBorder="1" applyAlignment="1" applyProtection="1">
      <alignment horizontal="right" vertical="center" wrapText="1"/>
    </xf>
    <xf numFmtId="0" fontId="2" fillId="0" borderId="0" xfId="1" applyProtection="1"/>
    <xf numFmtId="0" fontId="2" fillId="0" borderId="0" xfId="1" applyProtection="1">
      <protection locked="0"/>
    </xf>
    <xf numFmtId="0" fontId="4" fillId="0" borderId="0" xfId="0" applyFont="1" applyAlignment="1">
      <alignment horizontal="right"/>
    </xf>
    <xf numFmtId="0" fontId="5" fillId="0" borderId="5" xfId="1" applyFont="1" applyBorder="1" applyAlignment="1" applyProtection="1">
      <alignment horizontal="center" vertical="center" wrapText="1"/>
    </xf>
    <xf numFmtId="0" fontId="5" fillId="0" borderId="6" xfId="1" applyFont="1" applyBorder="1" applyAlignment="1" applyProtection="1">
      <alignment horizontal="center" vertical="center"/>
    </xf>
    <xf numFmtId="0" fontId="5" fillId="0" borderId="7" xfId="1" applyFont="1" applyBorder="1" applyAlignment="1" applyProtection="1">
      <alignment horizontal="center" vertical="center"/>
    </xf>
    <xf numFmtId="0" fontId="7" fillId="0" borderId="2" xfId="1" applyFont="1" applyBorder="1" applyAlignment="1" applyProtection="1">
      <alignment horizontal="left" vertical="center" indent="1"/>
    </xf>
    <xf numFmtId="0" fontId="7" fillId="0" borderId="23" xfId="1" applyFont="1" applyBorder="1" applyAlignment="1" applyProtection="1">
      <alignment horizontal="left" vertical="center" indent="1"/>
    </xf>
    <xf numFmtId="164" fontId="7" fillId="0" borderId="29" xfId="1" applyNumberFormat="1" applyFont="1" applyBorder="1" applyAlignment="1" applyProtection="1">
      <alignment vertical="center"/>
      <protection locked="0"/>
    </xf>
    <xf numFmtId="164" fontId="7" fillId="0" borderId="36" xfId="1" applyNumberFormat="1" applyFont="1" applyBorder="1" applyAlignment="1" applyProtection="1">
      <alignment vertical="center"/>
    </xf>
    <xf numFmtId="0" fontId="7" fillId="0" borderId="11" xfId="1" applyFont="1" applyBorder="1" applyAlignment="1" applyProtection="1">
      <alignment horizontal="left" vertical="center" indent="1"/>
    </xf>
    <xf numFmtId="164" fontId="7" fillId="0" borderId="12" xfId="1" applyNumberFormat="1" applyFont="1" applyBorder="1" applyAlignment="1" applyProtection="1">
      <alignment vertical="center"/>
      <protection locked="0"/>
    </xf>
    <xf numFmtId="164" fontId="7" fillId="0" borderId="13" xfId="1" applyNumberFormat="1" applyFont="1" applyBorder="1" applyAlignment="1" applyProtection="1">
      <alignment vertical="center"/>
    </xf>
    <xf numFmtId="164" fontId="7" fillId="0" borderId="9" xfId="1" applyNumberFormat="1" applyFont="1" applyBorder="1" applyAlignment="1" applyProtection="1">
      <alignment vertical="center"/>
      <protection locked="0"/>
    </xf>
    <xf numFmtId="164" fontId="7" fillId="0" borderId="10" xfId="1" applyNumberFormat="1" applyFont="1" applyBorder="1" applyAlignment="1" applyProtection="1">
      <alignment vertical="center"/>
    </xf>
    <xf numFmtId="0" fontId="7" fillId="0" borderId="12" xfId="1" applyFont="1" applyBorder="1" applyAlignment="1" applyProtection="1">
      <alignment horizontal="left" vertical="center" indent="1"/>
    </xf>
    <xf numFmtId="0" fontId="5" fillId="0" borderId="3" xfId="1" applyFont="1" applyBorder="1" applyAlignment="1" applyProtection="1">
      <alignment horizontal="left" vertical="center" indent="1"/>
    </xf>
    <xf numFmtId="164" fontId="6" fillId="0" borderId="3" xfId="1" applyNumberFormat="1" applyFont="1" applyBorder="1" applyAlignment="1" applyProtection="1">
      <alignment vertical="center"/>
    </xf>
    <xf numFmtId="164" fontId="6" fillId="0" borderId="4" xfId="1" applyNumberFormat="1" applyFont="1" applyBorder="1" applyAlignment="1" applyProtection="1">
      <alignment vertical="center"/>
    </xf>
    <xf numFmtId="0" fontId="7" fillId="0" borderId="8" xfId="1" applyFont="1" applyBorder="1" applyAlignment="1" applyProtection="1">
      <alignment horizontal="left" vertical="center" indent="1"/>
    </xf>
    <xf numFmtId="0" fontId="7" fillId="0" borderId="9" xfId="1" applyFont="1" applyBorder="1" applyAlignment="1" applyProtection="1">
      <alignment horizontal="left" vertical="center" indent="1"/>
    </xf>
    <xf numFmtId="0" fontId="6" fillId="0" borderId="2" xfId="1" applyFont="1" applyBorder="1" applyAlignment="1" applyProtection="1">
      <alignment horizontal="left" vertical="center" indent="1"/>
    </xf>
    <xf numFmtId="0" fontId="5" fillId="0" borderId="3" xfId="1" applyFont="1" applyBorder="1" applyAlignment="1" applyProtection="1">
      <alignment horizontal="left" indent="1"/>
    </xf>
    <xf numFmtId="164" fontId="6" fillId="0" borderId="3" xfId="1" applyNumberFormat="1" applyFont="1" applyBorder="1" applyProtection="1"/>
    <xf numFmtId="164" fontId="4" fillId="0" borderId="0" xfId="0" applyNumberFormat="1" applyFont="1" applyAlignment="1" applyProtection="1">
      <alignment horizontal="right" wrapText="1"/>
    </xf>
    <xf numFmtId="164" fontId="6" fillId="0" borderId="17" xfId="0" applyNumberFormat="1" applyFont="1" applyBorder="1" applyAlignment="1" applyProtection="1">
      <alignment horizontal="center" vertical="center" wrapText="1"/>
    </xf>
    <xf numFmtId="164" fontId="6" fillId="0" borderId="18" xfId="0" applyNumberFormat="1" applyFont="1" applyBorder="1" applyAlignment="1" applyProtection="1">
      <alignment horizontal="center" vertical="center" wrapText="1"/>
    </xf>
    <xf numFmtId="164" fontId="6" fillId="0" borderId="39" xfId="0" applyNumberFormat="1" applyFont="1" applyBorder="1" applyAlignment="1" applyProtection="1">
      <alignment horizontal="center" vertical="center" wrapText="1"/>
    </xf>
    <xf numFmtId="164" fontId="14" fillId="0" borderId="11" xfId="0" applyNumberFormat="1" applyFont="1" applyBorder="1" applyAlignment="1" applyProtection="1">
      <alignment horizontal="left" vertical="center" wrapText="1" indent="1"/>
      <protection locked="0"/>
    </xf>
    <xf numFmtId="164" fontId="14" fillId="0" borderId="12" xfId="0" applyNumberFormat="1" applyFont="1" applyBorder="1" applyAlignment="1" applyProtection="1">
      <alignment vertical="center" wrapText="1"/>
      <protection locked="0"/>
    </xf>
    <xf numFmtId="49" fontId="14" fillId="0" borderId="12" xfId="0" applyNumberFormat="1" applyFont="1" applyBorder="1" applyAlignment="1" applyProtection="1">
      <alignment horizontal="center" vertical="center" wrapText="1"/>
      <protection locked="0"/>
    </xf>
    <xf numFmtId="164" fontId="14" fillId="0" borderId="13" xfId="0" applyNumberFormat="1" applyFont="1" applyBorder="1" applyAlignment="1" applyProtection="1">
      <alignment vertical="center" wrapText="1"/>
    </xf>
    <xf numFmtId="164" fontId="14" fillId="0" borderId="14" xfId="0" applyNumberFormat="1" applyFont="1" applyBorder="1" applyAlignment="1" applyProtection="1">
      <alignment horizontal="left" vertical="center" wrapText="1" indent="1"/>
      <protection locked="0"/>
    </xf>
    <xf numFmtId="164" fontId="14" fillId="0" borderId="15" xfId="0" applyNumberFormat="1" applyFont="1" applyBorder="1" applyAlignment="1" applyProtection="1">
      <alignment vertical="center" wrapText="1"/>
      <protection locked="0"/>
    </xf>
    <xf numFmtId="49" fontId="14" fillId="0" borderId="15" xfId="0" applyNumberFormat="1" applyFont="1" applyBorder="1" applyAlignment="1" applyProtection="1">
      <alignment horizontal="center" vertical="center" wrapText="1"/>
      <protection locked="0"/>
    </xf>
    <xf numFmtId="164" fontId="14" fillId="0" borderId="16" xfId="0" applyNumberFormat="1" applyFont="1" applyBorder="1" applyAlignment="1" applyProtection="1">
      <alignment vertical="center" wrapText="1"/>
    </xf>
    <xf numFmtId="164" fontId="5" fillId="0" borderId="2" xfId="0" applyNumberFormat="1" applyFont="1" applyBorder="1" applyAlignment="1" applyProtection="1">
      <alignment horizontal="left" vertical="center" wrapText="1"/>
    </xf>
    <xf numFmtId="164" fontId="5" fillId="0" borderId="3" xfId="0" applyNumberFormat="1" applyFont="1" applyBorder="1" applyAlignment="1" applyProtection="1">
      <alignment vertical="center" wrapText="1"/>
    </xf>
    <xf numFmtId="164" fontId="5" fillId="2" borderId="3" xfId="0" applyNumberFormat="1" applyFont="1" applyFill="1" applyBorder="1" applyAlignment="1" applyProtection="1">
      <alignment vertical="center" wrapText="1"/>
    </xf>
    <xf numFmtId="164" fontId="5" fillId="0" borderId="4" xfId="0" applyNumberFormat="1" applyFont="1" applyBorder="1" applyAlignment="1" applyProtection="1">
      <alignment vertical="center" wrapText="1"/>
    </xf>
    <xf numFmtId="164" fontId="1" fillId="0" borderId="0" xfId="1" applyNumberFormat="1" applyFont="1" applyBorder="1" applyAlignment="1" applyProtection="1">
      <alignment horizontal="center" vertical="center"/>
    </xf>
    <xf numFmtId="164" fontId="3" fillId="0" borderId="1" xfId="1" applyNumberFormat="1" applyFont="1" applyBorder="1" applyAlignment="1" applyProtection="1">
      <alignment horizontal="left" vertical="center"/>
    </xf>
    <xf numFmtId="164" fontId="3" fillId="0" borderId="1" xfId="1" applyNumberFormat="1" applyFont="1" applyBorder="1" applyAlignment="1" applyProtection="1">
      <alignment horizontal="left"/>
    </xf>
    <xf numFmtId="164" fontId="1" fillId="0" borderId="0" xfId="0" applyNumberFormat="1" applyFont="1" applyBorder="1" applyAlignment="1" applyProtection="1">
      <alignment horizontal="center" vertical="center" wrapText="1"/>
    </xf>
    <xf numFmtId="164" fontId="5" fillId="0" borderId="30" xfId="0" applyNumberFormat="1" applyFont="1" applyBorder="1" applyAlignment="1" applyProtection="1">
      <alignment horizontal="center" vertical="center" wrapText="1"/>
    </xf>
    <xf numFmtId="164" fontId="5" fillId="0" borderId="2" xfId="0" applyNumberFormat="1" applyFont="1" applyBorder="1" applyAlignment="1" applyProtection="1">
      <alignment horizontal="center" vertical="center" wrapText="1"/>
    </xf>
    <xf numFmtId="0" fontId="1" fillId="0" borderId="0" xfId="1" applyFont="1" applyBorder="1" applyAlignment="1" applyProtection="1">
      <alignment horizontal="center" wrapText="1"/>
    </xf>
    <xf numFmtId="0" fontId="3" fillId="0" borderId="4" xfId="1" applyFont="1" applyBorder="1" applyAlignment="1" applyProtection="1">
      <alignment horizontal="left" vertical="center" indent="1"/>
    </xf>
    <xf numFmtId="164" fontId="1" fillId="0" borderId="0" xfId="0" applyNumberFormat="1" applyFont="1" applyBorder="1" applyAlignment="1">
      <alignment horizontal="center" vertical="center" wrapText="1"/>
    </xf>
  </cellXfs>
  <cellStyles count="2">
    <cellStyle name="Excel Built-in Explanatory Text" xfId="1"/>
    <cellStyle name="Normá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171"/>
  <sheetViews>
    <sheetView topLeftCell="A91" zoomScaleNormal="100" workbookViewId="0">
      <selection activeCell="B111" sqref="B111"/>
    </sheetView>
  </sheetViews>
  <sheetFormatPr defaultColWidth="8.7109375" defaultRowHeight="15"/>
  <cols>
    <col min="2" max="2" width="60.140625" customWidth="1"/>
    <col min="3" max="3" width="18.140625" customWidth="1"/>
  </cols>
  <sheetData>
    <row r="2" spans="1:3">
      <c r="B2" t="s">
        <v>350</v>
      </c>
    </row>
    <row r="3" spans="1:3" ht="20.100000000000001" customHeight="1">
      <c r="A3" s="158" t="s">
        <v>0</v>
      </c>
      <c r="B3" s="158"/>
      <c r="C3" s="158"/>
    </row>
    <row r="4" spans="1:3" ht="20.100000000000001" customHeight="1">
      <c r="A4" s="159"/>
      <c r="B4" s="159"/>
      <c r="C4" s="1" t="s">
        <v>1</v>
      </c>
    </row>
    <row r="5" spans="1:3" ht="24" customHeight="1">
      <c r="A5" s="2" t="s">
        <v>2</v>
      </c>
      <c r="B5" s="3" t="s">
        <v>3</v>
      </c>
      <c r="C5" s="4" t="s">
        <v>4</v>
      </c>
    </row>
    <row r="6" spans="1:3" ht="15" customHeight="1">
      <c r="A6" s="5">
        <v>1</v>
      </c>
      <c r="B6" s="6">
        <v>2</v>
      </c>
      <c r="C6" s="7">
        <v>3</v>
      </c>
    </row>
    <row r="7" spans="1:3" ht="15" customHeight="1">
      <c r="A7" s="8" t="s">
        <v>5</v>
      </c>
      <c r="B7" s="9" t="s">
        <v>6</v>
      </c>
      <c r="C7" s="10">
        <f>+C8+C9+C10+C11+C12+C13</f>
        <v>15529942</v>
      </c>
    </row>
    <row r="8" spans="1:3" ht="15" customHeight="1">
      <c r="A8" s="11" t="s">
        <v>7</v>
      </c>
      <c r="B8" s="12" t="s">
        <v>8</v>
      </c>
      <c r="C8" s="13">
        <v>12053251</v>
      </c>
    </row>
    <row r="9" spans="1:3" ht="15" customHeight="1">
      <c r="A9" s="14" t="s">
        <v>9</v>
      </c>
      <c r="B9" s="15" t="s">
        <v>10</v>
      </c>
      <c r="C9" s="16">
        <v>0</v>
      </c>
    </row>
    <row r="10" spans="1:3" ht="15" customHeight="1">
      <c r="A10" s="14" t="s">
        <v>11</v>
      </c>
      <c r="B10" s="15" t="s">
        <v>12</v>
      </c>
      <c r="C10" s="16">
        <v>1676691</v>
      </c>
    </row>
    <row r="11" spans="1:3" ht="15" customHeight="1">
      <c r="A11" s="14" t="s">
        <v>13</v>
      </c>
      <c r="B11" s="15" t="s">
        <v>14</v>
      </c>
      <c r="C11" s="16">
        <v>1800000</v>
      </c>
    </row>
    <row r="12" spans="1:3" ht="15" customHeight="1">
      <c r="A12" s="14" t="s">
        <v>15</v>
      </c>
      <c r="B12" s="15" t="s">
        <v>16</v>
      </c>
      <c r="C12" s="16"/>
    </row>
    <row r="13" spans="1:3" ht="15" customHeight="1">
      <c r="A13" s="17" t="s">
        <v>17</v>
      </c>
      <c r="B13" s="18" t="s">
        <v>18</v>
      </c>
      <c r="C13" s="16"/>
    </row>
    <row r="14" spans="1:3" ht="15" customHeight="1">
      <c r="A14" s="8" t="s">
        <v>19</v>
      </c>
      <c r="B14" s="19" t="s">
        <v>20</v>
      </c>
      <c r="C14" s="10">
        <f>+C15+C16+C17+C18+C19</f>
        <v>474850</v>
      </c>
    </row>
    <row r="15" spans="1:3" ht="15" customHeight="1">
      <c r="A15" s="11" t="s">
        <v>21</v>
      </c>
      <c r="B15" s="12" t="s">
        <v>22</v>
      </c>
      <c r="C15" s="13"/>
    </row>
    <row r="16" spans="1:3" ht="15" customHeight="1">
      <c r="A16" s="14" t="s">
        <v>23</v>
      </c>
      <c r="B16" s="15" t="s">
        <v>24</v>
      </c>
      <c r="C16" s="16"/>
    </row>
    <row r="17" spans="1:3" ht="15" customHeight="1">
      <c r="A17" s="14" t="s">
        <v>25</v>
      </c>
      <c r="B17" s="15" t="s">
        <v>26</v>
      </c>
      <c r="C17" s="16"/>
    </row>
    <row r="18" spans="1:3" ht="15" customHeight="1">
      <c r="A18" s="14" t="s">
        <v>27</v>
      </c>
      <c r="B18" s="15" t="s">
        <v>28</v>
      </c>
      <c r="C18" s="16"/>
    </row>
    <row r="19" spans="1:3" ht="15" customHeight="1">
      <c r="A19" s="14" t="s">
        <v>29</v>
      </c>
      <c r="B19" s="15" t="s">
        <v>30</v>
      </c>
      <c r="C19" s="16">
        <v>474850</v>
      </c>
    </row>
    <row r="20" spans="1:3" ht="15" customHeight="1">
      <c r="A20" s="17" t="s">
        <v>31</v>
      </c>
      <c r="B20" s="18" t="s">
        <v>32</v>
      </c>
      <c r="C20" s="20"/>
    </row>
    <row r="21" spans="1:3" ht="12" customHeight="1">
      <c r="A21" s="8" t="s">
        <v>33</v>
      </c>
      <c r="B21" s="9" t="s">
        <v>34</v>
      </c>
      <c r="C21" s="10">
        <f>+C22+C23+C24+C25+C26</f>
        <v>0</v>
      </c>
    </row>
    <row r="22" spans="1:3" ht="12" customHeight="1">
      <c r="A22" s="11" t="s">
        <v>35</v>
      </c>
      <c r="B22" s="12" t="s">
        <v>36</v>
      </c>
      <c r="C22" s="13">
        <v>0</v>
      </c>
    </row>
    <row r="23" spans="1:3" ht="12" customHeight="1">
      <c r="A23" s="14" t="s">
        <v>37</v>
      </c>
      <c r="B23" s="15" t="s">
        <v>38</v>
      </c>
      <c r="C23" s="16"/>
    </row>
    <row r="24" spans="1:3" ht="12" customHeight="1">
      <c r="A24" s="14" t="s">
        <v>39</v>
      </c>
      <c r="B24" s="15" t="s">
        <v>40</v>
      </c>
      <c r="C24" s="16"/>
    </row>
    <row r="25" spans="1:3" ht="12" customHeight="1">
      <c r="A25" s="14" t="s">
        <v>41</v>
      </c>
      <c r="B25" s="15" t="s">
        <v>42</v>
      </c>
      <c r="C25" s="16"/>
    </row>
    <row r="26" spans="1:3" ht="12" customHeight="1">
      <c r="A26" s="14" t="s">
        <v>43</v>
      </c>
      <c r="B26" s="15" t="s">
        <v>44</v>
      </c>
      <c r="C26" s="16"/>
    </row>
    <row r="27" spans="1:3" ht="12" customHeight="1">
      <c r="A27" s="17" t="s">
        <v>45</v>
      </c>
      <c r="B27" s="18" t="s">
        <v>46</v>
      </c>
      <c r="C27" s="20"/>
    </row>
    <row r="28" spans="1:3" ht="15" customHeight="1">
      <c r="A28" s="8" t="s">
        <v>47</v>
      </c>
      <c r="B28" s="9" t="s">
        <v>48</v>
      </c>
      <c r="C28" s="10">
        <f>+C29+C32+C33+C34</f>
        <v>1695271</v>
      </c>
    </row>
    <row r="29" spans="1:3" ht="15" customHeight="1">
      <c r="A29" s="11" t="s">
        <v>49</v>
      </c>
      <c r="B29" s="12" t="s">
        <v>50</v>
      </c>
      <c r="C29" s="21">
        <v>1621626</v>
      </c>
    </row>
    <row r="30" spans="1:3" ht="15" customHeight="1">
      <c r="A30" s="14" t="s">
        <v>51</v>
      </c>
      <c r="B30" s="15" t="s">
        <v>52</v>
      </c>
      <c r="C30" s="16">
        <v>0</v>
      </c>
    </row>
    <row r="31" spans="1:3" ht="15" customHeight="1">
      <c r="A31" s="14" t="s">
        <v>53</v>
      </c>
      <c r="B31" s="15" t="s">
        <v>54</v>
      </c>
      <c r="C31" s="16">
        <v>1621626</v>
      </c>
    </row>
    <row r="32" spans="1:3" ht="15" customHeight="1">
      <c r="A32" s="14" t="s">
        <v>55</v>
      </c>
      <c r="B32" s="15" t="s">
        <v>56</v>
      </c>
      <c r="C32" s="16"/>
    </row>
    <row r="33" spans="1:3" ht="15" customHeight="1">
      <c r="A33" s="14" t="s">
        <v>57</v>
      </c>
      <c r="B33" s="15" t="s">
        <v>58</v>
      </c>
      <c r="C33" s="16">
        <v>0</v>
      </c>
    </row>
    <row r="34" spans="1:3" ht="15" customHeight="1">
      <c r="A34" s="17" t="s">
        <v>59</v>
      </c>
      <c r="B34" s="18" t="s">
        <v>60</v>
      </c>
      <c r="C34" s="20">
        <v>73645</v>
      </c>
    </row>
    <row r="35" spans="1:3" ht="15" customHeight="1">
      <c r="A35" s="8" t="s">
        <v>61</v>
      </c>
      <c r="B35" s="9" t="s">
        <v>62</v>
      </c>
      <c r="C35" s="10">
        <f>SUM(C36:C45)</f>
        <v>1787810</v>
      </c>
    </row>
    <row r="36" spans="1:3" ht="15" customHeight="1">
      <c r="A36" s="11" t="s">
        <v>63</v>
      </c>
      <c r="B36" s="12" t="s">
        <v>64</v>
      </c>
      <c r="C36" s="13"/>
    </row>
    <row r="37" spans="1:3" ht="15" customHeight="1">
      <c r="A37" s="14" t="s">
        <v>65</v>
      </c>
      <c r="B37" s="15" t="s">
        <v>66</v>
      </c>
      <c r="C37" s="16">
        <v>1750000</v>
      </c>
    </row>
    <row r="38" spans="1:3" ht="15" customHeight="1">
      <c r="A38" s="14" t="s">
        <v>67</v>
      </c>
      <c r="B38" s="15" t="s">
        <v>68</v>
      </c>
      <c r="C38" s="16">
        <v>5994</v>
      </c>
    </row>
    <row r="39" spans="1:3" ht="15" customHeight="1">
      <c r="A39" s="14" t="s">
        <v>69</v>
      </c>
      <c r="B39" s="15" t="s">
        <v>70</v>
      </c>
      <c r="C39" s="16">
        <v>0</v>
      </c>
    </row>
    <row r="40" spans="1:3" ht="15" customHeight="1">
      <c r="A40" s="14" t="s">
        <v>71</v>
      </c>
      <c r="B40" s="15" t="s">
        <v>72</v>
      </c>
      <c r="C40" s="16">
        <v>0</v>
      </c>
    </row>
    <row r="41" spans="1:3" ht="15" customHeight="1">
      <c r="A41" s="14" t="s">
        <v>73</v>
      </c>
      <c r="B41" s="15" t="s">
        <v>74</v>
      </c>
      <c r="C41" s="16"/>
    </row>
    <row r="42" spans="1:3" ht="15" customHeight="1">
      <c r="A42" s="14" t="s">
        <v>75</v>
      </c>
      <c r="B42" s="15" t="s">
        <v>76</v>
      </c>
      <c r="C42" s="16"/>
    </row>
    <row r="43" spans="1:3" ht="15" customHeight="1">
      <c r="A43" s="14" t="s">
        <v>77</v>
      </c>
      <c r="B43" s="15" t="s">
        <v>78</v>
      </c>
      <c r="C43" s="16">
        <v>1000</v>
      </c>
    </row>
    <row r="44" spans="1:3" ht="15" customHeight="1">
      <c r="A44" s="14" t="s">
        <v>79</v>
      </c>
      <c r="B44" s="15" t="s">
        <v>80</v>
      </c>
      <c r="C44" s="16"/>
    </row>
    <row r="45" spans="1:3" ht="15" customHeight="1">
      <c r="A45" s="17" t="s">
        <v>81</v>
      </c>
      <c r="B45" s="18" t="s">
        <v>82</v>
      </c>
      <c r="C45" s="20">
        <v>30816</v>
      </c>
    </row>
    <row r="46" spans="1:3" ht="15" customHeight="1">
      <c r="A46" s="8" t="s">
        <v>83</v>
      </c>
      <c r="B46" s="9" t="s">
        <v>84</v>
      </c>
      <c r="C46" s="10">
        <f>SUM(C47:C51)</f>
        <v>0</v>
      </c>
    </row>
    <row r="47" spans="1:3" ht="15" customHeight="1">
      <c r="A47" s="11" t="s">
        <v>85</v>
      </c>
      <c r="B47" s="12" t="s">
        <v>86</v>
      </c>
      <c r="C47" s="13"/>
    </row>
    <row r="48" spans="1:3" ht="15" customHeight="1">
      <c r="A48" s="14" t="s">
        <v>87</v>
      </c>
      <c r="B48" s="15" t="s">
        <v>88</v>
      </c>
      <c r="C48" s="16"/>
    </row>
    <row r="49" spans="1:3" ht="15" customHeight="1">
      <c r="A49" s="14" t="s">
        <v>89</v>
      </c>
      <c r="B49" s="15" t="s">
        <v>90</v>
      </c>
      <c r="C49" s="16"/>
    </row>
    <row r="50" spans="1:3" ht="12" customHeight="1">
      <c r="A50" s="14" t="s">
        <v>91</v>
      </c>
      <c r="B50" s="15" t="s">
        <v>92</v>
      </c>
      <c r="C50" s="16"/>
    </row>
    <row r="51" spans="1:3" ht="12" customHeight="1">
      <c r="A51" s="17" t="s">
        <v>93</v>
      </c>
      <c r="B51" s="18" t="s">
        <v>94</v>
      </c>
      <c r="C51" s="20"/>
    </row>
    <row r="52" spans="1:3" ht="12" customHeight="1">
      <c r="A52" s="8" t="s">
        <v>95</v>
      </c>
      <c r="B52" s="9" t="s">
        <v>96</v>
      </c>
      <c r="C52" s="10">
        <f>SUM(C53:C55)</f>
        <v>0</v>
      </c>
    </row>
    <row r="53" spans="1:3" ht="12" customHeight="1">
      <c r="A53" s="11" t="s">
        <v>97</v>
      </c>
      <c r="B53" s="12" t="s">
        <v>98</v>
      </c>
      <c r="C53" s="13"/>
    </row>
    <row r="54" spans="1:3" ht="12" customHeight="1">
      <c r="A54" s="14" t="s">
        <v>99</v>
      </c>
      <c r="B54" s="15" t="s">
        <v>100</v>
      </c>
      <c r="C54" s="16"/>
    </row>
    <row r="55" spans="1:3" ht="12" customHeight="1">
      <c r="A55" s="14" t="s">
        <v>101</v>
      </c>
      <c r="B55" s="15" t="s">
        <v>102</v>
      </c>
      <c r="C55" s="16"/>
    </row>
    <row r="56" spans="1:3" ht="12" customHeight="1">
      <c r="A56" s="17" t="s">
        <v>103</v>
      </c>
      <c r="B56" s="18" t="s">
        <v>104</v>
      </c>
      <c r="C56" s="20"/>
    </row>
    <row r="57" spans="1:3" ht="12" customHeight="1">
      <c r="A57" s="8" t="s">
        <v>105</v>
      </c>
      <c r="B57" s="19" t="s">
        <v>106</v>
      </c>
      <c r="C57" s="10">
        <f>SUM(C58:C60)</f>
        <v>0</v>
      </c>
    </row>
    <row r="58" spans="1:3" ht="12" customHeight="1">
      <c r="A58" s="11" t="s">
        <v>107</v>
      </c>
      <c r="B58" s="12" t="s">
        <v>108</v>
      </c>
      <c r="C58" s="16"/>
    </row>
    <row r="59" spans="1:3" ht="12" customHeight="1">
      <c r="A59" s="14" t="s">
        <v>109</v>
      </c>
      <c r="B59" s="15" t="s">
        <v>110</v>
      </c>
      <c r="C59" s="16"/>
    </row>
    <row r="60" spans="1:3" ht="12" customHeight="1">
      <c r="A60" s="14" t="s">
        <v>111</v>
      </c>
      <c r="B60" s="15" t="s">
        <v>112</v>
      </c>
      <c r="C60" s="16"/>
    </row>
    <row r="61" spans="1:3" ht="12" customHeight="1">
      <c r="A61" s="17" t="s">
        <v>113</v>
      </c>
      <c r="B61" s="18" t="s">
        <v>114</v>
      </c>
      <c r="C61" s="16"/>
    </row>
    <row r="62" spans="1:3" ht="15" customHeight="1">
      <c r="A62" s="8" t="s">
        <v>115</v>
      </c>
      <c r="B62" s="9" t="s">
        <v>116</v>
      </c>
      <c r="C62" s="10">
        <f>+C7+C14+C21+C28+C35+C46+C52+C57</f>
        <v>19487873</v>
      </c>
    </row>
    <row r="63" spans="1:3" ht="15" customHeight="1">
      <c r="A63" s="22" t="s">
        <v>117</v>
      </c>
      <c r="B63" s="19" t="s">
        <v>118</v>
      </c>
      <c r="C63" s="10">
        <f>SUM(C64:C66)</f>
        <v>0</v>
      </c>
    </row>
    <row r="64" spans="1:3" ht="15" customHeight="1">
      <c r="A64" s="11" t="s">
        <v>119</v>
      </c>
      <c r="B64" s="12" t="s">
        <v>120</v>
      </c>
      <c r="C64" s="16"/>
    </row>
    <row r="65" spans="1:3" ht="15" customHeight="1">
      <c r="A65" s="14" t="s">
        <v>121</v>
      </c>
      <c r="B65" s="15" t="s">
        <v>122</v>
      </c>
      <c r="C65" s="16"/>
    </row>
    <row r="66" spans="1:3" ht="15" customHeight="1">
      <c r="A66" s="17" t="s">
        <v>123</v>
      </c>
      <c r="B66" s="23" t="s">
        <v>124</v>
      </c>
      <c r="C66" s="16"/>
    </row>
    <row r="67" spans="1:3" ht="15" customHeight="1">
      <c r="A67" s="22" t="s">
        <v>125</v>
      </c>
      <c r="B67" s="19" t="s">
        <v>126</v>
      </c>
      <c r="C67" s="10">
        <f>SUM(C68:C71)</f>
        <v>0</v>
      </c>
    </row>
    <row r="68" spans="1:3" ht="15" customHeight="1">
      <c r="A68" s="11" t="s">
        <v>127</v>
      </c>
      <c r="B68" s="12" t="s">
        <v>128</v>
      </c>
      <c r="C68" s="16"/>
    </row>
    <row r="69" spans="1:3" ht="15" customHeight="1">
      <c r="A69" s="14" t="s">
        <v>129</v>
      </c>
      <c r="B69" s="15" t="s">
        <v>130</v>
      </c>
      <c r="C69" s="16"/>
    </row>
    <row r="70" spans="1:3" ht="15" customHeight="1">
      <c r="A70" s="14" t="s">
        <v>131</v>
      </c>
      <c r="B70" s="15" t="s">
        <v>132</v>
      </c>
      <c r="C70" s="16"/>
    </row>
    <row r="71" spans="1:3" ht="15" customHeight="1">
      <c r="A71" s="17" t="s">
        <v>133</v>
      </c>
      <c r="B71" s="18" t="s">
        <v>134</v>
      </c>
      <c r="C71" s="16"/>
    </row>
    <row r="72" spans="1:3" ht="15" customHeight="1">
      <c r="A72" s="22" t="s">
        <v>135</v>
      </c>
      <c r="B72" s="19" t="s">
        <v>136</v>
      </c>
      <c r="C72" s="10">
        <f>SUM(C73:C74)</f>
        <v>12294684</v>
      </c>
    </row>
    <row r="73" spans="1:3" ht="15" customHeight="1">
      <c r="A73" s="11" t="s">
        <v>137</v>
      </c>
      <c r="B73" s="12" t="s">
        <v>138</v>
      </c>
      <c r="C73" s="16">
        <v>12294684</v>
      </c>
    </row>
    <row r="74" spans="1:3" ht="12" customHeight="1">
      <c r="A74" s="17" t="s">
        <v>139</v>
      </c>
      <c r="B74" s="18" t="s">
        <v>140</v>
      </c>
      <c r="C74" s="16"/>
    </row>
    <row r="75" spans="1:3" ht="12" customHeight="1">
      <c r="A75" s="22" t="s">
        <v>141</v>
      </c>
      <c r="B75" s="19" t="s">
        <v>142</v>
      </c>
      <c r="C75" s="10">
        <f>SUM(C76:C78)</f>
        <v>0</v>
      </c>
    </row>
    <row r="76" spans="1:3" ht="12" customHeight="1">
      <c r="A76" s="11" t="s">
        <v>143</v>
      </c>
      <c r="B76" s="12" t="s">
        <v>144</v>
      </c>
      <c r="C76" s="16"/>
    </row>
    <row r="77" spans="1:3" ht="12" customHeight="1">
      <c r="A77" s="14" t="s">
        <v>145</v>
      </c>
      <c r="B77" s="15" t="s">
        <v>146</v>
      </c>
      <c r="C77" s="16"/>
    </row>
    <row r="78" spans="1:3" ht="12" customHeight="1">
      <c r="A78" s="17" t="s">
        <v>147</v>
      </c>
      <c r="B78" s="18" t="s">
        <v>148</v>
      </c>
      <c r="C78" s="16"/>
    </row>
    <row r="79" spans="1:3" ht="12" customHeight="1">
      <c r="A79" s="22" t="s">
        <v>149</v>
      </c>
      <c r="B79" s="19" t="s">
        <v>150</v>
      </c>
      <c r="C79" s="10">
        <f>SUM(C80:C83)</f>
        <v>0</v>
      </c>
    </row>
    <row r="80" spans="1:3" ht="12" customHeight="1">
      <c r="A80" s="24" t="s">
        <v>151</v>
      </c>
      <c r="B80" s="12" t="s">
        <v>152</v>
      </c>
      <c r="C80" s="16"/>
    </row>
    <row r="81" spans="1:3" ht="12" customHeight="1">
      <c r="A81" s="25" t="s">
        <v>153</v>
      </c>
      <c r="B81" s="15" t="s">
        <v>154</v>
      </c>
      <c r="C81" s="16"/>
    </row>
    <row r="82" spans="1:3" ht="12" customHeight="1">
      <c r="A82" s="25" t="s">
        <v>155</v>
      </c>
      <c r="B82" s="15" t="s">
        <v>156</v>
      </c>
      <c r="C82" s="16"/>
    </row>
    <row r="83" spans="1:3" ht="12" customHeight="1">
      <c r="A83" s="26" t="s">
        <v>157</v>
      </c>
      <c r="B83" s="18" t="s">
        <v>158</v>
      </c>
      <c r="C83" s="16"/>
    </row>
    <row r="84" spans="1:3" ht="12" customHeight="1">
      <c r="A84" s="22" t="s">
        <v>159</v>
      </c>
      <c r="B84" s="19" t="s">
        <v>160</v>
      </c>
      <c r="C84" s="27"/>
    </row>
    <row r="85" spans="1:3" ht="15" customHeight="1">
      <c r="A85" s="22" t="s">
        <v>161</v>
      </c>
      <c r="B85" s="28" t="s">
        <v>162</v>
      </c>
      <c r="C85" s="10">
        <f>+C63+C67+C72+C75+C79+C84</f>
        <v>12294684</v>
      </c>
    </row>
    <row r="86" spans="1:3" ht="15" customHeight="1">
      <c r="A86" s="29" t="s">
        <v>163</v>
      </c>
      <c r="B86" s="30" t="s">
        <v>164</v>
      </c>
      <c r="C86" s="10">
        <f>+C62+C85</f>
        <v>31782557</v>
      </c>
    </row>
    <row r="87" spans="1:3" ht="15" customHeight="1">
      <c r="A87" s="31"/>
      <c r="B87" s="31"/>
      <c r="C87" s="32"/>
    </row>
    <row r="88" spans="1:3" ht="15" customHeight="1">
      <c r="A88" s="31"/>
      <c r="B88" s="31"/>
      <c r="C88" s="32"/>
    </row>
    <row r="89" spans="1:3" ht="15" customHeight="1">
      <c r="A89" s="31"/>
      <c r="B89" s="31"/>
      <c r="C89" s="32"/>
    </row>
    <row r="90" spans="1:3" ht="15" customHeight="1">
      <c r="A90" s="31"/>
      <c r="B90" s="31"/>
      <c r="C90" s="32"/>
    </row>
    <row r="91" spans="1:3" ht="15" customHeight="1">
      <c r="A91" s="31"/>
      <c r="B91" s="31"/>
      <c r="C91" s="32"/>
    </row>
    <row r="92" spans="1:3" ht="15" customHeight="1">
      <c r="A92" s="31"/>
      <c r="B92" s="31"/>
      <c r="C92" s="32"/>
    </row>
    <row r="93" spans="1:3" ht="15" customHeight="1">
      <c r="A93" s="31"/>
      <c r="B93" s="31"/>
      <c r="C93" s="32"/>
    </row>
    <row r="94" spans="1:3" ht="15" customHeight="1">
      <c r="A94" s="31"/>
      <c r="B94" s="31"/>
      <c r="C94" s="32"/>
    </row>
    <row r="95" spans="1:3" ht="15" customHeight="1">
      <c r="A95" s="31"/>
      <c r="B95" s="31"/>
      <c r="C95" s="32"/>
    </row>
    <row r="96" spans="1:3" ht="15" customHeight="1">
      <c r="A96" s="31"/>
      <c r="B96" s="31"/>
      <c r="C96" s="32"/>
    </row>
    <row r="97" spans="1:3" ht="15" customHeight="1">
      <c r="A97" s="31"/>
      <c r="B97" s="31"/>
      <c r="C97" s="32"/>
    </row>
    <row r="98" spans="1:3" ht="15" customHeight="1">
      <c r="A98" s="31"/>
      <c r="B98" s="31"/>
      <c r="C98" s="32"/>
    </row>
    <row r="99" spans="1:3" ht="15" customHeight="1">
      <c r="A99" s="31"/>
      <c r="B99" s="31"/>
      <c r="C99" s="32"/>
    </row>
    <row r="100" spans="1:3" ht="15" customHeight="1">
      <c r="A100" s="31"/>
      <c r="B100" s="31"/>
      <c r="C100" s="32"/>
    </row>
    <row r="101" spans="1:3" ht="15" customHeight="1">
      <c r="A101" s="31"/>
      <c r="B101" s="31"/>
      <c r="C101" s="32"/>
    </row>
    <row r="102" spans="1:3" ht="15" customHeight="1">
      <c r="A102" s="31"/>
      <c r="B102" s="31"/>
      <c r="C102" s="32"/>
    </row>
    <row r="103" spans="1:3" ht="15" customHeight="1">
      <c r="A103" s="31"/>
      <c r="B103" s="31"/>
      <c r="C103" s="32"/>
    </row>
    <row r="104" spans="1:3" ht="15" customHeight="1">
      <c r="A104" s="31"/>
      <c r="B104" s="31"/>
      <c r="C104" s="32"/>
    </row>
    <row r="105" spans="1:3" ht="15" customHeight="1">
      <c r="A105" s="31"/>
      <c r="B105" s="31"/>
      <c r="C105" s="32"/>
    </row>
    <row r="106" spans="1:3" ht="15" customHeight="1">
      <c r="A106" s="31"/>
      <c r="B106" s="31"/>
      <c r="C106" s="32"/>
    </row>
    <row r="107" spans="1:3" ht="15" customHeight="1">
      <c r="A107" s="31"/>
      <c r="B107" s="31"/>
      <c r="C107" s="32"/>
    </row>
    <row r="108" spans="1:3" ht="15" customHeight="1">
      <c r="A108" s="31"/>
      <c r="B108" s="31"/>
      <c r="C108" s="32"/>
    </row>
    <row r="109" spans="1:3" ht="15" customHeight="1">
      <c r="A109" s="31"/>
      <c r="B109" s="31"/>
      <c r="C109" s="32"/>
    </row>
    <row r="110" spans="1:3" ht="15" customHeight="1">
      <c r="A110" s="31"/>
      <c r="B110" s="31"/>
      <c r="C110" s="32"/>
    </row>
    <row r="111" spans="1:3" ht="20.100000000000001" customHeight="1">
      <c r="A111" s="33"/>
      <c r="B111" t="s">
        <v>350</v>
      </c>
      <c r="C111" s="34"/>
    </row>
    <row r="112" spans="1:3" ht="20.100000000000001" customHeight="1">
      <c r="A112" s="158" t="s">
        <v>165</v>
      </c>
      <c r="B112" s="158"/>
      <c r="C112" s="158"/>
    </row>
    <row r="113" spans="1:3" ht="20.100000000000001" customHeight="1">
      <c r="A113" s="160"/>
      <c r="B113" s="160"/>
      <c r="C113" s="35" t="s">
        <v>1</v>
      </c>
    </row>
    <row r="114" spans="1:3" ht="24.75" customHeight="1">
      <c r="A114" s="2" t="s">
        <v>2</v>
      </c>
      <c r="B114" s="3" t="s">
        <v>166</v>
      </c>
      <c r="C114" s="4" t="s">
        <v>4</v>
      </c>
    </row>
    <row r="115" spans="1:3" ht="15" customHeight="1">
      <c r="A115" s="36">
        <v>1</v>
      </c>
      <c r="B115" s="37">
        <v>2</v>
      </c>
      <c r="C115" s="38">
        <v>3</v>
      </c>
    </row>
    <row r="116" spans="1:3" ht="15" customHeight="1">
      <c r="A116" s="39" t="s">
        <v>5</v>
      </c>
      <c r="B116" s="40" t="s">
        <v>167</v>
      </c>
      <c r="C116" s="41">
        <f>SUM(C117:C121)</f>
        <v>22778617</v>
      </c>
    </row>
    <row r="117" spans="1:3" ht="15" customHeight="1">
      <c r="A117" s="42" t="s">
        <v>7</v>
      </c>
      <c r="B117" s="43" t="s">
        <v>168</v>
      </c>
      <c r="C117" s="44">
        <v>5477000</v>
      </c>
    </row>
    <row r="118" spans="1:3" ht="15" customHeight="1">
      <c r="A118" s="14" t="s">
        <v>9</v>
      </c>
      <c r="B118" s="45" t="s">
        <v>169</v>
      </c>
      <c r="C118" s="16">
        <v>968000</v>
      </c>
    </row>
    <row r="119" spans="1:3" ht="15" customHeight="1">
      <c r="A119" s="14" t="s">
        <v>11</v>
      </c>
      <c r="B119" s="45" t="s">
        <v>170</v>
      </c>
      <c r="C119" s="20">
        <v>13393067</v>
      </c>
    </row>
    <row r="120" spans="1:3" ht="15" customHeight="1">
      <c r="A120" s="14" t="s">
        <v>13</v>
      </c>
      <c r="B120" s="46" t="s">
        <v>171</v>
      </c>
      <c r="C120" s="20">
        <v>1527000</v>
      </c>
    </row>
    <row r="121" spans="1:3" ht="15" customHeight="1">
      <c r="A121" s="14" t="s">
        <v>172</v>
      </c>
      <c r="B121" s="47" t="s">
        <v>173</v>
      </c>
      <c r="C121" s="20">
        <v>1413550</v>
      </c>
    </row>
    <row r="122" spans="1:3" ht="15" customHeight="1">
      <c r="A122" s="14" t="s">
        <v>17</v>
      </c>
      <c r="B122" s="45" t="s">
        <v>174</v>
      </c>
      <c r="C122" s="20">
        <v>0</v>
      </c>
    </row>
    <row r="123" spans="1:3" ht="15" customHeight="1">
      <c r="A123" s="14" t="s">
        <v>175</v>
      </c>
      <c r="B123" s="48" t="s">
        <v>176</v>
      </c>
      <c r="C123" s="20"/>
    </row>
    <row r="124" spans="1:3" ht="15" customHeight="1">
      <c r="A124" s="14" t="s">
        <v>177</v>
      </c>
      <c r="B124" s="49" t="s">
        <v>178</v>
      </c>
      <c r="C124" s="20"/>
    </row>
    <row r="125" spans="1:3" ht="15" customHeight="1">
      <c r="A125" s="14" t="s">
        <v>179</v>
      </c>
      <c r="B125" s="49" t="s">
        <v>180</v>
      </c>
      <c r="C125" s="20"/>
    </row>
    <row r="126" spans="1:3" ht="15" customHeight="1">
      <c r="A126" s="14" t="s">
        <v>181</v>
      </c>
      <c r="B126" s="48" t="s">
        <v>182</v>
      </c>
      <c r="C126" s="20">
        <v>1378550</v>
      </c>
    </row>
    <row r="127" spans="1:3" ht="15" customHeight="1">
      <c r="A127" s="14" t="s">
        <v>183</v>
      </c>
      <c r="B127" s="48" t="s">
        <v>184</v>
      </c>
      <c r="C127" s="20"/>
    </row>
    <row r="128" spans="1:3" ht="15" customHeight="1">
      <c r="A128" s="14" t="s">
        <v>185</v>
      </c>
      <c r="B128" s="49" t="s">
        <v>186</v>
      </c>
      <c r="C128" s="20"/>
    </row>
    <row r="129" spans="1:3" ht="15" customHeight="1">
      <c r="A129" s="50" t="s">
        <v>187</v>
      </c>
      <c r="B129" s="51" t="s">
        <v>188</v>
      </c>
      <c r="C129" s="20"/>
    </row>
    <row r="130" spans="1:3" ht="15" customHeight="1">
      <c r="A130" s="14" t="s">
        <v>189</v>
      </c>
      <c r="B130" s="51" t="s">
        <v>190</v>
      </c>
      <c r="C130" s="20"/>
    </row>
    <row r="131" spans="1:3" ht="15" customHeight="1">
      <c r="A131" s="52" t="s">
        <v>191</v>
      </c>
      <c r="B131" s="53" t="s">
        <v>192</v>
      </c>
      <c r="C131" s="54">
        <v>35000</v>
      </c>
    </row>
    <row r="132" spans="1:3" ht="15" customHeight="1">
      <c r="A132" s="8" t="s">
        <v>19</v>
      </c>
      <c r="B132" s="55" t="s">
        <v>193</v>
      </c>
      <c r="C132" s="10">
        <f>+C133+C135+C137</f>
        <v>8085116</v>
      </c>
    </row>
    <row r="133" spans="1:3" ht="11.1" customHeight="1">
      <c r="A133" s="11" t="s">
        <v>21</v>
      </c>
      <c r="B133" s="45" t="s">
        <v>194</v>
      </c>
      <c r="C133" s="13">
        <v>1284116</v>
      </c>
    </row>
    <row r="134" spans="1:3" ht="11.1" customHeight="1">
      <c r="A134" s="11" t="s">
        <v>23</v>
      </c>
      <c r="B134" s="56" t="s">
        <v>195</v>
      </c>
      <c r="C134" s="13"/>
    </row>
    <row r="135" spans="1:3" ht="11.1" customHeight="1">
      <c r="A135" s="11" t="s">
        <v>25</v>
      </c>
      <c r="B135" s="56" t="s">
        <v>196</v>
      </c>
      <c r="C135" s="16">
        <v>6801000</v>
      </c>
    </row>
    <row r="136" spans="1:3" ht="11.1" customHeight="1">
      <c r="A136" s="11" t="s">
        <v>27</v>
      </c>
      <c r="B136" s="56" t="s">
        <v>197</v>
      </c>
      <c r="C136" s="57"/>
    </row>
    <row r="137" spans="1:3" ht="11.1" customHeight="1">
      <c r="A137" s="11" t="s">
        <v>29</v>
      </c>
      <c r="B137" s="58" t="s">
        <v>198</v>
      </c>
      <c r="C137" s="57"/>
    </row>
    <row r="138" spans="1:3" ht="11.1" customHeight="1">
      <c r="A138" s="11" t="s">
        <v>31</v>
      </c>
      <c r="B138" s="59" t="s">
        <v>199</v>
      </c>
      <c r="C138" s="57"/>
    </row>
    <row r="139" spans="1:3" ht="11.1" customHeight="1">
      <c r="A139" s="11" t="s">
        <v>200</v>
      </c>
      <c r="B139" s="60" t="s">
        <v>201</v>
      </c>
      <c r="C139" s="57"/>
    </row>
    <row r="140" spans="1:3" ht="11.1" customHeight="1">
      <c r="A140" s="11" t="s">
        <v>202</v>
      </c>
      <c r="B140" s="61" t="s">
        <v>180</v>
      </c>
      <c r="C140" s="57"/>
    </row>
    <row r="141" spans="1:3" ht="11.1" customHeight="1">
      <c r="A141" s="11" t="s">
        <v>203</v>
      </c>
      <c r="B141" s="61" t="s">
        <v>204</v>
      </c>
      <c r="C141" s="57"/>
    </row>
    <row r="142" spans="1:3" ht="11.1" customHeight="1">
      <c r="A142" s="11" t="s">
        <v>205</v>
      </c>
      <c r="B142" s="61" t="s">
        <v>206</v>
      </c>
      <c r="C142" s="57"/>
    </row>
    <row r="143" spans="1:3" ht="11.1" customHeight="1">
      <c r="A143" s="11" t="s">
        <v>207</v>
      </c>
      <c r="B143" s="61" t="s">
        <v>186</v>
      </c>
      <c r="C143" s="57"/>
    </row>
    <row r="144" spans="1:3" ht="11.1" customHeight="1">
      <c r="A144" s="11" t="s">
        <v>208</v>
      </c>
      <c r="B144" s="61" t="s">
        <v>209</v>
      </c>
      <c r="C144" s="57"/>
    </row>
    <row r="145" spans="1:3" ht="11.1" customHeight="1">
      <c r="A145" s="50" t="s">
        <v>210</v>
      </c>
      <c r="B145" s="61" t="s">
        <v>211</v>
      </c>
      <c r="C145" s="62"/>
    </row>
    <row r="146" spans="1:3" ht="15" customHeight="1">
      <c r="A146" s="8" t="s">
        <v>33</v>
      </c>
      <c r="B146" s="9" t="s">
        <v>212</v>
      </c>
      <c r="C146" s="10">
        <f>+C147+C148</f>
        <v>297626</v>
      </c>
    </row>
    <row r="147" spans="1:3" ht="15" customHeight="1">
      <c r="A147" s="11" t="s">
        <v>35</v>
      </c>
      <c r="B147" s="63" t="s">
        <v>213</v>
      </c>
      <c r="C147" s="13">
        <v>297626</v>
      </c>
    </row>
    <row r="148" spans="1:3" ht="15" customHeight="1">
      <c r="A148" s="17" t="s">
        <v>37</v>
      </c>
      <c r="B148" s="56" t="s">
        <v>214</v>
      </c>
      <c r="C148" s="20"/>
    </row>
    <row r="149" spans="1:3" ht="15" customHeight="1">
      <c r="A149" s="8" t="s">
        <v>47</v>
      </c>
      <c r="B149" s="9" t="s">
        <v>215</v>
      </c>
      <c r="C149" s="10">
        <f>+C116+C132+C146</f>
        <v>31161359</v>
      </c>
    </row>
    <row r="150" spans="1:3" ht="15" customHeight="1">
      <c r="A150" s="8" t="s">
        <v>61</v>
      </c>
      <c r="B150" s="9" t="s">
        <v>216</v>
      </c>
      <c r="C150" s="10">
        <f>+C151+C152+C153</f>
        <v>0</v>
      </c>
    </row>
    <row r="151" spans="1:3" ht="11.1" customHeight="1">
      <c r="A151" s="11" t="s">
        <v>63</v>
      </c>
      <c r="B151" s="63" t="s">
        <v>217</v>
      </c>
      <c r="C151" s="57"/>
    </row>
    <row r="152" spans="1:3" ht="11.1" customHeight="1">
      <c r="A152" s="11" t="s">
        <v>65</v>
      </c>
      <c r="B152" s="63" t="s">
        <v>218</v>
      </c>
      <c r="C152" s="57"/>
    </row>
    <row r="153" spans="1:3" ht="11.1" customHeight="1">
      <c r="A153" s="50" t="s">
        <v>67</v>
      </c>
      <c r="B153" s="64" t="s">
        <v>219</v>
      </c>
      <c r="C153" s="57"/>
    </row>
    <row r="154" spans="1:3" ht="11.1" customHeight="1">
      <c r="A154" s="8" t="s">
        <v>83</v>
      </c>
      <c r="B154" s="9" t="s">
        <v>220</v>
      </c>
      <c r="C154" s="10">
        <f>+C155+C156+C157+C158</f>
        <v>0</v>
      </c>
    </row>
    <row r="155" spans="1:3" ht="11.1" customHeight="1">
      <c r="A155" s="11" t="s">
        <v>85</v>
      </c>
      <c r="B155" s="63" t="s">
        <v>221</v>
      </c>
      <c r="C155" s="57"/>
    </row>
    <row r="156" spans="1:3" ht="11.1" customHeight="1">
      <c r="A156" s="11" t="s">
        <v>87</v>
      </c>
      <c r="B156" s="63" t="s">
        <v>222</v>
      </c>
      <c r="C156" s="57"/>
    </row>
    <row r="157" spans="1:3" ht="11.1" customHeight="1">
      <c r="A157" s="11" t="s">
        <v>89</v>
      </c>
      <c r="B157" s="63" t="s">
        <v>223</v>
      </c>
      <c r="C157" s="57"/>
    </row>
    <row r="158" spans="1:3" ht="11.1" customHeight="1">
      <c r="A158" s="50" t="s">
        <v>91</v>
      </c>
      <c r="B158" s="64" t="s">
        <v>224</v>
      </c>
      <c r="C158" s="57"/>
    </row>
    <row r="159" spans="1:3" ht="11.1" customHeight="1">
      <c r="A159" s="8" t="s">
        <v>95</v>
      </c>
      <c r="B159" s="9" t="s">
        <v>225</v>
      </c>
      <c r="C159" s="10">
        <f>+C160+C161+C162+C163</f>
        <v>621198</v>
      </c>
    </row>
    <row r="160" spans="1:3" ht="11.1" customHeight="1">
      <c r="A160" s="11" t="s">
        <v>97</v>
      </c>
      <c r="B160" s="63" t="s">
        <v>226</v>
      </c>
      <c r="C160" s="57"/>
    </row>
    <row r="161" spans="1:3" ht="11.1" customHeight="1">
      <c r="A161" s="11" t="s">
        <v>99</v>
      </c>
      <c r="B161" s="63" t="s">
        <v>227</v>
      </c>
      <c r="C161" s="57">
        <v>621198</v>
      </c>
    </row>
    <row r="162" spans="1:3" ht="11.1" customHeight="1">
      <c r="A162" s="11" t="s">
        <v>101</v>
      </c>
      <c r="B162" s="63" t="s">
        <v>228</v>
      </c>
      <c r="C162" s="57"/>
    </row>
    <row r="163" spans="1:3" ht="11.1" customHeight="1">
      <c r="A163" s="50" t="s">
        <v>103</v>
      </c>
      <c r="B163" s="64" t="s">
        <v>229</v>
      </c>
      <c r="C163" s="57"/>
    </row>
    <row r="164" spans="1:3" ht="11.1" customHeight="1">
      <c r="A164" s="8" t="s">
        <v>105</v>
      </c>
      <c r="B164" s="9" t="s">
        <v>230</v>
      </c>
      <c r="C164" s="65">
        <f>+C165+C166+C167+C168</f>
        <v>0</v>
      </c>
    </row>
    <row r="165" spans="1:3" ht="11.1" customHeight="1">
      <c r="A165" s="11" t="s">
        <v>107</v>
      </c>
      <c r="B165" s="63" t="s">
        <v>231</v>
      </c>
      <c r="C165" s="57"/>
    </row>
    <row r="166" spans="1:3" ht="11.1" customHeight="1">
      <c r="A166" s="11" t="s">
        <v>109</v>
      </c>
      <c r="B166" s="63" t="s">
        <v>232</v>
      </c>
      <c r="C166" s="57"/>
    </row>
    <row r="167" spans="1:3" ht="11.1" customHeight="1">
      <c r="A167" s="11" t="s">
        <v>111</v>
      </c>
      <c r="B167" s="63" t="s">
        <v>233</v>
      </c>
      <c r="C167" s="57"/>
    </row>
    <row r="168" spans="1:3" ht="11.1" customHeight="1">
      <c r="A168" s="11" t="s">
        <v>113</v>
      </c>
      <c r="B168" s="63" t="s">
        <v>234</v>
      </c>
      <c r="C168" s="57"/>
    </row>
    <row r="169" spans="1:3" ht="11.1" customHeight="1">
      <c r="A169" s="8" t="s">
        <v>115</v>
      </c>
      <c r="B169" s="9" t="s">
        <v>235</v>
      </c>
      <c r="C169" s="66">
        <v>621198</v>
      </c>
    </row>
    <row r="170" spans="1:3" ht="15" customHeight="1">
      <c r="A170" s="67" t="s">
        <v>117</v>
      </c>
      <c r="B170" s="68" t="s">
        <v>236</v>
      </c>
      <c r="C170" s="66">
        <f>+C149+C169</f>
        <v>31782557</v>
      </c>
    </row>
    <row r="171" spans="1:3" ht="20.100000000000001" customHeight="1"/>
  </sheetData>
  <mergeCells count="4">
    <mergeCell ref="A3:C3"/>
    <mergeCell ref="A4:B4"/>
    <mergeCell ref="A112:C112"/>
    <mergeCell ref="A113:B113"/>
  </mergeCells>
  <pageMargins left="0.23611111111111099" right="0.23611111111111099" top="0.47222222222222199" bottom="0.47222222222222199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E32"/>
  <sheetViews>
    <sheetView topLeftCell="A37" zoomScaleNormal="100" workbookViewId="0">
      <selection activeCell="B2" sqref="B2"/>
    </sheetView>
  </sheetViews>
  <sheetFormatPr defaultColWidth="8.7109375" defaultRowHeight="15"/>
  <cols>
    <col min="2" max="2" width="47" customWidth="1"/>
    <col min="3" max="3" width="16.85546875" customWidth="1"/>
    <col min="4" max="4" width="47.5703125" customWidth="1"/>
    <col min="5" max="5" width="16.28515625" customWidth="1"/>
  </cols>
  <sheetData>
    <row r="2" spans="1:5">
      <c r="B2" t="s">
        <v>351</v>
      </c>
    </row>
    <row r="3" spans="1:5" ht="30" customHeight="1">
      <c r="A3" s="69"/>
      <c r="B3" s="161" t="s">
        <v>237</v>
      </c>
      <c r="C3" s="161"/>
      <c r="D3" s="161"/>
      <c r="E3" s="161"/>
    </row>
    <row r="4" spans="1:5" ht="20.100000000000001" customHeight="1">
      <c r="A4" s="69"/>
      <c r="B4" s="70"/>
      <c r="C4" s="69"/>
      <c r="D4" s="69"/>
      <c r="E4" s="71" t="s">
        <v>238</v>
      </c>
    </row>
    <row r="5" spans="1:5" ht="20.100000000000001" customHeight="1">
      <c r="A5" s="162" t="s">
        <v>2</v>
      </c>
      <c r="B5" s="163" t="s">
        <v>239</v>
      </c>
      <c r="C5" s="163"/>
      <c r="D5" s="162" t="s">
        <v>240</v>
      </c>
      <c r="E5" s="162"/>
    </row>
    <row r="6" spans="1:5" ht="20.100000000000001" customHeight="1">
      <c r="A6" s="162"/>
      <c r="B6" s="72" t="s">
        <v>241</v>
      </c>
      <c r="C6" s="73" t="s">
        <v>4</v>
      </c>
      <c r="D6" s="72" t="s">
        <v>241</v>
      </c>
      <c r="E6" s="74" t="s">
        <v>4</v>
      </c>
    </row>
    <row r="7" spans="1:5" ht="20.100000000000001" customHeight="1">
      <c r="A7" s="75">
        <v>1</v>
      </c>
      <c r="B7" s="76">
        <v>2</v>
      </c>
      <c r="C7" s="77" t="s">
        <v>33</v>
      </c>
      <c r="D7" s="76" t="s">
        <v>47</v>
      </c>
      <c r="E7" s="78" t="s">
        <v>61</v>
      </c>
    </row>
    <row r="8" spans="1:5" ht="20.100000000000001" customHeight="1">
      <c r="A8" s="79" t="s">
        <v>5</v>
      </c>
      <c r="B8" s="80" t="s">
        <v>242</v>
      </c>
      <c r="C8" s="81">
        <v>15529942</v>
      </c>
      <c r="D8" s="80" t="s">
        <v>243</v>
      </c>
      <c r="E8" s="82">
        <v>5477000</v>
      </c>
    </row>
    <row r="9" spans="1:5" ht="20.100000000000001" customHeight="1">
      <c r="A9" s="83" t="s">
        <v>19</v>
      </c>
      <c r="B9" s="84" t="s">
        <v>244</v>
      </c>
      <c r="C9" s="85">
        <v>474850</v>
      </c>
      <c r="D9" s="84" t="s">
        <v>169</v>
      </c>
      <c r="E9" s="86">
        <v>968000</v>
      </c>
    </row>
    <row r="10" spans="1:5" ht="20.100000000000001" customHeight="1">
      <c r="A10" s="83" t="s">
        <v>33</v>
      </c>
      <c r="B10" s="84" t="s">
        <v>245</v>
      </c>
      <c r="C10" s="85"/>
      <c r="D10" s="84" t="s">
        <v>246</v>
      </c>
      <c r="E10" s="86">
        <v>13393067</v>
      </c>
    </row>
    <row r="11" spans="1:5" ht="20.100000000000001" customHeight="1">
      <c r="A11" s="83" t="s">
        <v>47</v>
      </c>
      <c r="B11" s="84" t="s">
        <v>247</v>
      </c>
      <c r="C11" s="85">
        <v>1695271</v>
      </c>
      <c r="D11" s="84" t="s">
        <v>171</v>
      </c>
      <c r="E11" s="86">
        <v>1527000</v>
      </c>
    </row>
    <row r="12" spans="1:5" ht="20.100000000000001" customHeight="1">
      <c r="A12" s="83" t="s">
        <v>61</v>
      </c>
      <c r="B12" s="87" t="s">
        <v>248</v>
      </c>
      <c r="C12" s="85"/>
      <c r="D12" s="84" t="s">
        <v>173</v>
      </c>
      <c r="E12" s="86">
        <v>1413550</v>
      </c>
    </row>
    <row r="13" spans="1:5" ht="20.100000000000001" customHeight="1">
      <c r="A13" s="83" t="s">
        <v>83</v>
      </c>
      <c r="B13" s="84" t="s">
        <v>249</v>
      </c>
      <c r="C13" s="88"/>
      <c r="D13" s="84" t="s">
        <v>250</v>
      </c>
      <c r="E13" s="86">
        <v>297626</v>
      </c>
    </row>
    <row r="14" spans="1:5" ht="20.100000000000001" customHeight="1">
      <c r="A14" s="83" t="s">
        <v>95</v>
      </c>
      <c r="B14" s="84" t="s">
        <v>82</v>
      </c>
      <c r="C14" s="85">
        <v>1787810</v>
      </c>
      <c r="D14" s="89"/>
      <c r="E14" s="86"/>
    </row>
    <row r="15" spans="1:5" ht="15" customHeight="1">
      <c r="A15" s="83" t="s">
        <v>105</v>
      </c>
      <c r="B15" s="89"/>
      <c r="C15" s="85"/>
      <c r="D15" s="89"/>
      <c r="E15" s="86"/>
    </row>
    <row r="16" spans="1:5" ht="15" customHeight="1">
      <c r="A16" s="83" t="s">
        <v>115</v>
      </c>
      <c r="B16" s="90"/>
      <c r="C16" s="88"/>
      <c r="D16" s="89"/>
      <c r="E16" s="86"/>
    </row>
    <row r="17" spans="1:5" ht="15" customHeight="1">
      <c r="A17" s="83" t="s">
        <v>117</v>
      </c>
      <c r="B17" s="89"/>
      <c r="C17" s="85"/>
      <c r="D17" s="89"/>
      <c r="E17" s="86"/>
    </row>
    <row r="18" spans="1:5" ht="15" customHeight="1">
      <c r="A18" s="83" t="s">
        <v>125</v>
      </c>
      <c r="B18" s="89"/>
      <c r="C18" s="85"/>
      <c r="D18" s="89"/>
      <c r="E18" s="86"/>
    </row>
    <row r="19" spans="1:5" ht="15" customHeight="1">
      <c r="A19" s="83" t="s">
        <v>135</v>
      </c>
      <c r="B19" s="91"/>
      <c r="C19" s="92"/>
      <c r="D19" s="89"/>
      <c r="E19" s="93"/>
    </row>
    <row r="20" spans="1:5" ht="20.100000000000001" customHeight="1">
      <c r="A20" s="94" t="s">
        <v>141</v>
      </c>
      <c r="B20" s="95" t="s">
        <v>251</v>
      </c>
      <c r="C20" s="96">
        <f>+C8+C9+C11+C12+C14+C15+C16+C17+C18+C19</f>
        <v>19487873</v>
      </c>
      <c r="D20" s="95" t="s">
        <v>252</v>
      </c>
      <c r="E20" s="97">
        <f>SUM(E8:E19)</f>
        <v>23076243</v>
      </c>
    </row>
    <row r="21" spans="1:5" ht="20.100000000000001" customHeight="1">
      <c r="A21" s="98" t="s">
        <v>149</v>
      </c>
      <c r="B21" s="99" t="s">
        <v>253</v>
      </c>
      <c r="C21" s="100">
        <v>12294684</v>
      </c>
      <c r="D21" s="84" t="s">
        <v>254</v>
      </c>
      <c r="E21" s="101"/>
    </row>
    <row r="22" spans="1:5" ht="20.100000000000001" customHeight="1">
      <c r="A22" s="102" t="s">
        <v>159</v>
      </c>
      <c r="B22" s="84" t="s">
        <v>255</v>
      </c>
      <c r="C22" s="85">
        <v>12294684</v>
      </c>
      <c r="D22" s="84" t="s">
        <v>256</v>
      </c>
      <c r="E22" s="86"/>
    </row>
    <row r="23" spans="1:5" ht="20.100000000000001" customHeight="1">
      <c r="A23" s="102" t="s">
        <v>161</v>
      </c>
      <c r="B23" s="84" t="s">
        <v>257</v>
      </c>
      <c r="C23" s="85"/>
      <c r="D23" s="84" t="s">
        <v>258</v>
      </c>
      <c r="E23" s="86"/>
    </row>
    <row r="24" spans="1:5" ht="20.100000000000001" customHeight="1">
      <c r="A24" s="102" t="s">
        <v>163</v>
      </c>
      <c r="B24" s="84" t="s">
        <v>259</v>
      </c>
      <c r="C24" s="85"/>
      <c r="D24" s="84" t="s">
        <v>260</v>
      </c>
      <c r="E24" s="86"/>
    </row>
    <row r="25" spans="1:5" ht="20.100000000000001" customHeight="1">
      <c r="A25" s="102" t="s">
        <v>261</v>
      </c>
      <c r="B25" s="84" t="s">
        <v>262</v>
      </c>
      <c r="C25" s="85"/>
      <c r="D25" s="99" t="s">
        <v>263</v>
      </c>
      <c r="E25" s="86"/>
    </row>
    <row r="26" spans="1:5" ht="20.100000000000001" customHeight="1">
      <c r="A26" s="102" t="s">
        <v>264</v>
      </c>
      <c r="B26" s="84" t="s">
        <v>265</v>
      </c>
      <c r="C26" s="103">
        <f>+C27+C28</f>
        <v>0</v>
      </c>
      <c r="D26" s="84" t="s">
        <v>266</v>
      </c>
      <c r="E26" s="86"/>
    </row>
    <row r="27" spans="1:5" ht="20.100000000000001" customHeight="1">
      <c r="A27" s="98" t="s">
        <v>267</v>
      </c>
      <c r="B27" s="99" t="s">
        <v>268</v>
      </c>
      <c r="C27" s="104"/>
      <c r="D27" s="80" t="s">
        <v>227</v>
      </c>
      <c r="E27" s="101">
        <v>621198</v>
      </c>
    </row>
    <row r="28" spans="1:5" ht="20.100000000000001" customHeight="1">
      <c r="A28" s="102" t="s">
        <v>269</v>
      </c>
      <c r="B28" s="84" t="s">
        <v>270</v>
      </c>
      <c r="C28" s="85"/>
      <c r="D28" s="89" t="s">
        <v>271</v>
      </c>
      <c r="E28" s="86">
        <v>0</v>
      </c>
    </row>
    <row r="29" spans="1:5" ht="20.100000000000001" customHeight="1">
      <c r="A29" s="94" t="s">
        <v>272</v>
      </c>
      <c r="B29" s="95" t="s">
        <v>273</v>
      </c>
      <c r="C29" s="96">
        <f>+C21+C26</f>
        <v>12294684</v>
      </c>
      <c r="D29" s="95" t="s">
        <v>274</v>
      </c>
      <c r="E29" s="97">
        <f>SUM(E21:E28)</f>
        <v>621198</v>
      </c>
    </row>
    <row r="30" spans="1:5" ht="20.100000000000001" customHeight="1">
      <c r="A30" s="94" t="s">
        <v>275</v>
      </c>
      <c r="B30" s="105" t="s">
        <v>276</v>
      </c>
      <c r="C30" s="106">
        <f>+C20+C29</f>
        <v>31782557</v>
      </c>
      <c r="D30" s="105" t="s">
        <v>277</v>
      </c>
      <c r="E30" s="106">
        <f>+E20+E29</f>
        <v>23697441</v>
      </c>
    </row>
    <row r="31" spans="1:5" ht="20.100000000000001" customHeight="1">
      <c r="A31" s="94" t="s">
        <v>278</v>
      </c>
      <c r="B31" s="105" t="s">
        <v>279</v>
      </c>
      <c r="C31" s="106"/>
      <c r="D31" s="105" t="s">
        <v>280</v>
      </c>
      <c r="E31" s="106" t="str">
        <f>IF(C20-E20&gt;0,C20-E20,"-")</f>
        <v>-</v>
      </c>
    </row>
    <row r="32" spans="1:5" ht="20.100000000000001" customHeight="1">
      <c r="A32" s="94" t="s">
        <v>281</v>
      </c>
      <c r="B32" s="105" t="s">
        <v>282</v>
      </c>
      <c r="C32" s="106" t="str">
        <f>IF(C20+C21-E30&lt;0,E30-(C20+C21),"-")</f>
        <v>-</v>
      </c>
      <c r="D32" s="105" t="s">
        <v>283</v>
      </c>
      <c r="E32" s="106"/>
    </row>
  </sheetData>
  <mergeCells count="4">
    <mergeCell ref="B3:E3"/>
    <mergeCell ref="A5:A6"/>
    <mergeCell ref="B5:C5"/>
    <mergeCell ref="D5:E5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5"/>
  <sheetViews>
    <sheetView zoomScaleNormal="100" workbookViewId="0">
      <selection activeCell="B1" sqref="B1"/>
    </sheetView>
  </sheetViews>
  <sheetFormatPr defaultColWidth="8.7109375" defaultRowHeight="15"/>
  <cols>
    <col min="2" max="2" width="46.7109375" customWidth="1"/>
    <col min="3" max="3" width="20.140625" customWidth="1"/>
    <col min="4" max="4" width="44.7109375" customWidth="1"/>
    <col min="5" max="5" width="16.140625" customWidth="1"/>
  </cols>
  <sheetData>
    <row r="1" spans="1:5">
      <c r="B1" t="s">
        <v>352</v>
      </c>
    </row>
    <row r="2" spans="1:5" ht="35.1" customHeight="1">
      <c r="A2" s="69"/>
      <c r="B2" s="161" t="s">
        <v>284</v>
      </c>
      <c r="C2" s="161"/>
      <c r="D2" s="161"/>
      <c r="E2" s="161"/>
    </row>
    <row r="3" spans="1:5" ht="15" customHeight="1">
      <c r="A3" s="69"/>
      <c r="B3" s="70"/>
      <c r="C3" s="69"/>
      <c r="D3" s="69"/>
      <c r="E3" s="71" t="s">
        <v>238</v>
      </c>
    </row>
    <row r="4" spans="1:5" ht="20.100000000000001" customHeight="1">
      <c r="A4" s="162" t="s">
        <v>2</v>
      </c>
      <c r="B4" s="163" t="s">
        <v>239</v>
      </c>
      <c r="C4" s="163"/>
      <c r="D4" s="162" t="s">
        <v>240</v>
      </c>
      <c r="E4" s="162"/>
    </row>
    <row r="5" spans="1:5" ht="20.100000000000001" customHeight="1">
      <c r="A5" s="162"/>
      <c r="B5" s="72" t="s">
        <v>241</v>
      </c>
      <c r="C5" s="73" t="s">
        <v>4</v>
      </c>
      <c r="D5" s="72" t="s">
        <v>241</v>
      </c>
      <c r="E5" s="73" t="s">
        <v>4</v>
      </c>
    </row>
    <row r="6" spans="1:5" ht="20.100000000000001" customHeight="1">
      <c r="A6" s="75">
        <v>1</v>
      </c>
      <c r="B6" s="76">
        <v>2</v>
      </c>
      <c r="C6" s="77">
        <v>3</v>
      </c>
      <c r="D6" s="76">
        <v>4</v>
      </c>
      <c r="E6" s="78">
        <v>5</v>
      </c>
    </row>
    <row r="7" spans="1:5" ht="15" customHeight="1">
      <c r="A7" s="79" t="s">
        <v>5</v>
      </c>
      <c r="B7" s="80" t="s">
        <v>285</v>
      </c>
      <c r="C7" s="81">
        <v>0</v>
      </c>
      <c r="D7" s="80" t="s">
        <v>194</v>
      </c>
      <c r="E7" s="82">
        <v>1284116</v>
      </c>
    </row>
    <row r="8" spans="1:5" ht="15" customHeight="1">
      <c r="A8" s="83" t="s">
        <v>19</v>
      </c>
      <c r="B8" s="84" t="s">
        <v>286</v>
      </c>
      <c r="C8" s="85"/>
      <c r="D8" s="84" t="s">
        <v>287</v>
      </c>
      <c r="E8" s="86"/>
    </row>
    <row r="9" spans="1:5" ht="15" customHeight="1">
      <c r="A9" s="83" t="s">
        <v>33</v>
      </c>
      <c r="B9" s="84" t="s">
        <v>288</v>
      </c>
      <c r="C9" s="85"/>
      <c r="D9" s="84" t="s">
        <v>196</v>
      </c>
      <c r="E9" s="86">
        <v>6801000</v>
      </c>
    </row>
    <row r="10" spans="1:5" ht="15" customHeight="1">
      <c r="A10" s="83" t="s">
        <v>47</v>
      </c>
      <c r="B10" s="84" t="s">
        <v>289</v>
      </c>
      <c r="C10" s="85"/>
      <c r="D10" s="84" t="s">
        <v>290</v>
      </c>
      <c r="E10" s="86"/>
    </row>
    <row r="11" spans="1:5" ht="15" customHeight="1">
      <c r="A11" s="83" t="s">
        <v>61</v>
      </c>
      <c r="B11" s="84" t="s">
        <v>291</v>
      </c>
      <c r="C11" s="85"/>
      <c r="D11" s="84" t="s">
        <v>198</v>
      </c>
      <c r="E11" s="86"/>
    </row>
    <row r="12" spans="1:5" ht="15" customHeight="1">
      <c r="A12" s="83" t="s">
        <v>83</v>
      </c>
      <c r="B12" s="84" t="s">
        <v>292</v>
      </c>
      <c r="C12" s="88"/>
      <c r="D12" s="89"/>
      <c r="E12" s="86"/>
    </row>
    <row r="13" spans="1:5" ht="12" customHeight="1">
      <c r="A13" s="83" t="s">
        <v>95</v>
      </c>
      <c r="B13" s="89"/>
      <c r="C13" s="85"/>
      <c r="D13" s="89"/>
      <c r="E13" s="86"/>
    </row>
    <row r="14" spans="1:5" ht="12" customHeight="1">
      <c r="A14" s="83" t="s">
        <v>105</v>
      </c>
      <c r="B14" s="89"/>
      <c r="C14" s="85"/>
      <c r="D14" s="89"/>
      <c r="E14" s="86"/>
    </row>
    <row r="15" spans="1:5" ht="12" customHeight="1">
      <c r="A15" s="83" t="s">
        <v>115</v>
      </c>
      <c r="B15" s="89"/>
      <c r="C15" s="88"/>
      <c r="D15" s="89"/>
      <c r="E15" s="86"/>
    </row>
    <row r="16" spans="1:5" ht="12" customHeight="1">
      <c r="A16" s="83" t="s">
        <v>117</v>
      </c>
      <c r="B16" s="89"/>
      <c r="C16" s="88"/>
      <c r="D16" s="89"/>
      <c r="E16" s="86"/>
    </row>
    <row r="17" spans="1:5" ht="12" customHeight="1">
      <c r="A17" s="107" t="s">
        <v>125</v>
      </c>
      <c r="B17" s="108"/>
      <c r="C17" s="109"/>
      <c r="D17" s="99" t="s">
        <v>250</v>
      </c>
      <c r="E17" s="101"/>
    </row>
    <row r="18" spans="1:5" ht="20.100000000000001" customHeight="1">
      <c r="A18" s="94" t="s">
        <v>135</v>
      </c>
      <c r="B18" s="95" t="s">
        <v>293</v>
      </c>
      <c r="C18" s="96">
        <f>+C7+C9+C10+C12+C13+C14+C15+C16+C17</f>
        <v>0</v>
      </c>
      <c r="D18" s="95" t="s">
        <v>294</v>
      </c>
      <c r="E18" s="97">
        <f>+E7+E9+E11+E12+E13+E14+E15+E16+E17</f>
        <v>8085116</v>
      </c>
    </row>
    <row r="19" spans="1:5" ht="12" customHeight="1">
      <c r="A19" s="79" t="s">
        <v>141</v>
      </c>
      <c r="B19" s="110" t="s">
        <v>295</v>
      </c>
      <c r="C19" s="111">
        <f>+C20+C21+C22+C23+C24</f>
        <v>0</v>
      </c>
      <c r="D19" s="84" t="s">
        <v>254</v>
      </c>
      <c r="E19" s="82"/>
    </row>
    <row r="20" spans="1:5" ht="12" customHeight="1">
      <c r="A20" s="83" t="s">
        <v>149</v>
      </c>
      <c r="B20" s="112" t="s">
        <v>255</v>
      </c>
      <c r="C20" s="85"/>
      <c r="D20" s="84" t="s">
        <v>296</v>
      </c>
      <c r="E20" s="86"/>
    </row>
    <row r="21" spans="1:5" ht="12" customHeight="1">
      <c r="A21" s="79" t="s">
        <v>159</v>
      </c>
      <c r="B21" s="112" t="s">
        <v>257</v>
      </c>
      <c r="C21" s="85"/>
      <c r="D21" s="84" t="s">
        <v>258</v>
      </c>
      <c r="E21" s="86"/>
    </row>
    <row r="22" spans="1:5" ht="12" customHeight="1">
      <c r="A22" s="83" t="s">
        <v>161</v>
      </c>
      <c r="B22" s="112" t="s">
        <v>259</v>
      </c>
      <c r="C22" s="85"/>
      <c r="D22" s="84" t="s">
        <v>260</v>
      </c>
      <c r="E22" s="86"/>
    </row>
    <row r="23" spans="1:5" ht="12" customHeight="1">
      <c r="A23" s="79" t="s">
        <v>163</v>
      </c>
      <c r="B23" s="112" t="s">
        <v>297</v>
      </c>
      <c r="C23" s="85"/>
      <c r="D23" s="99" t="s">
        <v>263</v>
      </c>
      <c r="E23" s="86"/>
    </row>
    <row r="24" spans="1:5" ht="12" customHeight="1">
      <c r="A24" s="83" t="s">
        <v>261</v>
      </c>
      <c r="B24" s="113" t="s">
        <v>262</v>
      </c>
      <c r="C24" s="85"/>
      <c r="D24" s="84" t="s">
        <v>298</v>
      </c>
      <c r="E24" s="86"/>
    </row>
    <row r="25" spans="1:5" ht="12" customHeight="1">
      <c r="A25" s="79" t="s">
        <v>264</v>
      </c>
      <c r="B25" s="114" t="s">
        <v>299</v>
      </c>
      <c r="C25" s="103">
        <f>+C26+C27+C28+C29+C30</f>
        <v>0</v>
      </c>
      <c r="D25" s="80" t="s">
        <v>300</v>
      </c>
      <c r="E25" s="86"/>
    </row>
    <row r="26" spans="1:5" ht="12" customHeight="1">
      <c r="A26" s="83" t="s">
        <v>267</v>
      </c>
      <c r="B26" s="113" t="s">
        <v>301</v>
      </c>
      <c r="C26" s="85"/>
      <c r="D26" s="80" t="s">
        <v>229</v>
      </c>
      <c r="E26" s="86"/>
    </row>
    <row r="27" spans="1:5" ht="12" customHeight="1">
      <c r="A27" s="79" t="s">
        <v>269</v>
      </c>
      <c r="B27" s="113" t="s">
        <v>268</v>
      </c>
      <c r="C27" s="85"/>
      <c r="D27" s="115"/>
      <c r="E27" s="86"/>
    </row>
    <row r="28" spans="1:5" ht="12" customHeight="1">
      <c r="A28" s="83" t="s">
        <v>272</v>
      </c>
      <c r="B28" s="112" t="s">
        <v>302</v>
      </c>
      <c r="C28" s="85"/>
      <c r="D28" s="115"/>
      <c r="E28" s="86"/>
    </row>
    <row r="29" spans="1:5" ht="12" customHeight="1">
      <c r="A29" s="79" t="s">
        <v>275</v>
      </c>
      <c r="B29" s="116" t="s">
        <v>303</v>
      </c>
      <c r="C29" s="85"/>
      <c r="D29" s="89"/>
      <c r="E29" s="86"/>
    </row>
    <row r="30" spans="1:5" ht="12" customHeight="1">
      <c r="A30" s="83" t="s">
        <v>278</v>
      </c>
      <c r="B30" s="117" t="s">
        <v>304</v>
      </c>
      <c r="C30" s="85"/>
      <c r="D30" s="115"/>
      <c r="E30" s="86"/>
    </row>
    <row r="31" spans="1:5" ht="20.100000000000001" customHeight="1">
      <c r="A31" s="94" t="s">
        <v>281</v>
      </c>
      <c r="B31" s="95" t="s">
        <v>305</v>
      </c>
      <c r="C31" s="96">
        <f>+C19+C25</f>
        <v>0</v>
      </c>
      <c r="D31" s="95" t="s">
        <v>306</v>
      </c>
      <c r="E31" s="97">
        <f>SUM(E19:E30)</f>
        <v>0</v>
      </c>
    </row>
    <row r="32" spans="1:5" ht="20.100000000000001" customHeight="1">
      <c r="A32" s="94" t="s">
        <v>307</v>
      </c>
      <c r="B32" s="105" t="s">
        <v>308</v>
      </c>
      <c r="C32" s="106">
        <f>+C18+C31</f>
        <v>0</v>
      </c>
      <c r="D32" s="105" t="s">
        <v>309</v>
      </c>
      <c r="E32" s="106">
        <f>+E18+E31</f>
        <v>8085116</v>
      </c>
    </row>
    <row r="33" spans="1:5" ht="15" customHeight="1">
      <c r="A33" s="94" t="s">
        <v>310</v>
      </c>
      <c r="B33" s="105" t="s">
        <v>279</v>
      </c>
      <c r="C33" s="106"/>
      <c r="D33" s="105" t="s">
        <v>280</v>
      </c>
      <c r="E33" s="106" t="str">
        <f>IF(C18-E18&gt;0,C18-E18,"-")</f>
        <v>-</v>
      </c>
    </row>
    <row r="34" spans="1:5" ht="15" customHeight="1">
      <c r="A34" s="94" t="s">
        <v>311</v>
      </c>
      <c r="B34" s="105" t="s">
        <v>282</v>
      </c>
      <c r="C34" s="106"/>
      <c r="D34" s="105" t="s">
        <v>283</v>
      </c>
      <c r="E34" s="106" t="str">
        <f>IF(C18+C19-E32&gt;0,C18+C19-E32,"-")</f>
        <v>-</v>
      </c>
    </row>
    <row r="35" spans="1:5" ht="20.100000000000001" customHeight="1"/>
  </sheetData>
  <mergeCells count="4">
    <mergeCell ref="B2:E2"/>
    <mergeCell ref="A4:A5"/>
    <mergeCell ref="B4:C4"/>
    <mergeCell ref="D4:E4"/>
  </mergeCells>
  <pageMargins left="0.23611111111111099" right="0.23611111111111099" top="0.59027777777777801" bottom="0.59027777777777801" header="0.51180555555555496" footer="0.51180555555555496"/>
  <pageSetup paperSize="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O29"/>
  <sheetViews>
    <sheetView zoomScaleNormal="100" workbookViewId="0">
      <selection activeCell="B2" sqref="B2"/>
    </sheetView>
  </sheetViews>
  <sheetFormatPr defaultColWidth="8.7109375" defaultRowHeight="15"/>
  <cols>
    <col min="1" max="1" width="7.42578125" customWidth="1"/>
    <col min="2" max="2" width="27.28515625" customWidth="1"/>
    <col min="3" max="3" width="8.42578125" customWidth="1"/>
    <col min="4" max="4" width="8.140625" customWidth="1"/>
    <col min="5" max="5" width="8.28515625" customWidth="1"/>
    <col min="6" max="7" width="7.85546875" customWidth="1"/>
    <col min="8" max="8" width="7.5703125" customWidth="1"/>
    <col min="9" max="10" width="7.85546875" customWidth="1"/>
    <col min="11" max="11" width="7.7109375" customWidth="1"/>
    <col min="12" max="12" width="8" customWidth="1"/>
    <col min="13" max="13" width="7.85546875" customWidth="1"/>
    <col min="14" max="14" width="8" customWidth="1"/>
  </cols>
  <sheetData>
    <row r="2" spans="1:15">
      <c r="B2" t="s">
        <v>353</v>
      </c>
    </row>
    <row r="3" spans="1:15" ht="30" customHeight="1">
      <c r="A3" s="164" t="s">
        <v>312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</row>
    <row r="4" spans="1:15" ht="20.100000000000001" customHeight="1">
      <c r="A4" s="118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20" t="s">
        <v>238</v>
      </c>
    </row>
    <row r="5" spans="1:15" ht="20.100000000000001" customHeight="1">
      <c r="A5" s="121" t="s">
        <v>313</v>
      </c>
      <c r="B5" s="122" t="s">
        <v>241</v>
      </c>
      <c r="C5" s="122" t="s">
        <v>314</v>
      </c>
      <c r="D5" s="122" t="s">
        <v>315</v>
      </c>
      <c r="E5" s="122" t="s">
        <v>316</v>
      </c>
      <c r="F5" s="122" t="s">
        <v>317</v>
      </c>
      <c r="G5" s="122" t="s">
        <v>318</v>
      </c>
      <c r="H5" s="122" t="s">
        <v>319</v>
      </c>
      <c r="I5" s="122" t="s">
        <v>320</v>
      </c>
      <c r="J5" s="122" t="s">
        <v>321</v>
      </c>
      <c r="K5" s="122" t="s">
        <v>322</v>
      </c>
      <c r="L5" s="122" t="s">
        <v>323</v>
      </c>
      <c r="M5" s="122" t="s">
        <v>324</v>
      </c>
      <c r="N5" s="122" t="s">
        <v>325</v>
      </c>
      <c r="O5" s="123" t="s">
        <v>326</v>
      </c>
    </row>
    <row r="6" spans="1:15" ht="20.100000000000001" customHeight="1">
      <c r="A6" s="124" t="s">
        <v>5</v>
      </c>
      <c r="B6" s="165" t="s">
        <v>239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</row>
    <row r="7" spans="1:15" ht="21" customHeight="1">
      <c r="A7" s="125" t="s">
        <v>19</v>
      </c>
      <c r="B7" s="64" t="s">
        <v>242</v>
      </c>
      <c r="C7" s="126">
        <v>1294162</v>
      </c>
      <c r="D7" s="126">
        <v>1294162</v>
      </c>
      <c r="E7" s="126">
        <v>1294162</v>
      </c>
      <c r="F7" s="126">
        <v>1294162</v>
      </c>
      <c r="G7" s="126">
        <v>1294162</v>
      </c>
      <c r="H7" s="126">
        <v>1294162</v>
      </c>
      <c r="I7" s="126">
        <v>1294162</v>
      </c>
      <c r="J7" s="126">
        <v>1294162</v>
      </c>
      <c r="K7" s="126">
        <v>1294162</v>
      </c>
      <c r="L7" s="126">
        <v>1294162</v>
      </c>
      <c r="M7" s="126">
        <v>1294161</v>
      </c>
      <c r="N7" s="126">
        <v>1294161</v>
      </c>
      <c r="O7" s="127">
        <f t="shared" ref="O7:O16" si="0">SUM(C7:N7)</f>
        <v>15529942</v>
      </c>
    </row>
    <row r="8" spans="1:15" ht="21.75" customHeight="1">
      <c r="A8" s="128" t="s">
        <v>33</v>
      </c>
      <c r="B8" s="45" t="s">
        <v>327</v>
      </c>
      <c r="C8" s="129">
        <v>39571</v>
      </c>
      <c r="D8" s="129">
        <v>39571</v>
      </c>
      <c r="E8" s="129">
        <v>39571</v>
      </c>
      <c r="F8" s="129">
        <v>39571</v>
      </c>
      <c r="G8" s="129">
        <v>39571</v>
      </c>
      <c r="H8" s="129">
        <v>39571</v>
      </c>
      <c r="I8" s="129">
        <v>39571</v>
      </c>
      <c r="J8" s="129">
        <v>39571</v>
      </c>
      <c r="K8" s="129">
        <v>39571</v>
      </c>
      <c r="L8" s="129">
        <v>39571</v>
      </c>
      <c r="M8" s="129">
        <v>39570</v>
      </c>
      <c r="N8" s="129">
        <v>39570</v>
      </c>
      <c r="O8" s="130">
        <f t="shared" si="0"/>
        <v>474850</v>
      </c>
    </row>
    <row r="9" spans="1:15" ht="21.75" customHeight="1">
      <c r="A9" s="128" t="s">
        <v>47</v>
      </c>
      <c r="B9" s="63" t="s">
        <v>328</v>
      </c>
      <c r="C9" s="131">
        <v>0</v>
      </c>
      <c r="D9" s="131">
        <v>0</v>
      </c>
      <c r="E9" s="131">
        <v>0</v>
      </c>
      <c r="F9" s="131">
        <v>0</v>
      </c>
      <c r="G9" s="131">
        <v>0</v>
      </c>
      <c r="H9" s="131">
        <v>0</v>
      </c>
      <c r="I9" s="131">
        <v>0</v>
      </c>
      <c r="J9" s="131">
        <v>0</v>
      </c>
      <c r="K9" s="131">
        <v>0</v>
      </c>
      <c r="L9" s="131"/>
      <c r="M9" s="131"/>
      <c r="N9" s="131"/>
      <c r="O9" s="132">
        <f t="shared" si="0"/>
        <v>0</v>
      </c>
    </row>
    <row r="10" spans="1:15" ht="20.100000000000001" customHeight="1">
      <c r="A10" s="128" t="s">
        <v>61</v>
      </c>
      <c r="B10" s="133" t="s">
        <v>247</v>
      </c>
      <c r="C10" s="129">
        <v>141273</v>
      </c>
      <c r="D10" s="129">
        <v>141273</v>
      </c>
      <c r="E10" s="129">
        <v>141273</v>
      </c>
      <c r="F10" s="129">
        <v>141273</v>
      </c>
      <c r="G10" s="129">
        <v>141273</v>
      </c>
      <c r="H10" s="129">
        <v>141273</v>
      </c>
      <c r="I10" s="129">
        <v>141273</v>
      </c>
      <c r="J10" s="129">
        <v>141272</v>
      </c>
      <c r="K10" s="129">
        <v>141272</v>
      </c>
      <c r="L10" s="129">
        <v>141272</v>
      </c>
      <c r="M10" s="129">
        <v>141272</v>
      </c>
      <c r="N10" s="129">
        <v>141272</v>
      </c>
      <c r="O10" s="130">
        <f t="shared" si="0"/>
        <v>1695271</v>
      </c>
    </row>
    <row r="11" spans="1:15" ht="20.100000000000001" customHeight="1">
      <c r="A11" s="128" t="s">
        <v>83</v>
      </c>
      <c r="B11" s="133" t="s">
        <v>329</v>
      </c>
      <c r="C11" s="129">
        <v>148984</v>
      </c>
      <c r="D11" s="129">
        <v>148984</v>
      </c>
      <c r="E11" s="129">
        <v>148984</v>
      </c>
      <c r="F11" s="129">
        <v>148984</v>
      </c>
      <c r="G11" s="129">
        <v>148984</v>
      </c>
      <c r="H11" s="129">
        <v>148984</v>
      </c>
      <c r="I11" s="129">
        <v>148984</v>
      </c>
      <c r="J11" s="129">
        <v>148984</v>
      </c>
      <c r="K11" s="129">
        <v>148984</v>
      </c>
      <c r="L11" s="129">
        <v>148984</v>
      </c>
      <c r="M11" s="129">
        <v>148985</v>
      </c>
      <c r="N11" s="129">
        <v>148985</v>
      </c>
      <c r="O11" s="130">
        <f t="shared" si="0"/>
        <v>1787810</v>
      </c>
    </row>
    <row r="12" spans="1:15" ht="20.100000000000001" customHeight="1">
      <c r="A12" s="128" t="s">
        <v>95</v>
      </c>
      <c r="B12" s="133" t="s">
        <v>288</v>
      </c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30">
        <f t="shared" si="0"/>
        <v>0</v>
      </c>
    </row>
    <row r="13" spans="1:15" ht="20.100000000000001" customHeight="1">
      <c r="A13" s="128" t="s">
        <v>105</v>
      </c>
      <c r="B13" s="133" t="s">
        <v>248</v>
      </c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30">
        <f t="shared" si="0"/>
        <v>0</v>
      </c>
    </row>
    <row r="14" spans="1:15" ht="21" customHeight="1">
      <c r="A14" s="128" t="s">
        <v>115</v>
      </c>
      <c r="B14" s="45" t="s">
        <v>330</v>
      </c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30">
        <f t="shared" si="0"/>
        <v>0</v>
      </c>
    </row>
    <row r="15" spans="1:15" ht="20.100000000000001" customHeight="1">
      <c r="A15" s="128" t="s">
        <v>117</v>
      </c>
      <c r="B15" s="133" t="s">
        <v>331</v>
      </c>
      <c r="C15" s="129">
        <v>1024557</v>
      </c>
      <c r="D15" s="129">
        <v>1024557</v>
      </c>
      <c r="E15" s="129">
        <v>1024557</v>
      </c>
      <c r="F15" s="129">
        <v>1024557</v>
      </c>
      <c r="G15" s="129">
        <v>1024557</v>
      </c>
      <c r="H15" s="129">
        <v>1024557</v>
      </c>
      <c r="I15" s="129">
        <v>1024557</v>
      </c>
      <c r="J15" s="129">
        <v>1024557</v>
      </c>
      <c r="K15" s="129">
        <v>1024557</v>
      </c>
      <c r="L15" s="129">
        <v>1024557</v>
      </c>
      <c r="M15" s="129">
        <v>1024557</v>
      </c>
      <c r="N15" s="129">
        <v>1024557</v>
      </c>
      <c r="O15" s="130">
        <f t="shared" si="0"/>
        <v>12294684</v>
      </c>
    </row>
    <row r="16" spans="1:15" ht="20.100000000000001" customHeight="1">
      <c r="A16" s="124" t="s">
        <v>125</v>
      </c>
      <c r="B16" s="134" t="s">
        <v>332</v>
      </c>
      <c r="C16" s="135">
        <f t="shared" ref="C16:N16" si="1">SUM(C7:C15)</f>
        <v>2648547</v>
      </c>
      <c r="D16" s="135">
        <f t="shared" si="1"/>
        <v>2648547</v>
      </c>
      <c r="E16" s="135">
        <f t="shared" si="1"/>
        <v>2648547</v>
      </c>
      <c r="F16" s="135">
        <f t="shared" si="1"/>
        <v>2648547</v>
      </c>
      <c r="G16" s="135">
        <f t="shared" si="1"/>
        <v>2648547</v>
      </c>
      <c r="H16" s="135">
        <f t="shared" si="1"/>
        <v>2648547</v>
      </c>
      <c r="I16" s="135">
        <f t="shared" si="1"/>
        <v>2648547</v>
      </c>
      <c r="J16" s="135">
        <f t="shared" si="1"/>
        <v>2648546</v>
      </c>
      <c r="K16" s="135">
        <f t="shared" si="1"/>
        <v>2648546</v>
      </c>
      <c r="L16" s="135">
        <f t="shared" si="1"/>
        <v>2648546</v>
      </c>
      <c r="M16" s="135">
        <f t="shared" si="1"/>
        <v>2648545</v>
      </c>
      <c r="N16" s="135">
        <f t="shared" si="1"/>
        <v>2648545</v>
      </c>
      <c r="O16" s="136">
        <f t="shared" si="0"/>
        <v>31782557</v>
      </c>
    </row>
    <row r="17" spans="1:15" ht="20.100000000000001" customHeight="1">
      <c r="A17" s="124" t="s">
        <v>135</v>
      </c>
      <c r="B17" s="165" t="s">
        <v>240</v>
      </c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</row>
    <row r="18" spans="1:15" ht="20.100000000000001" customHeight="1">
      <c r="A18" s="137" t="s">
        <v>141</v>
      </c>
      <c r="B18" s="138" t="s">
        <v>243</v>
      </c>
      <c r="C18" s="131">
        <v>456417</v>
      </c>
      <c r="D18" s="131">
        <v>456417</v>
      </c>
      <c r="E18" s="131">
        <v>456417</v>
      </c>
      <c r="F18" s="131">
        <v>456417</v>
      </c>
      <c r="G18" s="131">
        <v>456417</v>
      </c>
      <c r="H18" s="131">
        <v>456417</v>
      </c>
      <c r="I18" s="131">
        <v>456417</v>
      </c>
      <c r="J18" s="131">
        <v>456417</v>
      </c>
      <c r="K18" s="131">
        <v>456416</v>
      </c>
      <c r="L18" s="131">
        <v>456416</v>
      </c>
      <c r="M18" s="131">
        <v>456416</v>
      </c>
      <c r="N18" s="131">
        <v>456416</v>
      </c>
      <c r="O18" s="132">
        <f t="shared" ref="O18:O28" si="2">SUM(C18:N18)</f>
        <v>5477000</v>
      </c>
    </row>
    <row r="19" spans="1:15" ht="21.75" customHeight="1">
      <c r="A19" s="128" t="s">
        <v>149</v>
      </c>
      <c r="B19" s="45" t="s">
        <v>169</v>
      </c>
      <c r="C19" s="129">
        <v>80667</v>
      </c>
      <c r="D19" s="129">
        <v>80667</v>
      </c>
      <c r="E19" s="129">
        <v>80667</v>
      </c>
      <c r="F19" s="129">
        <v>80667</v>
      </c>
      <c r="G19" s="129">
        <v>80667</v>
      </c>
      <c r="H19" s="129">
        <v>80667</v>
      </c>
      <c r="I19" s="129">
        <v>80667</v>
      </c>
      <c r="J19" s="129">
        <v>80667</v>
      </c>
      <c r="K19" s="129">
        <v>80666</v>
      </c>
      <c r="L19" s="129">
        <v>80666</v>
      </c>
      <c r="M19" s="129">
        <v>80666</v>
      </c>
      <c r="N19" s="129">
        <v>80666</v>
      </c>
      <c r="O19" s="130">
        <f t="shared" si="2"/>
        <v>968000</v>
      </c>
    </row>
    <row r="20" spans="1:15" ht="20.100000000000001" customHeight="1">
      <c r="A20" s="128" t="s">
        <v>159</v>
      </c>
      <c r="B20" s="133" t="s">
        <v>170</v>
      </c>
      <c r="C20" s="129">
        <v>1116089</v>
      </c>
      <c r="D20" s="129">
        <v>1116089</v>
      </c>
      <c r="E20" s="129">
        <v>1116089</v>
      </c>
      <c r="F20" s="129">
        <v>1116089</v>
      </c>
      <c r="G20" s="129">
        <v>1116089</v>
      </c>
      <c r="H20" s="129">
        <v>1116089</v>
      </c>
      <c r="I20" s="129">
        <v>1116089</v>
      </c>
      <c r="J20" s="129">
        <v>1116089</v>
      </c>
      <c r="K20" s="129">
        <v>1116089</v>
      </c>
      <c r="L20" s="129">
        <v>1116089</v>
      </c>
      <c r="M20" s="129">
        <v>1116089</v>
      </c>
      <c r="N20" s="129">
        <v>1116088</v>
      </c>
      <c r="O20" s="130">
        <f t="shared" si="2"/>
        <v>13393067</v>
      </c>
    </row>
    <row r="21" spans="1:15" ht="20.100000000000001" customHeight="1">
      <c r="A21" s="128" t="s">
        <v>161</v>
      </c>
      <c r="B21" s="133" t="s">
        <v>171</v>
      </c>
      <c r="C21" s="129">
        <v>127250</v>
      </c>
      <c r="D21" s="129">
        <v>127250</v>
      </c>
      <c r="E21" s="129">
        <v>127250</v>
      </c>
      <c r="F21" s="129">
        <v>127250</v>
      </c>
      <c r="G21" s="129">
        <v>127250</v>
      </c>
      <c r="H21" s="129">
        <v>127250</v>
      </c>
      <c r="I21" s="129">
        <v>127250</v>
      </c>
      <c r="J21" s="129">
        <v>127250</v>
      </c>
      <c r="K21" s="129">
        <v>127250</v>
      </c>
      <c r="L21" s="129">
        <v>127250</v>
      </c>
      <c r="M21" s="129">
        <v>127250</v>
      </c>
      <c r="N21" s="129">
        <v>127250</v>
      </c>
      <c r="O21" s="130">
        <f t="shared" si="2"/>
        <v>1527000</v>
      </c>
    </row>
    <row r="22" spans="1:15" ht="20.100000000000001" customHeight="1">
      <c r="A22" s="128" t="s">
        <v>163</v>
      </c>
      <c r="B22" s="133" t="s">
        <v>173</v>
      </c>
      <c r="C22" s="129">
        <v>117796</v>
      </c>
      <c r="D22" s="129">
        <v>117796</v>
      </c>
      <c r="E22" s="129">
        <v>117796</v>
      </c>
      <c r="F22" s="129">
        <v>117796</v>
      </c>
      <c r="G22" s="129">
        <v>117796</v>
      </c>
      <c r="H22" s="129">
        <v>117796</v>
      </c>
      <c r="I22" s="129">
        <v>117796</v>
      </c>
      <c r="J22" s="129">
        <v>117796</v>
      </c>
      <c r="K22" s="129">
        <v>117796</v>
      </c>
      <c r="L22" s="129">
        <v>117796</v>
      </c>
      <c r="M22" s="129">
        <v>117795</v>
      </c>
      <c r="N22" s="129">
        <v>117795</v>
      </c>
      <c r="O22" s="130">
        <f t="shared" si="2"/>
        <v>1413550</v>
      </c>
    </row>
    <row r="23" spans="1:15" ht="20.100000000000001" customHeight="1">
      <c r="A23" s="128" t="s">
        <v>261</v>
      </c>
      <c r="B23" s="133" t="s">
        <v>250</v>
      </c>
      <c r="C23" s="129">
        <v>24802</v>
      </c>
      <c r="D23" s="129">
        <v>24802</v>
      </c>
      <c r="E23" s="129">
        <v>24802</v>
      </c>
      <c r="F23" s="129">
        <v>24802</v>
      </c>
      <c r="G23" s="129">
        <v>24802</v>
      </c>
      <c r="H23" s="129">
        <v>24802</v>
      </c>
      <c r="I23" s="129">
        <v>24802</v>
      </c>
      <c r="J23" s="129">
        <v>24802</v>
      </c>
      <c r="K23" s="129">
        <v>24802</v>
      </c>
      <c r="L23" s="129">
        <v>24802</v>
      </c>
      <c r="M23" s="129">
        <v>24803</v>
      </c>
      <c r="N23" s="129">
        <v>24803</v>
      </c>
      <c r="O23" s="130">
        <f t="shared" si="2"/>
        <v>297626</v>
      </c>
    </row>
    <row r="24" spans="1:15" ht="20.100000000000001" customHeight="1">
      <c r="A24" s="128" t="s">
        <v>264</v>
      </c>
      <c r="B24" s="133" t="s">
        <v>194</v>
      </c>
      <c r="C24" s="129">
        <v>106510</v>
      </c>
      <c r="D24" s="129">
        <v>106510</v>
      </c>
      <c r="E24" s="129">
        <v>106510</v>
      </c>
      <c r="F24" s="129">
        <v>106510</v>
      </c>
      <c r="G24" s="129">
        <v>106510</v>
      </c>
      <c r="H24" s="129">
        <v>106510</v>
      </c>
      <c r="I24" s="129">
        <v>106508</v>
      </c>
      <c r="J24" s="129">
        <v>107507</v>
      </c>
      <c r="K24" s="129">
        <v>107510</v>
      </c>
      <c r="L24" s="129">
        <v>106510</v>
      </c>
      <c r="M24" s="129">
        <v>108510</v>
      </c>
      <c r="N24" s="129">
        <v>108511</v>
      </c>
      <c r="O24" s="130">
        <f t="shared" si="2"/>
        <v>1284116</v>
      </c>
    </row>
    <row r="25" spans="1:15" ht="20.100000000000001" customHeight="1">
      <c r="A25" s="128" t="s">
        <v>267</v>
      </c>
      <c r="B25" s="45" t="s">
        <v>196</v>
      </c>
      <c r="C25" s="129">
        <v>567000</v>
      </c>
      <c r="D25" s="129">
        <v>567000</v>
      </c>
      <c r="E25" s="129">
        <v>567000</v>
      </c>
      <c r="F25" s="129">
        <v>567000</v>
      </c>
      <c r="G25" s="129">
        <v>567000</v>
      </c>
      <c r="H25" s="129">
        <v>567000</v>
      </c>
      <c r="I25" s="129">
        <v>567000</v>
      </c>
      <c r="J25" s="129">
        <v>567000</v>
      </c>
      <c r="K25" s="129">
        <v>567000</v>
      </c>
      <c r="L25" s="129">
        <v>566000</v>
      </c>
      <c r="M25" s="129">
        <v>566000</v>
      </c>
      <c r="N25" s="129">
        <v>566000</v>
      </c>
      <c r="O25" s="130">
        <f t="shared" si="2"/>
        <v>6801000</v>
      </c>
    </row>
    <row r="26" spans="1:15" ht="20.100000000000001" customHeight="1">
      <c r="A26" s="128" t="s">
        <v>269</v>
      </c>
      <c r="B26" s="133" t="s">
        <v>198</v>
      </c>
      <c r="C26" s="129">
        <v>0</v>
      </c>
      <c r="D26" s="129">
        <v>0</v>
      </c>
      <c r="E26" s="129">
        <v>0</v>
      </c>
      <c r="F26" s="129">
        <v>0</v>
      </c>
      <c r="G26" s="129">
        <v>0</v>
      </c>
      <c r="H26" s="129">
        <v>0</v>
      </c>
      <c r="I26" s="129">
        <v>0</v>
      </c>
      <c r="J26" s="129">
        <v>0</v>
      </c>
      <c r="K26" s="129">
        <v>0</v>
      </c>
      <c r="L26" s="129">
        <v>0</v>
      </c>
      <c r="M26" s="129">
        <v>0</v>
      </c>
      <c r="N26" s="129">
        <v>0</v>
      </c>
      <c r="O26" s="130">
        <f t="shared" si="2"/>
        <v>0</v>
      </c>
    </row>
    <row r="27" spans="1:15" ht="20.100000000000001" customHeight="1">
      <c r="A27" s="128" t="s">
        <v>272</v>
      </c>
      <c r="B27" s="133" t="s">
        <v>333</v>
      </c>
      <c r="C27" s="129">
        <v>52016</v>
      </c>
      <c r="D27" s="129">
        <v>52016</v>
      </c>
      <c r="E27" s="129">
        <v>52016</v>
      </c>
      <c r="F27" s="129">
        <v>52016</v>
      </c>
      <c r="G27" s="129">
        <v>52016</v>
      </c>
      <c r="H27" s="129">
        <v>52016</v>
      </c>
      <c r="I27" s="129">
        <v>52018</v>
      </c>
      <c r="J27" s="129">
        <v>51018</v>
      </c>
      <c r="K27" s="129">
        <v>51017</v>
      </c>
      <c r="L27" s="129">
        <v>53017</v>
      </c>
      <c r="M27" s="129">
        <v>51016</v>
      </c>
      <c r="N27" s="129">
        <v>51016</v>
      </c>
      <c r="O27" s="130">
        <f t="shared" si="2"/>
        <v>621198</v>
      </c>
    </row>
    <row r="28" spans="1:15" ht="20.100000000000001" customHeight="1">
      <c r="A28" s="139" t="s">
        <v>275</v>
      </c>
      <c r="B28" s="134" t="s">
        <v>334</v>
      </c>
      <c r="C28" s="135">
        <f t="shared" ref="C28:N28" si="3">SUM(C18:C27)</f>
        <v>2648547</v>
      </c>
      <c r="D28" s="135">
        <f t="shared" si="3"/>
        <v>2648547</v>
      </c>
      <c r="E28" s="135">
        <f t="shared" si="3"/>
        <v>2648547</v>
      </c>
      <c r="F28" s="135">
        <f t="shared" si="3"/>
        <v>2648547</v>
      </c>
      <c r="G28" s="135">
        <f t="shared" si="3"/>
        <v>2648547</v>
      </c>
      <c r="H28" s="135">
        <f t="shared" si="3"/>
        <v>2648547</v>
      </c>
      <c r="I28" s="135">
        <f t="shared" si="3"/>
        <v>2648547</v>
      </c>
      <c r="J28" s="135">
        <f t="shared" si="3"/>
        <v>2648546</v>
      </c>
      <c r="K28" s="135">
        <f t="shared" si="3"/>
        <v>2648546</v>
      </c>
      <c r="L28" s="135">
        <f t="shared" si="3"/>
        <v>2648546</v>
      </c>
      <c r="M28" s="135">
        <f t="shared" si="3"/>
        <v>2648545</v>
      </c>
      <c r="N28" s="135">
        <f t="shared" si="3"/>
        <v>2648545</v>
      </c>
      <c r="O28" s="136">
        <f t="shared" si="2"/>
        <v>31782557</v>
      </c>
    </row>
    <row r="29" spans="1:15" ht="20.100000000000001" customHeight="1">
      <c r="A29" s="139" t="s">
        <v>278</v>
      </c>
      <c r="B29" s="140" t="s">
        <v>335</v>
      </c>
      <c r="C29" s="141">
        <f t="shared" ref="C29:O29" si="4">C16-C28</f>
        <v>0</v>
      </c>
      <c r="D29" s="141">
        <f t="shared" si="4"/>
        <v>0</v>
      </c>
      <c r="E29" s="141">
        <f t="shared" si="4"/>
        <v>0</v>
      </c>
      <c r="F29" s="141">
        <f t="shared" si="4"/>
        <v>0</v>
      </c>
      <c r="G29" s="141">
        <f t="shared" si="4"/>
        <v>0</v>
      </c>
      <c r="H29" s="141">
        <f t="shared" si="4"/>
        <v>0</v>
      </c>
      <c r="I29" s="141">
        <f t="shared" si="4"/>
        <v>0</v>
      </c>
      <c r="J29" s="141">
        <f t="shared" si="4"/>
        <v>0</v>
      </c>
      <c r="K29" s="141">
        <f t="shared" si="4"/>
        <v>0</v>
      </c>
      <c r="L29" s="141">
        <f t="shared" si="4"/>
        <v>0</v>
      </c>
      <c r="M29" s="141">
        <f t="shared" si="4"/>
        <v>0</v>
      </c>
      <c r="N29" s="141">
        <f t="shared" si="4"/>
        <v>0</v>
      </c>
      <c r="O29" s="141">
        <f t="shared" si="4"/>
        <v>0</v>
      </c>
    </row>
  </sheetData>
  <mergeCells count="3">
    <mergeCell ref="A3:O3"/>
    <mergeCell ref="B6:O6"/>
    <mergeCell ref="B17:O17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3"/>
  <sheetViews>
    <sheetView tabSelected="1" zoomScaleNormal="100" workbookViewId="0"/>
  </sheetViews>
  <sheetFormatPr defaultColWidth="8.7109375" defaultRowHeight="15"/>
  <cols>
    <col min="1" max="1" width="28" customWidth="1"/>
    <col min="2" max="2" width="13.28515625" customWidth="1"/>
    <col min="3" max="3" width="11.7109375" customWidth="1"/>
    <col min="4" max="4" width="10.7109375" customWidth="1"/>
    <col min="5" max="5" width="12.140625" customWidth="1"/>
    <col min="6" max="6" width="12.5703125" customWidth="1"/>
  </cols>
  <sheetData>
    <row r="1" spans="1:6">
      <c r="A1" t="s">
        <v>354</v>
      </c>
    </row>
    <row r="2" spans="1:6" ht="15.75" customHeight="1">
      <c r="A2" s="166" t="s">
        <v>336</v>
      </c>
      <c r="B2" s="166"/>
      <c r="C2" s="166"/>
      <c r="D2" s="166"/>
      <c r="E2" s="166"/>
      <c r="F2" s="166"/>
    </row>
    <row r="3" spans="1:6">
      <c r="A3" s="70"/>
      <c r="B3" s="69"/>
      <c r="C3" s="69"/>
      <c r="D3" s="69"/>
      <c r="E3" s="69"/>
      <c r="F3" s="142" t="s">
        <v>238</v>
      </c>
    </row>
    <row r="4" spans="1:6" ht="36">
      <c r="A4" s="72" t="s">
        <v>337</v>
      </c>
      <c r="B4" s="73" t="s">
        <v>338</v>
      </c>
      <c r="C4" s="73" t="s">
        <v>339</v>
      </c>
      <c r="D4" s="73" t="s">
        <v>340</v>
      </c>
      <c r="E4" s="73" t="s">
        <v>4</v>
      </c>
      <c r="F4" s="74" t="s">
        <v>341</v>
      </c>
    </row>
    <row r="5" spans="1:6">
      <c r="A5" s="143">
        <v>1</v>
      </c>
      <c r="B5" s="144">
        <v>2</v>
      </c>
      <c r="C5" s="144">
        <v>3</v>
      </c>
      <c r="D5" s="144">
        <v>4</v>
      </c>
      <c r="E5" s="144">
        <v>5</v>
      </c>
      <c r="F5" s="145">
        <v>6</v>
      </c>
    </row>
    <row r="6" spans="1:6" ht="16.5" customHeight="1">
      <c r="A6" s="146" t="s">
        <v>342</v>
      </c>
      <c r="B6" s="147">
        <v>220000</v>
      </c>
      <c r="C6" s="148"/>
      <c r="D6" s="147"/>
      <c r="E6" s="147">
        <v>220000</v>
      </c>
      <c r="F6" s="149">
        <f t="shared" ref="F6:F22" si="0">B6-D6-E6</f>
        <v>0</v>
      </c>
    </row>
    <row r="7" spans="1:6" ht="12" customHeight="1">
      <c r="A7" s="146" t="s">
        <v>343</v>
      </c>
      <c r="B7" s="147">
        <v>71350</v>
      </c>
      <c r="C7" s="148"/>
      <c r="D7" s="147"/>
      <c r="E7" s="147">
        <v>71350</v>
      </c>
      <c r="F7" s="149">
        <f t="shared" si="0"/>
        <v>0</v>
      </c>
    </row>
    <row r="8" spans="1:6">
      <c r="A8" s="146" t="s">
        <v>344</v>
      </c>
      <c r="B8" s="147">
        <v>49265</v>
      </c>
      <c r="C8" s="148"/>
      <c r="D8" s="147"/>
      <c r="E8" s="147">
        <v>49265</v>
      </c>
      <c r="F8" s="149">
        <f t="shared" si="0"/>
        <v>0</v>
      </c>
    </row>
    <row r="9" spans="1:6">
      <c r="A9" s="146" t="s">
        <v>345</v>
      </c>
      <c r="B9" s="147">
        <v>113501</v>
      </c>
      <c r="C9" s="148"/>
      <c r="D9" s="147"/>
      <c r="E9" s="147">
        <v>113501</v>
      </c>
      <c r="F9" s="149">
        <f t="shared" si="0"/>
        <v>0</v>
      </c>
    </row>
    <row r="10" spans="1:6" ht="24">
      <c r="A10" s="146" t="s">
        <v>346</v>
      </c>
      <c r="B10" s="147">
        <v>250000</v>
      </c>
      <c r="C10" s="148"/>
      <c r="D10" s="147"/>
      <c r="E10" s="147">
        <v>250000</v>
      </c>
      <c r="F10" s="149">
        <f t="shared" si="0"/>
        <v>0</v>
      </c>
    </row>
    <row r="11" spans="1:6">
      <c r="A11" s="146" t="s">
        <v>347</v>
      </c>
      <c r="B11" s="147">
        <v>250000</v>
      </c>
      <c r="C11" s="148"/>
      <c r="D11" s="147"/>
      <c r="E11" s="147">
        <v>250000</v>
      </c>
      <c r="F11" s="149">
        <f t="shared" si="0"/>
        <v>0</v>
      </c>
    </row>
    <row r="12" spans="1:6" ht="24">
      <c r="A12" s="146" t="s">
        <v>348</v>
      </c>
      <c r="B12" s="147">
        <v>330000</v>
      </c>
      <c r="C12" s="148"/>
      <c r="D12" s="147"/>
      <c r="E12" s="147">
        <v>330000</v>
      </c>
      <c r="F12" s="149">
        <f t="shared" si="0"/>
        <v>0</v>
      </c>
    </row>
    <row r="13" spans="1:6">
      <c r="A13" s="146"/>
      <c r="B13" s="147"/>
      <c r="C13" s="148"/>
      <c r="D13" s="147"/>
      <c r="E13" s="147"/>
      <c r="F13" s="149">
        <f t="shared" si="0"/>
        <v>0</v>
      </c>
    </row>
    <row r="14" spans="1:6">
      <c r="A14" s="146"/>
      <c r="B14" s="147"/>
      <c r="C14" s="148"/>
      <c r="D14" s="147"/>
      <c r="E14" s="147"/>
      <c r="F14" s="149">
        <f t="shared" si="0"/>
        <v>0</v>
      </c>
    </row>
    <row r="15" spans="1:6">
      <c r="A15" s="146"/>
      <c r="B15" s="147"/>
      <c r="C15" s="148"/>
      <c r="D15" s="147"/>
      <c r="E15" s="147"/>
      <c r="F15" s="149">
        <f t="shared" si="0"/>
        <v>0</v>
      </c>
    </row>
    <row r="16" spans="1:6">
      <c r="A16" s="146"/>
      <c r="B16" s="147"/>
      <c r="C16" s="148"/>
      <c r="D16" s="147"/>
      <c r="E16" s="147"/>
      <c r="F16" s="149">
        <f t="shared" si="0"/>
        <v>0</v>
      </c>
    </row>
    <row r="17" spans="1:6">
      <c r="A17" s="146"/>
      <c r="B17" s="147"/>
      <c r="C17" s="148"/>
      <c r="D17" s="147"/>
      <c r="E17" s="147"/>
      <c r="F17" s="149">
        <f t="shared" si="0"/>
        <v>0</v>
      </c>
    </row>
    <row r="18" spans="1:6">
      <c r="A18" s="146"/>
      <c r="B18" s="147"/>
      <c r="C18" s="148"/>
      <c r="D18" s="147"/>
      <c r="E18" s="147"/>
      <c r="F18" s="149">
        <f t="shared" si="0"/>
        <v>0</v>
      </c>
    </row>
    <row r="19" spans="1:6">
      <c r="A19" s="146"/>
      <c r="B19" s="147"/>
      <c r="C19" s="148"/>
      <c r="D19" s="147"/>
      <c r="E19" s="147"/>
      <c r="F19" s="149">
        <f t="shared" si="0"/>
        <v>0</v>
      </c>
    </row>
    <row r="20" spans="1:6">
      <c r="A20" s="146"/>
      <c r="B20" s="147"/>
      <c r="C20" s="148"/>
      <c r="D20" s="147"/>
      <c r="E20" s="147"/>
      <c r="F20" s="149">
        <f t="shared" si="0"/>
        <v>0</v>
      </c>
    </row>
    <row r="21" spans="1:6">
      <c r="A21" s="146"/>
      <c r="B21" s="147"/>
      <c r="C21" s="148"/>
      <c r="D21" s="147"/>
      <c r="E21" s="147"/>
      <c r="F21" s="149">
        <f t="shared" si="0"/>
        <v>0</v>
      </c>
    </row>
    <row r="22" spans="1:6">
      <c r="A22" s="150"/>
      <c r="B22" s="151"/>
      <c r="C22" s="152"/>
      <c r="D22" s="151"/>
      <c r="E22" s="151"/>
      <c r="F22" s="153">
        <f t="shared" si="0"/>
        <v>0</v>
      </c>
    </row>
    <row r="23" spans="1:6">
      <c r="A23" s="154" t="s">
        <v>349</v>
      </c>
      <c r="B23" s="155">
        <f>SUM(B6:B22)</f>
        <v>1284116</v>
      </c>
      <c r="C23" s="156"/>
      <c r="D23" s="155">
        <f>SUM(D6:D22)</f>
        <v>0</v>
      </c>
      <c r="E23" s="155">
        <f>SUM(E6:E22)</f>
        <v>1284116</v>
      </c>
      <c r="F23" s="157">
        <f>SUM(F6:F22)</f>
        <v>0</v>
      </c>
    </row>
  </sheetData>
  <mergeCells count="1">
    <mergeCell ref="A2:F2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4090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1.melléklet</vt:lpstr>
      <vt:lpstr>2.1.melléklet</vt:lpstr>
      <vt:lpstr>2.2.melléklet</vt:lpstr>
      <vt:lpstr>3.melléklet</vt:lpstr>
      <vt:lpstr>4.melléklet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Iroda06</dc:creator>
  <cp:lastModifiedBy>user</cp:lastModifiedBy>
  <cp:revision>75</cp:revision>
  <cp:lastPrinted>2020-06-23T12:05:39Z</cp:lastPrinted>
  <dcterms:created xsi:type="dcterms:W3CDTF">2015-02-09T13:00:12Z</dcterms:created>
  <dcterms:modified xsi:type="dcterms:W3CDTF">2020-06-23T12:08:22Z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