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89" i="1"/>
  <c r="B88"/>
  <c r="B87"/>
  <c r="B83"/>
  <c r="B75"/>
  <c r="B74" s="1"/>
  <c r="B73" s="1"/>
  <c r="B72" s="1"/>
  <c r="B79" s="1"/>
  <c r="B68"/>
  <c r="B67"/>
  <c r="B66"/>
  <c r="B65"/>
  <c r="B64"/>
  <c r="B62"/>
  <c r="B61" s="1"/>
  <c r="B57"/>
  <c r="B56" s="1"/>
  <c r="B52"/>
  <c r="B51"/>
  <c r="B49"/>
  <c r="B46" s="1"/>
  <c r="B43" s="1"/>
  <c r="B41"/>
  <c r="B40"/>
  <c r="B38"/>
  <c r="B36"/>
  <c r="B35" s="1"/>
  <c r="B34" s="1"/>
  <c r="B32"/>
  <c r="B30"/>
  <c r="B24"/>
  <c r="B23"/>
  <c r="B20"/>
  <c r="B17"/>
  <c r="B15"/>
  <c r="B14"/>
  <c r="B13" s="1"/>
  <c r="B12" s="1"/>
  <c r="B10"/>
  <c r="B9"/>
  <c r="B8"/>
  <c r="B7"/>
  <c r="B6" s="1"/>
  <c r="B29" l="1"/>
  <c r="B28" s="1"/>
  <c r="B70"/>
  <c r="B81" s="1"/>
  <c r="B93" s="1"/>
</calcChain>
</file>

<file path=xl/sharedStrings.xml><?xml version="1.0" encoding="utf-8"?>
<sst xmlns="http://schemas.openxmlformats.org/spreadsheetml/2006/main" count="82" uniqueCount="78">
  <si>
    <t>1. melléklet a 7/2017. (IV. 26.) önkormányzati rendelethez</t>
  </si>
  <si>
    <t>"1. melléklet a 3/2017. (II.22.) önkormányzati rendelethez</t>
  </si>
  <si>
    <t>2017. évi költségvetési bevételek (adatok Ft-ban)</t>
  </si>
  <si>
    <t>I. Nagyszénás Nagyközség Önkormányzata működési bevételei összesen</t>
  </si>
  <si>
    <t>1.1. Nagyszénás Nagyközség Önkormányzata</t>
  </si>
  <si>
    <t>1.2. Polgármesteri Hivatal</t>
  </si>
  <si>
    <t>1.3. Gondozási Központ</t>
  </si>
  <si>
    <t>1.4. Nagyszénási Önkormányzati Óvoda</t>
  </si>
  <si>
    <t>II. Közhatalmi bevételek</t>
  </si>
  <si>
    <t>1. Nagyszénás Nagyközség Önkormányzata</t>
  </si>
  <si>
    <t>1.1. Helyi adók</t>
  </si>
  <si>
    <t>1.1.1. Helyi iparűzési adó</t>
  </si>
  <si>
    <t>1.1.2. Magánszemélyek kommunális adója</t>
  </si>
  <si>
    <t>1.2. Átengedett központi adók</t>
  </si>
  <si>
    <t>1.2.1. Gépjárműadó</t>
  </si>
  <si>
    <t>1.2.2. Földhaszonbér Szja</t>
  </si>
  <si>
    <t>1.3. Egyéb sajátos bevételek</t>
  </si>
  <si>
    <t>1.3.1. Helyiadó pótlék bevétele</t>
  </si>
  <si>
    <t>1.3.2. Mulasztási bírság bevételek</t>
  </si>
  <si>
    <t>2. Polgármesteri Hivatal</t>
  </si>
  <si>
    <t>2.1 Egyéb sajátos bevételek</t>
  </si>
  <si>
    <t>2.2.1. Igazgatási szolgáltatások bevétele</t>
  </si>
  <si>
    <t>2.2.2. Szabálysértési bírság</t>
  </si>
  <si>
    <t>III. Működési célú költségvetési támogatások</t>
  </si>
  <si>
    <t>1. Önkormányzatok feladatalapú támogatásai</t>
  </si>
  <si>
    <t>1.1. Helyi önkormányzatok általános támogatása</t>
  </si>
  <si>
    <t>1.1.1. Önkormányzati hivatal működésének támogatása</t>
  </si>
  <si>
    <t>1.1.2. Település üzemeltetéshez kapcsolódó feladatok támogatása (zöldterület-gazdálkodás,      közvilágítás, köztemető és közút fenntartás)</t>
  </si>
  <si>
    <t>1.1.3. 2016. évről áthúzódó bérkompenzáció támogatása</t>
  </si>
  <si>
    <t>1.2. Települési önkormányzatok köznevelési feladatainak támogatása</t>
  </si>
  <si>
    <t>1.2.1. Óvoda pedagógusok és a nevelő munkát segítők bértámogatása</t>
  </si>
  <si>
    <t>1.2.1.1. Óvoda pedagógusok bértámogatása (8 hóra)</t>
  </si>
  <si>
    <t>1.2.1.2. Óvodai a nevelő munkát segítők bértámogatása (8 hóra)</t>
  </si>
  <si>
    <t>1.2.1.3. Óvoda pedagógusok bértámogatása (4 hóra)</t>
  </si>
  <si>
    <t>1.2.1.4. Óvodai a nevelő munkát segítők bértámogatása (4 hóra)</t>
  </si>
  <si>
    <t xml:space="preserve">1.2.1.5. Óvodapedagógusok kiegészítő támogatása </t>
  </si>
  <si>
    <t>1.2.2. Óvodaműködtetési támogatás</t>
  </si>
  <si>
    <t>1.2.3.  Kiegészítő támogatás az óvodapedagógusok minősítéséből adódó többletkiadásokhoz</t>
  </si>
  <si>
    <t>1.3. Települési önkormányzatok szociális és gyermekjóléti feladatainak támogatása</t>
  </si>
  <si>
    <t>1.3.1. Települési önkormányzatok szociális feladatainak egyéb támogatása</t>
  </si>
  <si>
    <t>2.5.5. Lakáshoz jutás feladatai (100%-a)</t>
  </si>
  <si>
    <t xml:space="preserve">1.3.2. Szociális és gyermekjóléti alapszolgáltatás általános feladatai </t>
  </si>
  <si>
    <t>1.3.2.1. Család- és gyermekjóléti szolgálat</t>
  </si>
  <si>
    <t>1.3.2.2. Szociális étkeztetés (55.360Ft/fő x 85 fő )</t>
  </si>
  <si>
    <t>1.3.2.3. Házi segítségnyújtás  (210.000Ft/fő x 35 fő + 25.000 Ft/fő x 23 fő )</t>
  </si>
  <si>
    <t>1.3.2.4. Időskorúak nappali intézményi ellátása  (109.000 Ft/fő x 102 fő)</t>
  </si>
  <si>
    <t>1.3.2.5. Bölcsődei ellátás</t>
  </si>
  <si>
    <t>1.3.3 .Gyermekétkeztetés támogatása</t>
  </si>
  <si>
    <t>1.3.4.  Kiegészítő támogatás a bölcsődében foglalkoztatott, felsőfokú végzettségű kisgyermeknevelők                   béréhez</t>
  </si>
  <si>
    <t>1.4. Kulturális feladatok támogatása (1140 Ft/fő x 5083fő)</t>
  </si>
  <si>
    <t>2. Önkormányzat  egyéb működési célú támogatásai államháztartáson belülről</t>
  </si>
  <si>
    <t>2.1. Egészségbiztosítási alaptól átvett pénzeszközök</t>
  </si>
  <si>
    <t>2.1.1. védőnői szolgálatra</t>
  </si>
  <si>
    <t>2.1.2. iskolaegészségügyi ellátásra</t>
  </si>
  <si>
    <t>2.1.3. gyermekorvosi ellátásra</t>
  </si>
  <si>
    <t>2.2.  Önkormányzat egyéb működési célú támogatásai</t>
  </si>
  <si>
    <t>2.2.1. Szociális ágazati pótlék</t>
  </si>
  <si>
    <t>2.2.2. Kulturális ágazati pótlék</t>
  </si>
  <si>
    <t>2.2.3. Foglalkoztatási támogatások</t>
  </si>
  <si>
    <t>3. Gondozási Központ támogatásai</t>
  </si>
  <si>
    <t>3.1. Foglalkoztatási támogatások</t>
  </si>
  <si>
    <t>4. Nagyszénási Óvoda és Könyvtár támogatásai</t>
  </si>
  <si>
    <t>4.1. Foglalkoztatási támogatások</t>
  </si>
  <si>
    <t>MŰKÖDÉSI CÉLÚ  BEVÉTELEK  ÖSSZESEN: (I+II+III)</t>
  </si>
  <si>
    <t>IV. Felhalmozási célú véglegesen átvett pénzeszközök</t>
  </si>
  <si>
    <t>2. Felhalmozási célú támogatásértékű bevételek ÁHT-n belülről</t>
  </si>
  <si>
    <t xml:space="preserve">2.1. Nagyszénás Nagyközség Önkormányzata </t>
  </si>
  <si>
    <t>2.1.1. Civil szervezetek támogatásai</t>
  </si>
  <si>
    <t>2.1.1.1. Polgári Egyesület Nagyszénásért támogatása</t>
  </si>
  <si>
    <t>2.1.1.2. "Összetartozunk" Szociális Alapítvány támogatása támogatása</t>
  </si>
  <si>
    <t xml:space="preserve">FELHALMOZÁSI CÉLÚ  BEVÉTELEK  ÖSSZESEN (IV): </t>
  </si>
  <si>
    <t>MŰKÖDÉSI ÉS FELHALMOZÁSI CÉLÚ  BEVÉTELEK  ÖSSZESEN: (I+II+III+IV)</t>
  </si>
  <si>
    <t>V. BELFÖLDI FINANSZÍROZÁSI BEVÉTELEK</t>
  </si>
  <si>
    <t>1. Kamatozó Kincstárjegy értékesítés</t>
  </si>
  <si>
    <t>2. Magyar Államkötvény értékesítés</t>
  </si>
  <si>
    <t>VI. Költségvetési maradványok</t>
  </si>
  <si>
    <t>BEVÉTELEK MINDÖSSZESEN: (I+II+III+IV+V+VI)</t>
  </si>
  <si>
    <t>"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</si>
</sst>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5" formatCode="\ #,##0&quot;     &quot;;\-#,##0&quot;     &quot;;&quot; -&quot;#&quot;     &quot;;@\ 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u/>
      <sz val="8"/>
      <name val="Arial CE"/>
      <charset val="238"/>
    </font>
    <font>
      <u/>
      <sz val="8"/>
      <name val="Arial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u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charset val="238"/>
    </font>
    <font>
      <u/>
      <sz val="8"/>
      <name val="Arial CE"/>
      <family val="2"/>
      <charset val="238"/>
    </font>
    <font>
      <u/>
      <sz val="8"/>
      <name val="Arial"/>
      <family val="2"/>
    </font>
    <font>
      <sz val="8"/>
      <name val="Arial"/>
      <family val="2"/>
    </font>
    <font>
      <b/>
      <u/>
      <sz val="8"/>
      <name val="Arial CE"/>
      <charset val="238"/>
    </font>
    <font>
      <b/>
      <u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75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2" fillId="0" borderId="0" xfId="0" applyFont="1" applyAlignment="1"/>
    <xf numFmtId="0" fontId="0" fillId="0" borderId="0" xfId="0" applyFont="1"/>
    <xf numFmtId="3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5" fillId="2" borderId="2" xfId="0" applyFont="1" applyFill="1" applyBorder="1"/>
    <xf numFmtId="3" fontId="6" fillId="2" borderId="3" xfId="0" applyNumberFormat="1" applyFont="1" applyFill="1" applyBorder="1"/>
    <xf numFmtId="3" fontId="7" fillId="0" borderId="0" xfId="0" applyNumberFormat="1" applyFont="1"/>
    <xf numFmtId="3" fontId="0" fillId="0" borderId="0" xfId="0" applyNumberFormat="1" applyFont="1"/>
    <xf numFmtId="0" fontId="8" fillId="0" borderId="0" xfId="0" applyFont="1" applyBorder="1"/>
    <xf numFmtId="0" fontId="9" fillId="0" borderId="0" xfId="0" applyFont="1" applyBorder="1"/>
    <xf numFmtId="3" fontId="3" fillId="0" borderId="1" xfId="0" applyNumberFormat="1" applyFont="1" applyBorder="1"/>
    <xf numFmtId="0" fontId="10" fillId="0" borderId="0" xfId="0" applyFont="1" applyBorder="1"/>
    <xf numFmtId="3" fontId="11" fillId="0" borderId="0" xfId="0" applyNumberFormat="1" applyFont="1" applyFill="1" applyBorder="1"/>
    <xf numFmtId="0" fontId="12" fillId="0" borderId="0" xfId="0" applyFont="1" applyBorder="1"/>
    <xf numFmtId="3" fontId="13" fillId="0" borderId="0" xfId="0" applyNumberFormat="1" applyFont="1"/>
    <xf numFmtId="3" fontId="11" fillId="0" borderId="0" xfId="0" applyNumberFormat="1" applyFont="1"/>
    <xf numFmtId="0" fontId="9" fillId="0" borderId="0" xfId="2" applyFont="1" applyBorder="1"/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5" fillId="2" borderId="4" xfId="0" applyNumberFormat="1" applyFont="1" applyFill="1" applyBorder="1"/>
    <xf numFmtId="0" fontId="16" fillId="0" borderId="0" xfId="0" applyFont="1" applyBorder="1"/>
    <xf numFmtId="3" fontId="5" fillId="0" borderId="0" xfId="0" applyNumberFormat="1" applyFont="1" applyFill="1" applyBorder="1"/>
    <xf numFmtId="3" fontId="6" fillId="0" borderId="0" xfId="0" applyNumberFormat="1" applyFont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3" fontId="11" fillId="0" borderId="0" xfId="0" applyNumberFormat="1" applyFont="1" applyFill="1"/>
    <xf numFmtId="3" fontId="13" fillId="0" borderId="0" xfId="0" applyNumberFormat="1" applyFont="1" applyFill="1"/>
    <xf numFmtId="3" fontId="3" fillId="0" borderId="0" xfId="0" applyNumberFormat="1" applyFont="1" applyFill="1"/>
    <xf numFmtId="0" fontId="13" fillId="0" borderId="0" xfId="0" applyFont="1"/>
    <xf numFmtId="0" fontId="17" fillId="0" borderId="0" xfId="0" applyFont="1" applyBorder="1"/>
    <xf numFmtId="0" fontId="13" fillId="0" borderId="0" xfId="0" applyFont="1" applyAlignment="1">
      <alignment wrapText="1"/>
    </xf>
    <xf numFmtId="0" fontId="18" fillId="0" borderId="0" xfId="0" applyFont="1" applyBorder="1"/>
    <xf numFmtId="0" fontId="19" fillId="0" borderId="0" xfId="0" applyFont="1" applyBorder="1"/>
    <xf numFmtId="3" fontId="20" fillId="0" borderId="0" xfId="0" applyNumberFormat="1" applyFont="1"/>
    <xf numFmtId="3" fontId="21" fillId="0" borderId="0" xfId="0" applyNumberFormat="1" applyFont="1"/>
    <xf numFmtId="49" fontId="19" fillId="0" borderId="0" xfId="0" applyNumberFormat="1" applyFont="1" applyBorder="1" applyAlignment="1">
      <alignment horizontal="left"/>
    </xf>
    <xf numFmtId="14" fontId="8" fillId="0" borderId="0" xfId="0" applyNumberFormat="1" applyFont="1" applyBorder="1"/>
    <xf numFmtId="0" fontId="3" fillId="0" borderId="0" xfId="0" applyFont="1"/>
    <xf numFmtId="0" fontId="22" fillId="0" borderId="0" xfId="0" applyFont="1" applyBorder="1"/>
    <xf numFmtId="3" fontId="23" fillId="0" borderId="0" xfId="0" applyNumberFormat="1" applyFont="1"/>
    <xf numFmtId="3" fontId="24" fillId="3" borderId="5" xfId="0" applyNumberFormat="1" applyFont="1" applyFill="1" applyBorder="1"/>
    <xf numFmtId="0" fontId="5" fillId="0" borderId="0" xfId="0" applyFont="1" applyFill="1" applyBorder="1"/>
    <xf numFmtId="3" fontId="24" fillId="0" borderId="0" xfId="0" applyNumberFormat="1" applyFont="1" applyFill="1" applyBorder="1"/>
    <xf numFmtId="0" fontId="5" fillId="0" borderId="0" xfId="0" applyFont="1" applyBorder="1"/>
    <xf numFmtId="3" fontId="21" fillId="0" borderId="6" xfId="0" applyNumberFormat="1" applyFont="1" applyBorder="1"/>
    <xf numFmtId="0" fontId="5" fillId="2" borderId="7" xfId="0" applyFont="1" applyFill="1" applyBorder="1"/>
    <xf numFmtId="0" fontId="5" fillId="0" borderId="6" xfId="0" applyFont="1" applyFill="1" applyBorder="1"/>
    <xf numFmtId="3" fontId="21" fillId="0" borderId="0" xfId="0" applyNumberFormat="1" applyFont="1" applyBorder="1"/>
    <xf numFmtId="0" fontId="5" fillId="2" borderId="5" xfId="0" applyFont="1" applyFill="1" applyBorder="1"/>
    <xf numFmtId="3" fontId="5" fillId="2" borderId="5" xfId="0" applyNumberFormat="1" applyFont="1" applyFill="1" applyBorder="1"/>
    <xf numFmtId="0" fontId="8" fillId="0" borderId="0" xfId="0" applyFont="1" applyFill="1" applyBorder="1"/>
    <xf numFmtId="3" fontId="3" fillId="0" borderId="0" xfId="0" applyNumberFormat="1" applyFont="1" applyFill="1" applyBorder="1"/>
    <xf numFmtId="0" fontId="7" fillId="0" borderId="0" xfId="0" applyFont="1"/>
    <xf numFmtId="0" fontId="9" fillId="0" borderId="6" xfId="0" applyFont="1" applyBorder="1"/>
    <xf numFmtId="165" fontId="25" fillId="0" borderId="0" xfId="1" applyNumberFormat="1" applyFont="1"/>
    <xf numFmtId="0" fontId="5" fillId="2" borderId="8" xfId="0" applyFont="1" applyFill="1" applyBorder="1"/>
    <xf numFmtId="3" fontId="24" fillId="2" borderId="6" xfId="0" applyNumberFormat="1" applyFont="1" applyFill="1" applyBorder="1"/>
    <xf numFmtId="165" fontId="25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0" fillId="0" borderId="0" xfId="1" applyNumberFormat="1" applyFont="1"/>
    <xf numFmtId="0" fontId="3" fillId="0" borderId="0" xfId="0" applyFont="1" applyAlignment="1">
      <alignment horizontal="center"/>
    </xf>
    <xf numFmtId="165" fontId="23" fillId="0" borderId="0" xfId="1" applyNumberFormat="1" applyFont="1"/>
    <xf numFmtId="165" fontId="7" fillId="0" borderId="0" xfId="1" applyNumberFormat="1" applyFont="1"/>
    <xf numFmtId="165" fontId="15" fillId="0" borderId="0" xfId="1" applyNumberFormat="1" applyFont="1"/>
    <xf numFmtId="3" fontId="24" fillId="2" borderId="3" xfId="0" applyNumberFormat="1" applyFont="1" applyFill="1" applyBorder="1"/>
    <xf numFmtId="3" fontId="15" fillId="0" borderId="0" xfId="0" applyNumberFormat="1" applyFont="1"/>
    <xf numFmtId="165" fontId="0" fillId="0" borderId="0" xfId="0" applyNumberFormat="1"/>
    <xf numFmtId="3" fontId="0" fillId="0" borderId="0" xfId="0" applyNumberFormat="1"/>
    <xf numFmtId="0" fontId="15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5_2017.%20&#233;vi%20k&#246;ts&#233;gvet&#233;s%20m&#243;dos&#237;t&#225;s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egyenlegek"/>
      <sheetName val="kisértékű"/>
    </sheetNames>
    <sheetDataSet>
      <sheetData sheetId="0"/>
      <sheetData sheetId="1"/>
      <sheetData sheetId="2"/>
      <sheetData sheetId="3">
        <row r="5">
          <cell r="B5">
            <v>71466499</v>
          </cell>
        </row>
        <row r="57">
          <cell r="B57">
            <v>6625590</v>
          </cell>
        </row>
        <row r="77">
          <cell r="B77">
            <v>16703930</v>
          </cell>
        </row>
        <row r="94">
          <cell r="B94">
            <v>14825140</v>
          </cell>
        </row>
      </sheetData>
      <sheetData sheetId="4"/>
      <sheetData sheetId="5">
        <row r="96">
          <cell r="B96">
            <v>13401933</v>
          </cell>
        </row>
        <row r="118">
          <cell r="B118">
            <v>48163441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73"/>
  <sheetViews>
    <sheetView tabSelected="1" workbookViewId="0">
      <selection sqref="A1:XFD1048576"/>
    </sheetView>
  </sheetViews>
  <sheetFormatPr defaultRowHeight="15"/>
  <cols>
    <col min="1" max="1" width="68.7109375" customWidth="1"/>
    <col min="2" max="2" width="16.5703125" style="6" customWidth="1"/>
    <col min="3" max="3" width="2.28515625" customWidth="1"/>
    <col min="4" max="4" width="15.28515625" customWidth="1"/>
    <col min="5" max="6" width="9.140625" customWidth="1"/>
    <col min="7" max="7" width="16.140625" customWidth="1"/>
    <col min="8" max="10" width="9.140625" customWidth="1"/>
    <col min="11" max="11" width="11.28515625" customWidth="1"/>
    <col min="12" max="12" width="19" bestFit="1" customWidth="1"/>
    <col min="14" max="14" width="19" bestFit="1" customWidth="1"/>
    <col min="257" max="257" width="68.7109375" customWidth="1"/>
    <col min="258" max="258" width="16.5703125" customWidth="1"/>
    <col min="259" max="259" width="2.28515625" customWidth="1"/>
    <col min="260" max="260" width="15.28515625" customWidth="1"/>
    <col min="261" max="262" width="9.140625" customWidth="1"/>
    <col min="263" max="263" width="16.140625" customWidth="1"/>
    <col min="264" max="266" width="9.140625" customWidth="1"/>
    <col min="267" max="267" width="11.28515625" customWidth="1"/>
    <col min="268" max="268" width="19" bestFit="1" customWidth="1"/>
    <col min="270" max="270" width="19" bestFit="1" customWidth="1"/>
    <col min="513" max="513" width="68.7109375" customWidth="1"/>
    <col min="514" max="514" width="16.5703125" customWidth="1"/>
    <col min="515" max="515" width="2.28515625" customWidth="1"/>
    <col min="516" max="516" width="15.28515625" customWidth="1"/>
    <col min="517" max="518" width="9.140625" customWidth="1"/>
    <col min="519" max="519" width="16.140625" customWidth="1"/>
    <col min="520" max="522" width="9.140625" customWidth="1"/>
    <col min="523" max="523" width="11.28515625" customWidth="1"/>
    <col min="524" max="524" width="19" bestFit="1" customWidth="1"/>
    <col min="526" max="526" width="19" bestFit="1" customWidth="1"/>
    <col min="769" max="769" width="68.7109375" customWidth="1"/>
    <col min="770" max="770" width="16.5703125" customWidth="1"/>
    <col min="771" max="771" width="2.28515625" customWidth="1"/>
    <col min="772" max="772" width="15.28515625" customWidth="1"/>
    <col min="773" max="774" width="9.140625" customWidth="1"/>
    <col min="775" max="775" width="16.140625" customWidth="1"/>
    <col min="776" max="778" width="9.140625" customWidth="1"/>
    <col min="779" max="779" width="11.28515625" customWidth="1"/>
    <col min="780" max="780" width="19" bestFit="1" customWidth="1"/>
    <col min="782" max="782" width="19" bestFit="1" customWidth="1"/>
    <col min="1025" max="1025" width="68.7109375" customWidth="1"/>
    <col min="1026" max="1026" width="16.5703125" customWidth="1"/>
    <col min="1027" max="1027" width="2.28515625" customWidth="1"/>
    <col min="1028" max="1028" width="15.28515625" customWidth="1"/>
    <col min="1029" max="1030" width="9.140625" customWidth="1"/>
    <col min="1031" max="1031" width="16.140625" customWidth="1"/>
    <col min="1032" max="1034" width="9.140625" customWidth="1"/>
    <col min="1035" max="1035" width="11.28515625" customWidth="1"/>
    <col min="1036" max="1036" width="19" bestFit="1" customWidth="1"/>
    <col min="1038" max="1038" width="19" bestFit="1" customWidth="1"/>
    <col min="1281" max="1281" width="68.7109375" customWidth="1"/>
    <col min="1282" max="1282" width="16.5703125" customWidth="1"/>
    <col min="1283" max="1283" width="2.28515625" customWidth="1"/>
    <col min="1284" max="1284" width="15.28515625" customWidth="1"/>
    <col min="1285" max="1286" width="9.140625" customWidth="1"/>
    <col min="1287" max="1287" width="16.140625" customWidth="1"/>
    <col min="1288" max="1290" width="9.140625" customWidth="1"/>
    <col min="1291" max="1291" width="11.28515625" customWidth="1"/>
    <col min="1292" max="1292" width="19" bestFit="1" customWidth="1"/>
    <col min="1294" max="1294" width="19" bestFit="1" customWidth="1"/>
    <col min="1537" max="1537" width="68.7109375" customWidth="1"/>
    <col min="1538" max="1538" width="16.5703125" customWidth="1"/>
    <col min="1539" max="1539" width="2.28515625" customWidth="1"/>
    <col min="1540" max="1540" width="15.28515625" customWidth="1"/>
    <col min="1541" max="1542" width="9.140625" customWidth="1"/>
    <col min="1543" max="1543" width="16.140625" customWidth="1"/>
    <col min="1544" max="1546" width="9.140625" customWidth="1"/>
    <col min="1547" max="1547" width="11.28515625" customWidth="1"/>
    <col min="1548" max="1548" width="19" bestFit="1" customWidth="1"/>
    <col min="1550" max="1550" width="19" bestFit="1" customWidth="1"/>
    <col min="1793" max="1793" width="68.7109375" customWidth="1"/>
    <col min="1794" max="1794" width="16.5703125" customWidth="1"/>
    <col min="1795" max="1795" width="2.28515625" customWidth="1"/>
    <col min="1796" max="1796" width="15.28515625" customWidth="1"/>
    <col min="1797" max="1798" width="9.140625" customWidth="1"/>
    <col min="1799" max="1799" width="16.140625" customWidth="1"/>
    <col min="1800" max="1802" width="9.140625" customWidth="1"/>
    <col min="1803" max="1803" width="11.28515625" customWidth="1"/>
    <col min="1804" max="1804" width="19" bestFit="1" customWidth="1"/>
    <col min="1806" max="1806" width="19" bestFit="1" customWidth="1"/>
    <col min="2049" max="2049" width="68.7109375" customWidth="1"/>
    <col min="2050" max="2050" width="16.5703125" customWidth="1"/>
    <col min="2051" max="2051" width="2.28515625" customWidth="1"/>
    <col min="2052" max="2052" width="15.28515625" customWidth="1"/>
    <col min="2053" max="2054" width="9.140625" customWidth="1"/>
    <col min="2055" max="2055" width="16.140625" customWidth="1"/>
    <col min="2056" max="2058" width="9.140625" customWidth="1"/>
    <col min="2059" max="2059" width="11.28515625" customWidth="1"/>
    <col min="2060" max="2060" width="19" bestFit="1" customWidth="1"/>
    <col min="2062" max="2062" width="19" bestFit="1" customWidth="1"/>
    <col min="2305" max="2305" width="68.7109375" customWidth="1"/>
    <col min="2306" max="2306" width="16.5703125" customWidth="1"/>
    <col min="2307" max="2307" width="2.28515625" customWidth="1"/>
    <col min="2308" max="2308" width="15.28515625" customWidth="1"/>
    <col min="2309" max="2310" width="9.140625" customWidth="1"/>
    <col min="2311" max="2311" width="16.140625" customWidth="1"/>
    <col min="2312" max="2314" width="9.140625" customWidth="1"/>
    <col min="2315" max="2315" width="11.28515625" customWidth="1"/>
    <col min="2316" max="2316" width="19" bestFit="1" customWidth="1"/>
    <col min="2318" max="2318" width="19" bestFit="1" customWidth="1"/>
    <col min="2561" max="2561" width="68.7109375" customWidth="1"/>
    <col min="2562" max="2562" width="16.5703125" customWidth="1"/>
    <col min="2563" max="2563" width="2.28515625" customWidth="1"/>
    <col min="2564" max="2564" width="15.28515625" customWidth="1"/>
    <col min="2565" max="2566" width="9.140625" customWidth="1"/>
    <col min="2567" max="2567" width="16.140625" customWidth="1"/>
    <col min="2568" max="2570" width="9.140625" customWidth="1"/>
    <col min="2571" max="2571" width="11.28515625" customWidth="1"/>
    <col min="2572" max="2572" width="19" bestFit="1" customWidth="1"/>
    <col min="2574" max="2574" width="19" bestFit="1" customWidth="1"/>
    <col min="2817" max="2817" width="68.7109375" customWidth="1"/>
    <col min="2818" max="2818" width="16.5703125" customWidth="1"/>
    <col min="2819" max="2819" width="2.28515625" customWidth="1"/>
    <col min="2820" max="2820" width="15.28515625" customWidth="1"/>
    <col min="2821" max="2822" width="9.140625" customWidth="1"/>
    <col min="2823" max="2823" width="16.140625" customWidth="1"/>
    <col min="2824" max="2826" width="9.140625" customWidth="1"/>
    <col min="2827" max="2827" width="11.28515625" customWidth="1"/>
    <col min="2828" max="2828" width="19" bestFit="1" customWidth="1"/>
    <col min="2830" max="2830" width="19" bestFit="1" customWidth="1"/>
    <col min="3073" max="3073" width="68.7109375" customWidth="1"/>
    <col min="3074" max="3074" width="16.5703125" customWidth="1"/>
    <col min="3075" max="3075" width="2.28515625" customWidth="1"/>
    <col min="3076" max="3076" width="15.28515625" customWidth="1"/>
    <col min="3077" max="3078" width="9.140625" customWidth="1"/>
    <col min="3079" max="3079" width="16.140625" customWidth="1"/>
    <col min="3080" max="3082" width="9.140625" customWidth="1"/>
    <col min="3083" max="3083" width="11.28515625" customWidth="1"/>
    <col min="3084" max="3084" width="19" bestFit="1" customWidth="1"/>
    <col min="3086" max="3086" width="19" bestFit="1" customWidth="1"/>
    <col min="3329" max="3329" width="68.7109375" customWidth="1"/>
    <col min="3330" max="3330" width="16.5703125" customWidth="1"/>
    <col min="3331" max="3331" width="2.28515625" customWidth="1"/>
    <col min="3332" max="3332" width="15.28515625" customWidth="1"/>
    <col min="3333" max="3334" width="9.140625" customWidth="1"/>
    <col min="3335" max="3335" width="16.140625" customWidth="1"/>
    <col min="3336" max="3338" width="9.140625" customWidth="1"/>
    <col min="3339" max="3339" width="11.28515625" customWidth="1"/>
    <col min="3340" max="3340" width="19" bestFit="1" customWidth="1"/>
    <col min="3342" max="3342" width="19" bestFit="1" customWidth="1"/>
    <col min="3585" max="3585" width="68.7109375" customWidth="1"/>
    <col min="3586" max="3586" width="16.5703125" customWidth="1"/>
    <col min="3587" max="3587" width="2.28515625" customWidth="1"/>
    <col min="3588" max="3588" width="15.28515625" customWidth="1"/>
    <col min="3589" max="3590" width="9.140625" customWidth="1"/>
    <col min="3591" max="3591" width="16.140625" customWidth="1"/>
    <col min="3592" max="3594" width="9.140625" customWidth="1"/>
    <col min="3595" max="3595" width="11.28515625" customWidth="1"/>
    <col min="3596" max="3596" width="19" bestFit="1" customWidth="1"/>
    <col min="3598" max="3598" width="19" bestFit="1" customWidth="1"/>
    <col min="3841" max="3841" width="68.7109375" customWidth="1"/>
    <col min="3842" max="3842" width="16.5703125" customWidth="1"/>
    <col min="3843" max="3843" width="2.28515625" customWidth="1"/>
    <col min="3844" max="3844" width="15.28515625" customWidth="1"/>
    <col min="3845" max="3846" width="9.140625" customWidth="1"/>
    <col min="3847" max="3847" width="16.140625" customWidth="1"/>
    <col min="3848" max="3850" width="9.140625" customWidth="1"/>
    <col min="3851" max="3851" width="11.28515625" customWidth="1"/>
    <col min="3852" max="3852" width="19" bestFit="1" customWidth="1"/>
    <col min="3854" max="3854" width="19" bestFit="1" customWidth="1"/>
    <col min="4097" max="4097" width="68.7109375" customWidth="1"/>
    <col min="4098" max="4098" width="16.5703125" customWidth="1"/>
    <col min="4099" max="4099" width="2.28515625" customWidth="1"/>
    <col min="4100" max="4100" width="15.28515625" customWidth="1"/>
    <col min="4101" max="4102" width="9.140625" customWidth="1"/>
    <col min="4103" max="4103" width="16.140625" customWidth="1"/>
    <col min="4104" max="4106" width="9.140625" customWidth="1"/>
    <col min="4107" max="4107" width="11.28515625" customWidth="1"/>
    <col min="4108" max="4108" width="19" bestFit="1" customWidth="1"/>
    <col min="4110" max="4110" width="19" bestFit="1" customWidth="1"/>
    <col min="4353" max="4353" width="68.7109375" customWidth="1"/>
    <col min="4354" max="4354" width="16.5703125" customWidth="1"/>
    <col min="4355" max="4355" width="2.28515625" customWidth="1"/>
    <col min="4356" max="4356" width="15.28515625" customWidth="1"/>
    <col min="4357" max="4358" width="9.140625" customWidth="1"/>
    <col min="4359" max="4359" width="16.140625" customWidth="1"/>
    <col min="4360" max="4362" width="9.140625" customWidth="1"/>
    <col min="4363" max="4363" width="11.28515625" customWidth="1"/>
    <col min="4364" max="4364" width="19" bestFit="1" customWidth="1"/>
    <col min="4366" max="4366" width="19" bestFit="1" customWidth="1"/>
    <col min="4609" max="4609" width="68.7109375" customWidth="1"/>
    <col min="4610" max="4610" width="16.5703125" customWidth="1"/>
    <col min="4611" max="4611" width="2.28515625" customWidth="1"/>
    <col min="4612" max="4612" width="15.28515625" customWidth="1"/>
    <col min="4613" max="4614" width="9.140625" customWidth="1"/>
    <col min="4615" max="4615" width="16.140625" customWidth="1"/>
    <col min="4616" max="4618" width="9.140625" customWidth="1"/>
    <col min="4619" max="4619" width="11.28515625" customWidth="1"/>
    <col min="4620" max="4620" width="19" bestFit="1" customWidth="1"/>
    <col min="4622" max="4622" width="19" bestFit="1" customWidth="1"/>
    <col min="4865" max="4865" width="68.7109375" customWidth="1"/>
    <col min="4866" max="4866" width="16.5703125" customWidth="1"/>
    <col min="4867" max="4867" width="2.28515625" customWidth="1"/>
    <col min="4868" max="4868" width="15.28515625" customWidth="1"/>
    <col min="4869" max="4870" width="9.140625" customWidth="1"/>
    <col min="4871" max="4871" width="16.140625" customWidth="1"/>
    <col min="4872" max="4874" width="9.140625" customWidth="1"/>
    <col min="4875" max="4875" width="11.28515625" customWidth="1"/>
    <col min="4876" max="4876" width="19" bestFit="1" customWidth="1"/>
    <col min="4878" max="4878" width="19" bestFit="1" customWidth="1"/>
    <col min="5121" max="5121" width="68.7109375" customWidth="1"/>
    <col min="5122" max="5122" width="16.5703125" customWidth="1"/>
    <col min="5123" max="5123" width="2.28515625" customWidth="1"/>
    <col min="5124" max="5124" width="15.28515625" customWidth="1"/>
    <col min="5125" max="5126" width="9.140625" customWidth="1"/>
    <col min="5127" max="5127" width="16.140625" customWidth="1"/>
    <col min="5128" max="5130" width="9.140625" customWidth="1"/>
    <col min="5131" max="5131" width="11.28515625" customWidth="1"/>
    <col min="5132" max="5132" width="19" bestFit="1" customWidth="1"/>
    <col min="5134" max="5134" width="19" bestFit="1" customWidth="1"/>
    <col min="5377" max="5377" width="68.7109375" customWidth="1"/>
    <col min="5378" max="5378" width="16.5703125" customWidth="1"/>
    <col min="5379" max="5379" width="2.28515625" customWidth="1"/>
    <col min="5380" max="5380" width="15.28515625" customWidth="1"/>
    <col min="5381" max="5382" width="9.140625" customWidth="1"/>
    <col min="5383" max="5383" width="16.140625" customWidth="1"/>
    <col min="5384" max="5386" width="9.140625" customWidth="1"/>
    <col min="5387" max="5387" width="11.28515625" customWidth="1"/>
    <col min="5388" max="5388" width="19" bestFit="1" customWidth="1"/>
    <col min="5390" max="5390" width="19" bestFit="1" customWidth="1"/>
    <col min="5633" max="5633" width="68.7109375" customWidth="1"/>
    <col min="5634" max="5634" width="16.5703125" customWidth="1"/>
    <col min="5635" max="5635" width="2.28515625" customWidth="1"/>
    <col min="5636" max="5636" width="15.28515625" customWidth="1"/>
    <col min="5637" max="5638" width="9.140625" customWidth="1"/>
    <col min="5639" max="5639" width="16.140625" customWidth="1"/>
    <col min="5640" max="5642" width="9.140625" customWidth="1"/>
    <col min="5643" max="5643" width="11.28515625" customWidth="1"/>
    <col min="5644" max="5644" width="19" bestFit="1" customWidth="1"/>
    <col min="5646" max="5646" width="19" bestFit="1" customWidth="1"/>
    <col min="5889" max="5889" width="68.7109375" customWidth="1"/>
    <col min="5890" max="5890" width="16.5703125" customWidth="1"/>
    <col min="5891" max="5891" width="2.28515625" customWidth="1"/>
    <col min="5892" max="5892" width="15.28515625" customWidth="1"/>
    <col min="5893" max="5894" width="9.140625" customWidth="1"/>
    <col min="5895" max="5895" width="16.140625" customWidth="1"/>
    <col min="5896" max="5898" width="9.140625" customWidth="1"/>
    <col min="5899" max="5899" width="11.28515625" customWidth="1"/>
    <col min="5900" max="5900" width="19" bestFit="1" customWidth="1"/>
    <col min="5902" max="5902" width="19" bestFit="1" customWidth="1"/>
    <col min="6145" max="6145" width="68.7109375" customWidth="1"/>
    <col min="6146" max="6146" width="16.5703125" customWidth="1"/>
    <col min="6147" max="6147" width="2.28515625" customWidth="1"/>
    <col min="6148" max="6148" width="15.28515625" customWidth="1"/>
    <col min="6149" max="6150" width="9.140625" customWidth="1"/>
    <col min="6151" max="6151" width="16.140625" customWidth="1"/>
    <col min="6152" max="6154" width="9.140625" customWidth="1"/>
    <col min="6155" max="6155" width="11.28515625" customWidth="1"/>
    <col min="6156" max="6156" width="19" bestFit="1" customWidth="1"/>
    <col min="6158" max="6158" width="19" bestFit="1" customWidth="1"/>
    <col min="6401" max="6401" width="68.7109375" customWidth="1"/>
    <col min="6402" max="6402" width="16.5703125" customWidth="1"/>
    <col min="6403" max="6403" width="2.28515625" customWidth="1"/>
    <col min="6404" max="6404" width="15.28515625" customWidth="1"/>
    <col min="6405" max="6406" width="9.140625" customWidth="1"/>
    <col min="6407" max="6407" width="16.140625" customWidth="1"/>
    <col min="6408" max="6410" width="9.140625" customWidth="1"/>
    <col min="6411" max="6411" width="11.28515625" customWidth="1"/>
    <col min="6412" max="6412" width="19" bestFit="1" customWidth="1"/>
    <col min="6414" max="6414" width="19" bestFit="1" customWidth="1"/>
    <col min="6657" max="6657" width="68.7109375" customWidth="1"/>
    <col min="6658" max="6658" width="16.5703125" customWidth="1"/>
    <col min="6659" max="6659" width="2.28515625" customWidth="1"/>
    <col min="6660" max="6660" width="15.28515625" customWidth="1"/>
    <col min="6661" max="6662" width="9.140625" customWidth="1"/>
    <col min="6663" max="6663" width="16.140625" customWidth="1"/>
    <col min="6664" max="6666" width="9.140625" customWidth="1"/>
    <col min="6667" max="6667" width="11.28515625" customWidth="1"/>
    <col min="6668" max="6668" width="19" bestFit="1" customWidth="1"/>
    <col min="6670" max="6670" width="19" bestFit="1" customWidth="1"/>
    <col min="6913" max="6913" width="68.7109375" customWidth="1"/>
    <col min="6914" max="6914" width="16.5703125" customWidth="1"/>
    <col min="6915" max="6915" width="2.28515625" customWidth="1"/>
    <col min="6916" max="6916" width="15.28515625" customWidth="1"/>
    <col min="6917" max="6918" width="9.140625" customWidth="1"/>
    <col min="6919" max="6919" width="16.140625" customWidth="1"/>
    <col min="6920" max="6922" width="9.140625" customWidth="1"/>
    <col min="6923" max="6923" width="11.28515625" customWidth="1"/>
    <col min="6924" max="6924" width="19" bestFit="1" customWidth="1"/>
    <col min="6926" max="6926" width="19" bestFit="1" customWidth="1"/>
    <col min="7169" max="7169" width="68.7109375" customWidth="1"/>
    <col min="7170" max="7170" width="16.5703125" customWidth="1"/>
    <col min="7171" max="7171" width="2.28515625" customWidth="1"/>
    <col min="7172" max="7172" width="15.28515625" customWidth="1"/>
    <col min="7173" max="7174" width="9.140625" customWidth="1"/>
    <col min="7175" max="7175" width="16.140625" customWidth="1"/>
    <col min="7176" max="7178" width="9.140625" customWidth="1"/>
    <col min="7179" max="7179" width="11.28515625" customWidth="1"/>
    <col min="7180" max="7180" width="19" bestFit="1" customWidth="1"/>
    <col min="7182" max="7182" width="19" bestFit="1" customWidth="1"/>
    <col min="7425" max="7425" width="68.7109375" customWidth="1"/>
    <col min="7426" max="7426" width="16.5703125" customWidth="1"/>
    <col min="7427" max="7427" width="2.28515625" customWidth="1"/>
    <col min="7428" max="7428" width="15.28515625" customWidth="1"/>
    <col min="7429" max="7430" width="9.140625" customWidth="1"/>
    <col min="7431" max="7431" width="16.140625" customWidth="1"/>
    <col min="7432" max="7434" width="9.140625" customWidth="1"/>
    <col min="7435" max="7435" width="11.28515625" customWidth="1"/>
    <col min="7436" max="7436" width="19" bestFit="1" customWidth="1"/>
    <col min="7438" max="7438" width="19" bestFit="1" customWidth="1"/>
    <col min="7681" max="7681" width="68.7109375" customWidth="1"/>
    <col min="7682" max="7682" width="16.5703125" customWidth="1"/>
    <col min="7683" max="7683" width="2.28515625" customWidth="1"/>
    <col min="7684" max="7684" width="15.28515625" customWidth="1"/>
    <col min="7685" max="7686" width="9.140625" customWidth="1"/>
    <col min="7687" max="7687" width="16.140625" customWidth="1"/>
    <col min="7688" max="7690" width="9.140625" customWidth="1"/>
    <col min="7691" max="7691" width="11.28515625" customWidth="1"/>
    <col min="7692" max="7692" width="19" bestFit="1" customWidth="1"/>
    <col min="7694" max="7694" width="19" bestFit="1" customWidth="1"/>
    <col min="7937" max="7937" width="68.7109375" customWidth="1"/>
    <col min="7938" max="7938" width="16.5703125" customWidth="1"/>
    <col min="7939" max="7939" width="2.28515625" customWidth="1"/>
    <col min="7940" max="7940" width="15.28515625" customWidth="1"/>
    <col min="7941" max="7942" width="9.140625" customWidth="1"/>
    <col min="7943" max="7943" width="16.140625" customWidth="1"/>
    <col min="7944" max="7946" width="9.140625" customWidth="1"/>
    <col min="7947" max="7947" width="11.28515625" customWidth="1"/>
    <col min="7948" max="7948" width="19" bestFit="1" customWidth="1"/>
    <col min="7950" max="7950" width="19" bestFit="1" customWidth="1"/>
    <col min="8193" max="8193" width="68.7109375" customWidth="1"/>
    <col min="8194" max="8194" width="16.5703125" customWidth="1"/>
    <col min="8195" max="8195" width="2.28515625" customWidth="1"/>
    <col min="8196" max="8196" width="15.28515625" customWidth="1"/>
    <col min="8197" max="8198" width="9.140625" customWidth="1"/>
    <col min="8199" max="8199" width="16.140625" customWidth="1"/>
    <col min="8200" max="8202" width="9.140625" customWidth="1"/>
    <col min="8203" max="8203" width="11.28515625" customWidth="1"/>
    <col min="8204" max="8204" width="19" bestFit="1" customWidth="1"/>
    <col min="8206" max="8206" width="19" bestFit="1" customWidth="1"/>
    <col min="8449" max="8449" width="68.7109375" customWidth="1"/>
    <col min="8450" max="8450" width="16.5703125" customWidth="1"/>
    <col min="8451" max="8451" width="2.28515625" customWidth="1"/>
    <col min="8452" max="8452" width="15.28515625" customWidth="1"/>
    <col min="8453" max="8454" width="9.140625" customWidth="1"/>
    <col min="8455" max="8455" width="16.140625" customWidth="1"/>
    <col min="8456" max="8458" width="9.140625" customWidth="1"/>
    <col min="8459" max="8459" width="11.28515625" customWidth="1"/>
    <col min="8460" max="8460" width="19" bestFit="1" customWidth="1"/>
    <col min="8462" max="8462" width="19" bestFit="1" customWidth="1"/>
    <col min="8705" max="8705" width="68.7109375" customWidth="1"/>
    <col min="8706" max="8706" width="16.5703125" customWidth="1"/>
    <col min="8707" max="8707" width="2.28515625" customWidth="1"/>
    <col min="8708" max="8708" width="15.28515625" customWidth="1"/>
    <col min="8709" max="8710" width="9.140625" customWidth="1"/>
    <col min="8711" max="8711" width="16.140625" customWidth="1"/>
    <col min="8712" max="8714" width="9.140625" customWidth="1"/>
    <col min="8715" max="8715" width="11.28515625" customWidth="1"/>
    <col min="8716" max="8716" width="19" bestFit="1" customWidth="1"/>
    <col min="8718" max="8718" width="19" bestFit="1" customWidth="1"/>
    <col min="8961" max="8961" width="68.7109375" customWidth="1"/>
    <col min="8962" max="8962" width="16.5703125" customWidth="1"/>
    <col min="8963" max="8963" width="2.28515625" customWidth="1"/>
    <col min="8964" max="8964" width="15.28515625" customWidth="1"/>
    <col min="8965" max="8966" width="9.140625" customWidth="1"/>
    <col min="8967" max="8967" width="16.140625" customWidth="1"/>
    <col min="8968" max="8970" width="9.140625" customWidth="1"/>
    <col min="8971" max="8971" width="11.28515625" customWidth="1"/>
    <col min="8972" max="8972" width="19" bestFit="1" customWidth="1"/>
    <col min="8974" max="8974" width="19" bestFit="1" customWidth="1"/>
    <col min="9217" max="9217" width="68.7109375" customWidth="1"/>
    <col min="9218" max="9218" width="16.5703125" customWidth="1"/>
    <col min="9219" max="9219" width="2.28515625" customWidth="1"/>
    <col min="9220" max="9220" width="15.28515625" customWidth="1"/>
    <col min="9221" max="9222" width="9.140625" customWidth="1"/>
    <col min="9223" max="9223" width="16.140625" customWidth="1"/>
    <col min="9224" max="9226" width="9.140625" customWidth="1"/>
    <col min="9227" max="9227" width="11.28515625" customWidth="1"/>
    <col min="9228" max="9228" width="19" bestFit="1" customWidth="1"/>
    <col min="9230" max="9230" width="19" bestFit="1" customWidth="1"/>
    <col min="9473" max="9473" width="68.7109375" customWidth="1"/>
    <col min="9474" max="9474" width="16.5703125" customWidth="1"/>
    <col min="9475" max="9475" width="2.28515625" customWidth="1"/>
    <col min="9476" max="9476" width="15.28515625" customWidth="1"/>
    <col min="9477" max="9478" width="9.140625" customWidth="1"/>
    <col min="9479" max="9479" width="16.140625" customWidth="1"/>
    <col min="9480" max="9482" width="9.140625" customWidth="1"/>
    <col min="9483" max="9483" width="11.28515625" customWidth="1"/>
    <col min="9484" max="9484" width="19" bestFit="1" customWidth="1"/>
    <col min="9486" max="9486" width="19" bestFit="1" customWidth="1"/>
    <col min="9729" max="9729" width="68.7109375" customWidth="1"/>
    <col min="9730" max="9730" width="16.5703125" customWidth="1"/>
    <col min="9731" max="9731" width="2.28515625" customWidth="1"/>
    <col min="9732" max="9732" width="15.28515625" customWidth="1"/>
    <col min="9733" max="9734" width="9.140625" customWidth="1"/>
    <col min="9735" max="9735" width="16.140625" customWidth="1"/>
    <col min="9736" max="9738" width="9.140625" customWidth="1"/>
    <col min="9739" max="9739" width="11.28515625" customWidth="1"/>
    <col min="9740" max="9740" width="19" bestFit="1" customWidth="1"/>
    <col min="9742" max="9742" width="19" bestFit="1" customWidth="1"/>
    <col min="9985" max="9985" width="68.7109375" customWidth="1"/>
    <col min="9986" max="9986" width="16.5703125" customWidth="1"/>
    <col min="9987" max="9987" width="2.28515625" customWidth="1"/>
    <col min="9988" max="9988" width="15.28515625" customWidth="1"/>
    <col min="9989" max="9990" width="9.140625" customWidth="1"/>
    <col min="9991" max="9991" width="16.140625" customWidth="1"/>
    <col min="9992" max="9994" width="9.140625" customWidth="1"/>
    <col min="9995" max="9995" width="11.28515625" customWidth="1"/>
    <col min="9996" max="9996" width="19" bestFit="1" customWidth="1"/>
    <col min="9998" max="9998" width="19" bestFit="1" customWidth="1"/>
    <col min="10241" max="10241" width="68.7109375" customWidth="1"/>
    <col min="10242" max="10242" width="16.5703125" customWidth="1"/>
    <col min="10243" max="10243" width="2.28515625" customWidth="1"/>
    <col min="10244" max="10244" width="15.28515625" customWidth="1"/>
    <col min="10245" max="10246" width="9.140625" customWidth="1"/>
    <col min="10247" max="10247" width="16.140625" customWidth="1"/>
    <col min="10248" max="10250" width="9.140625" customWidth="1"/>
    <col min="10251" max="10251" width="11.28515625" customWidth="1"/>
    <col min="10252" max="10252" width="19" bestFit="1" customWidth="1"/>
    <col min="10254" max="10254" width="19" bestFit="1" customWidth="1"/>
    <col min="10497" max="10497" width="68.7109375" customWidth="1"/>
    <col min="10498" max="10498" width="16.5703125" customWidth="1"/>
    <col min="10499" max="10499" width="2.28515625" customWidth="1"/>
    <col min="10500" max="10500" width="15.28515625" customWidth="1"/>
    <col min="10501" max="10502" width="9.140625" customWidth="1"/>
    <col min="10503" max="10503" width="16.140625" customWidth="1"/>
    <col min="10504" max="10506" width="9.140625" customWidth="1"/>
    <col min="10507" max="10507" width="11.28515625" customWidth="1"/>
    <col min="10508" max="10508" width="19" bestFit="1" customWidth="1"/>
    <col min="10510" max="10510" width="19" bestFit="1" customWidth="1"/>
    <col min="10753" max="10753" width="68.7109375" customWidth="1"/>
    <col min="10754" max="10754" width="16.5703125" customWidth="1"/>
    <col min="10755" max="10755" width="2.28515625" customWidth="1"/>
    <col min="10756" max="10756" width="15.28515625" customWidth="1"/>
    <col min="10757" max="10758" width="9.140625" customWidth="1"/>
    <col min="10759" max="10759" width="16.140625" customWidth="1"/>
    <col min="10760" max="10762" width="9.140625" customWidth="1"/>
    <col min="10763" max="10763" width="11.28515625" customWidth="1"/>
    <col min="10764" max="10764" width="19" bestFit="1" customWidth="1"/>
    <col min="10766" max="10766" width="19" bestFit="1" customWidth="1"/>
    <col min="11009" max="11009" width="68.7109375" customWidth="1"/>
    <col min="11010" max="11010" width="16.5703125" customWidth="1"/>
    <col min="11011" max="11011" width="2.28515625" customWidth="1"/>
    <col min="11012" max="11012" width="15.28515625" customWidth="1"/>
    <col min="11013" max="11014" width="9.140625" customWidth="1"/>
    <col min="11015" max="11015" width="16.140625" customWidth="1"/>
    <col min="11016" max="11018" width="9.140625" customWidth="1"/>
    <col min="11019" max="11019" width="11.28515625" customWidth="1"/>
    <col min="11020" max="11020" width="19" bestFit="1" customWidth="1"/>
    <col min="11022" max="11022" width="19" bestFit="1" customWidth="1"/>
    <col min="11265" max="11265" width="68.7109375" customWidth="1"/>
    <col min="11266" max="11266" width="16.5703125" customWidth="1"/>
    <col min="11267" max="11267" width="2.28515625" customWidth="1"/>
    <col min="11268" max="11268" width="15.28515625" customWidth="1"/>
    <col min="11269" max="11270" width="9.140625" customWidth="1"/>
    <col min="11271" max="11271" width="16.140625" customWidth="1"/>
    <col min="11272" max="11274" width="9.140625" customWidth="1"/>
    <col min="11275" max="11275" width="11.28515625" customWidth="1"/>
    <col min="11276" max="11276" width="19" bestFit="1" customWidth="1"/>
    <col min="11278" max="11278" width="19" bestFit="1" customWidth="1"/>
    <col min="11521" max="11521" width="68.7109375" customWidth="1"/>
    <col min="11522" max="11522" width="16.5703125" customWidth="1"/>
    <col min="11523" max="11523" width="2.28515625" customWidth="1"/>
    <col min="11524" max="11524" width="15.28515625" customWidth="1"/>
    <col min="11525" max="11526" width="9.140625" customWidth="1"/>
    <col min="11527" max="11527" width="16.140625" customWidth="1"/>
    <col min="11528" max="11530" width="9.140625" customWidth="1"/>
    <col min="11531" max="11531" width="11.28515625" customWidth="1"/>
    <col min="11532" max="11532" width="19" bestFit="1" customWidth="1"/>
    <col min="11534" max="11534" width="19" bestFit="1" customWidth="1"/>
    <col min="11777" max="11777" width="68.7109375" customWidth="1"/>
    <col min="11778" max="11778" width="16.5703125" customWidth="1"/>
    <col min="11779" max="11779" width="2.28515625" customWidth="1"/>
    <col min="11780" max="11780" width="15.28515625" customWidth="1"/>
    <col min="11781" max="11782" width="9.140625" customWidth="1"/>
    <col min="11783" max="11783" width="16.140625" customWidth="1"/>
    <col min="11784" max="11786" width="9.140625" customWidth="1"/>
    <col min="11787" max="11787" width="11.28515625" customWidth="1"/>
    <col min="11788" max="11788" width="19" bestFit="1" customWidth="1"/>
    <col min="11790" max="11790" width="19" bestFit="1" customWidth="1"/>
    <col min="12033" max="12033" width="68.7109375" customWidth="1"/>
    <col min="12034" max="12034" width="16.5703125" customWidth="1"/>
    <col min="12035" max="12035" width="2.28515625" customWidth="1"/>
    <col min="12036" max="12036" width="15.28515625" customWidth="1"/>
    <col min="12037" max="12038" width="9.140625" customWidth="1"/>
    <col min="12039" max="12039" width="16.140625" customWidth="1"/>
    <col min="12040" max="12042" width="9.140625" customWidth="1"/>
    <col min="12043" max="12043" width="11.28515625" customWidth="1"/>
    <col min="12044" max="12044" width="19" bestFit="1" customWidth="1"/>
    <col min="12046" max="12046" width="19" bestFit="1" customWidth="1"/>
    <col min="12289" max="12289" width="68.7109375" customWidth="1"/>
    <col min="12290" max="12290" width="16.5703125" customWidth="1"/>
    <col min="12291" max="12291" width="2.28515625" customWidth="1"/>
    <col min="12292" max="12292" width="15.28515625" customWidth="1"/>
    <col min="12293" max="12294" width="9.140625" customWidth="1"/>
    <col min="12295" max="12295" width="16.140625" customWidth="1"/>
    <col min="12296" max="12298" width="9.140625" customWidth="1"/>
    <col min="12299" max="12299" width="11.28515625" customWidth="1"/>
    <col min="12300" max="12300" width="19" bestFit="1" customWidth="1"/>
    <col min="12302" max="12302" width="19" bestFit="1" customWidth="1"/>
    <col min="12545" max="12545" width="68.7109375" customWidth="1"/>
    <col min="12546" max="12546" width="16.5703125" customWidth="1"/>
    <col min="12547" max="12547" width="2.28515625" customWidth="1"/>
    <col min="12548" max="12548" width="15.28515625" customWidth="1"/>
    <col min="12549" max="12550" width="9.140625" customWidth="1"/>
    <col min="12551" max="12551" width="16.140625" customWidth="1"/>
    <col min="12552" max="12554" width="9.140625" customWidth="1"/>
    <col min="12555" max="12555" width="11.28515625" customWidth="1"/>
    <col min="12556" max="12556" width="19" bestFit="1" customWidth="1"/>
    <col min="12558" max="12558" width="19" bestFit="1" customWidth="1"/>
    <col min="12801" max="12801" width="68.7109375" customWidth="1"/>
    <col min="12802" max="12802" width="16.5703125" customWidth="1"/>
    <col min="12803" max="12803" width="2.28515625" customWidth="1"/>
    <col min="12804" max="12804" width="15.28515625" customWidth="1"/>
    <col min="12805" max="12806" width="9.140625" customWidth="1"/>
    <col min="12807" max="12807" width="16.140625" customWidth="1"/>
    <col min="12808" max="12810" width="9.140625" customWidth="1"/>
    <col min="12811" max="12811" width="11.28515625" customWidth="1"/>
    <col min="12812" max="12812" width="19" bestFit="1" customWidth="1"/>
    <col min="12814" max="12814" width="19" bestFit="1" customWidth="1"/>
    <col min="13057" max="13057" width="68.7109375" customWidth="1"/>
    <col min="13058" max="13058" width="16.5703125" customWidth="1"/>
    <col min="13059" max="13059" width="2.28515625" customWidth="1"/>
    <col min="13060" max="13060" width="15.28515625" customWidth="1"/>
    <col min="13061" max="13062" width="9.140625" customWidth="1"/>
    <col min="13063" max="13063" width="16.140625" customWidth="1"/>
    <col min="13064" max="13066" width="9.140625" customWidth="1"/>
    <col min="13067" max="13067" width="11.28515625" customWidth="1"/>
    <col min="13068" max="13068" width="19" bestFit="1" customWidth="1"/>
    <col min="13070" max="13070" width="19" bestFit="1" customWidth="1"/>
    <col min="13313" max="13313" width="68.7109375" customWidth="1"/>
    <col min="13314" max="13314" width="16.5703125" customWidth="1"/>
    <col min="13315" max="13315" width="2.28515625" customWidth="1"/>
    <col min="13316" max="13316" width="15.28515625" customWidth="1"/>
    <col min="13317" max="13318" width="9.140625" customWidth="1"/>
    <col min="13319" max="13319" width="16.140625" customWidth="1"/>
    <col min="13320" max="13322" width="9.140625" customWidth="1"/>
    <col min="13323" max="13323" width="11.28515625" customWidth="1"/>
    <col min="13324" max="13324" width="19" bestFit="1" customWidth="1"/>
    <col min="13326" max="13326" width="19" bestFit="1" customWidth="1"/>
    <col min="13569" max="13569" width="68.7109375" customWidth="1"/>
    <col min="13570" max="13570" width="16.5703125" customWidth="1"/>
    <col min="13571" max="13571" width="2.28515625" customWidth="1"/>
    <col min="13572" max="13572" width="15.28515625" customWidth="1"/>
    <col min="13573" max="13574" width="9.140625" customWidth="1"/>
    <col min="13575" max="13575" width="16.140625" customWidth="1"/>
    <col min="13576" max="13578" width="9.140625" customWidth="1"/>
    <col min="13579" max="13579" width="11.28515625" customWidth="1"/>
    <col min="13580" max="13580" width="19" bestFit="1" customWidth="1"/>
    <col min="13582" max="13582" width="19" bestFit="1" customWidth="1"/>
    <col min="13825" max="13825" width="68.7109375" customWidth="1"/>
    <col min="13826" max="13826" width="16.5703125" customWidth="1"/>
    <col min="13827" max="13827" width="2.28515625" customWidth="1"/>
    <col min="13828" max="13828" width="15.28515625" customWidth="1"/>
    <col min="13829" max="13830" width="9.140625" customWidth="1"/>
    <col min="13831" max="13831" width="16.140625" customWidth="1"/>
    <col min="13832" max="13834" width="9.140625" customWidth="1"/>
    <col min="13835" max="13835" width="11.28515625" customWidth="1"/>
    <col min="13836" max="13836" width="19" bestFit="1" customWidth="1"/>
    <col min="13838" max="13838" width="19" bestFit="1" customWidth="1"/>
    <col min="14081" max="14081" width="68.7109375" customWidth="1"/>
    <col min="14082" max="14082" width="16.5703125" customWidth="1"/>
    <col min="14083" max="14083" width="2.28515625" customWidth="1"/>
    <col min="14084" max="14084" width="15.28515625" customWidth="1"/>
    <col min="14085" max="14086" width="9.140625" customWidth="1"/>
    <col min="14087" max="14087" width="16.140625" customWidth="1"/>
    <col min="14088" max="14090" width="9.140625" customWidth="1"/>
    <col min="14091" max="14091" width="11.28515625" customWidth="1"/>
    <col min="14092" max="14092" width="19" bestFit="1" customWidth="1"/>
    <col min="14094" max="14094" width="19" bestFit="1" customWidth="1"/>
    <col min="14337" max="14337" width="68.7109375" customWidth="1"/>
    <col min="14338" max="14338" width="16.5703125" customWidth="1"/>
    <col min="14339" max="14339" width="2.28515625" customWidth="1"/>
    <col min="14340" max="14340" width="15.28515625" customWidth="1"/>
    <col min="14341" max="14342" width="9.140625" customWidth="1"/>
    <col min="14343" max="14343" width="16.140625" customWidth="1"/>
    <col min="14344" max="14346" width="9.140625" customWidth="1"/>
    <col min="14347" max="14347" width="11.28515625" customWidth="1"/>
    <col min="14348" max="14348" width="19" bestFit="1" customWidth="1"/>
    <col min="14350" max="14350" width="19" bestFit="1" customWidth="1"/>
    <col min="14593" max="14593" width="68.7109375" customWidth="1"/>
    <col min="14594" max="14594" width="16.5703125" customWidth="1"/>
    <col min="14595" max="14595" width="2.28515625" customWidth="1"/>
    <col min="14596" max="14596" width="15.28515625" customWidth="1"/>
    <col min="14597" max="14598" width="9.140625" customWidth="1"/>
    <col min="14599" max="14599" width="16.140625" customWidth="1"/>
    <col min="14600" max="14602" width="9.140625" customWidth="1"/>
    <col min="14603" max="14603" width="11.28515625" customWidth="1"/>
    <col min="14604" max="14604" width="19" bestFit="1" customWidth="1"/>
    <col min="14606" max="14606" width="19" bestFit="1" customWidth="1"/>
    <col min="14849" max="14849" width="68.7109375" customWidth="1"/>
    <col min="14850" max="14850" width="16.5703125" customWidth="1"/>
    <col min="14851" max="14851" width="2.28515625" customWidth="1"/>
    <col min="14852" max="14852" width="15.28515625" customWidth="1"/>
    <col min="14853" max="14854" width="9.140625" customWidth="1"/>
    <col min="14855" max="14855" width="16.140625" customWidth="1"/>
    <col min="14856" max="14858" width="9.140625" customWidth="1"/>
    <col min="14859" max="14859" width="11.28515625" customWidth="1"/>
    <col min="14860" max="14860" width="19" bestFit="1" customWidth="1"/>
    <col min="14862" max="14862" width="19" bestFit="1" customWidth="1"/>
    <col min="15105" max="15105" width="68.7109375" customWidth="1"/>
    <col min="15106" max="15106" width="16.5703125" customWidth="1"/>
    <col min="15107" max="15107" width="2.28515625" customWidth="1"/>
    <col min="15108" max="15108" width="15.28515625" customWidth="1"/>
    <col min="15109" max="15110" width="9.140625" customWidth="1"/>
    <col min="15111" max="15111" width="16.140625" customWidth="1"/>
    <col min="15112" max="15114" width="9.140625" customWidth="1"/>
    <col min="15115" max="15115" width="11.28515625" customWidth="1"/>
    <col min="15116" max="15116" width="19" bestFit="1" customWidth="1"/>
    <col min="15118" max="15118" width="19" bestFit="1" customWidth="1"/>
    <col min="15361" max="15361" width="68.7109375" customWidth="1"/>
    <col min="15362" max="15362" width="16.5703125" customWidth="1"/>
    <col min="15363" max="15363" width="2.28515625" customWidth="1"/>
    <col min="15364" max="15364" width="15.28515625" customWidth="1"/>
    <col min="15365" max="15366" width="9.140625" customWidth="1"/>
    <col min="15367" max="15367" width="16.140625" customWidth="1"/>
    <col min="15368" max="15370" width="9.140625" customWidth="1"/>
    <col min="15371" max="15371" width="11.28515625" customWidth="1"/>
    <col min="15372" max="15372" width="19" bestFit="1" customWidth="1"/>
    <col min="15374" max="15374" width="19" bestFit="1" customWidth="1"/>
    <col min="15617" max="15617" width="68.7109375" customWidth="1"/>
    <col min="15618" max="15618" width="16.5703125" customWidth="1"/>
    <col min="15619" max="15619" width="2.28515625" customWidth="1"/>
    <col min="15620" max="15620" width="15.28515625" customWidth="1"/>
    <col min="15621" max="15622" width="9.140625" customWidth="1"/>
    <col min="15623" max="15623" width="16.140625" customWidth="1"/>
    <col min="15624" max="15626" width="9.140625" customWidth="1"/>
    <col min="15627" max="15627" width="11.28515625" customWidth="1"/>
    <col min="15628" max="15628" width="19" bestFit="1" customWidth="1"/>
    <col min="15630" max="15630" width="19" bestFit="1" customWidth="1"/>
    <col min="15873" max="15873" width="68.7109375" customWidth="1"/>
    <col min="15874" max="15874" width="16.5703125" customWidth="1"/>
    <col min="15875" max="15875" width="2.28515625" customWidth="1"/>
    <col min="15876" max="15876" width="15.28515625" customWidth="1"/>
    <col min="15877" max="15878" width="9.140625" customWidth="1"/>
    <col min="15879" max="15879" width="16.140625" customWidth="1"/>
    <col min="15880" max="15882" width="9.140625" customWidth="1"/>
    <col min="15883" max="15883" width="11.28515625" customWidth="1"/>
    <col min="15884" max="15884" width="19" bestFit="1" customWidth="1"/>
    <col min="15886" max="15886" width="19" bestFit="1" customWidth="1"/>
    <col min="16129" max="16129" width="68.7109375" customWidth="1"/>
    <col min="16130" max="16130" width="16.5703125" customWidth="1"/>
    <col min="16131" max="16131" width="2.28515625" customWidth="1"/>
    <col min="16132" max="16132" width="15.28515625" customWidth="1"/>
    <col min="16133" max="16134" width="9.140625" customWidth="1"/>
    <col min="16135" max="16135" width="16.140625" customWidth="1"/>
    <col min="16136" max="16138" width="9.140625" customWidth="1"/>
    <col min="16139" max="16139" width="11.28515625" customWidth="1"/>
    <col min="16140" max="16140" width="19" bestFit="1" customWidth="1"/>
    <col min="16142" max="16142" width="19" bestFit="1" customWidth="1"/>
  </cols>
  <sheetData>
    <row r="1" spans="1:11">
      <c r="A1" s="1" t="s">
        <v>0</v>
      </c>
      <c r="B1" s="1"/>
    </row>
    <row r="2" spans="1:11">
      <c r="A2" s="2" t="s">
        <v>1</v>
      </c>
      <c r="B2" s="3"/>
      <c r="C2" s="4"/>
      <c r="D2" s="5"/>
      <c r="E2" s="5"/>
      <c r="F2" s="5"/>
      <c r="G2" s="5"/>
      <c r="H2" s="5"/>
      <c r="I2" s="5"/>
      <c r="J2" s="5"/>
      <c r="K2" s="5"/>
    </row>
    <row r="3" spans="1:11">
      <c r="A3" s="5"/>
      <c r="C3" s="5"/>
      <c r="D3" s="5"/>
      <c r="E3" s="5"/>
      <c r="F3" s="5"/>
      <c r="G3" s="5"/>
      <c r="H3" s="5"/>
      <c r="I3" s="5"/>
      <c r="J3" s="5"/>
      <c r="K3" s="5"/>
    </row>
    <row r="4" spans="1:11">
      <c r="A4" s="7" t="s">
        <v>2</v>
      </c>
      <c r="B4" s="7"/>
      <c r="C4" s="5"/>
      <c r="D4" s="5"/>
      <c r="E4" s="5"/>
      <c r="F4" s="5"/>
      <c r="G4" s="5"/>
      <c r="H4" s="5"/>
      <c r="I4" s="5"/>
      <c r="J4" s="5"/>
      <c r="K4" s="5"/>
    </row>
    <row r="5" spans="1:11" ht="15.75" thickBot="1">
      <c r="A5" s="8"/>
      <c r="B5" s="9"/>
      <c r="C5" s="5"/>
      <c r="D5" s="5"/>
      <c r="E5" s="5"/>
      <c r="F5" s="5"/>
      <c r="G5" s="5"/>
      <c r="H5" s="5"/>
      <c r="I5" s="5"/>
      <c r="J5" s="5"/>
      <c r="K5" s="5"/>
    </row>
    <row r="6" spans="1:11" ht="15.75" thickBot="1">
      <c r="A6" s="10" t="s">
        <v>3</v>
      </c>
      <c r="B6" s="11">
        <f>B7+B8+B9+B10</f>
        <v>109621159</v>
      </c>
      <c r="C6" s="12"/>
      <c r="D6" s="13"/>
      <c r="E6" s="5"/>
      <c r="F6" s="5"/>
      <c r="G6" s="5"/>
      <c r="H6" s="5"/>
      <c r="I6" s="5"/>
      <c r="J6" s="5"/>
      <c r="K6" s="5"/>
    </row>
    <row r="7" spans="1:11">
      <c r="A7" s="14" t="s">
        <v>4</v>
      </c>
      <c r="B7" s="6">
        <f>'[1]3_melléklet'!B5</f>
        <v>71466499</v>
      </c>
      <c r="C7" s="5"/>
      <c r="D7" s="5"/>
      <c r="E7" s="5"/>
      <c r="F7" s="5"/>
      <c r="G7" s="5"/>
      <c r="H7" s="5"/>
      <c r="I7" s="5"/>
      <c r="J7" s="5"/>
      <c r="K7" s="5"/>
    </row>
    <row r="8" spans="1:11">
      <c r="A8" s="15" t="s">
        <v>5</v>
      </c>
      <c r="B8" s="6">
        <f>'[1]3_melléklet'!B57</f>
        <v>6625590</v>
      </c>
      <c r="C8" s="5"/>
      <c r="D8" s="13"/>
      <c r="E8" s="5"/>
      <c r="F8" s="5"/>
      <c r="G8" s="5"/>
      <c r="H8" s="5"/>
      <c r="I8" s="5"/>
      <c r="J8" s="5"/>
      <c r="K8" s="5"/>
    </row>
    <row r="9" spans="1:11">
      <c r="A9" s="15" t="s">
        <v>6</v>
      </c>
      <c r="B9" s="6">
        <f>'[1]3_melléklet'!B77</f>
        <v>16703930</v>
      </c>
      <c r="C9" s="5"/>
      <c r="D9" s="5"/>
      <c r="E9" s="5"/>
      <c r="F9" s="5"/>
      <c r="G9" s="5"/>
      <c r="H9" s="5"/>
      <c r="I9" s="5"/>
      <c r="J9" s="5"/>
      <c r="K9" s="5"/>
    </row>
    <row r="10" spans="1:11">
      <c r="A10" s="15" t="s">
        <v>7</v>
      </c>
      <c r="B10" s="6">
        <f>'[1]3_melléklet'!B94</f>
        <v>14825140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 ht="15.75" thickBot="1">
      <c r="A11" s="15"/>
      <c r="B11" s="16"/>
      <c r="C11" s="5"/>
      <c r="D11" s="5"/>
      <c r="E11" s="5"/>
      <c r="F11" s="5"/>
      <c r="G11" s="5"/>
      <c r="H11" s="5"/>
      <c r="I11" s="5"/>
      <c r="J11" s="5"/>
      <c r="K11" s="5"/>
    </row>
    <row r="12" spans="1:11" ht="15.75" thickBot="1">
      <c r="A12" s="10" t="s">
        <v>8</v>
      </c>
      <c r="B12" s="11">
        <f>B13+B23</f>
        <v>160470000</v>
      </c>
      <c r="C12" s="12"/>
      <c r="D12" s="5"/>
      <c r="E12" s="5"/>
      <c r="F12" s="5"/>
      <c r="G12" s="5"/>
      <c r="H12" s="5"/>
      <c r="I12" s="5"/>
      <c r="J12" s="5"/>
      <c r="K12" s="5"/>
    </row>
    <row r="13" spans="1:11">
      <c r="A13" s="17" t="s">
        <v>9</v>
      </c>
      <c r="B13" s="18">
        <f>B14+B17+B20</f>
        <v>160220000</v>
      </c>
      <c r="C13" s="5"/>
      <c r="D13" s="5"/>
      <c r="E13" s="5"/>
      <c r="F13" s="5"/>
      <c r="G13" s="5"/>
      <c r="H13" s="5"/>
      <c r="I13" s="5"/>
      <c r="J13" s="5"/>
      <c r="K13" s="5"/>
    </row>
    <row r="14" spans="1:11">
      <c r="A14" s="19" t="s">
        <v>10</v>
      </c>
      <c r="B14" s="20">
        <f>SUM(B15:B16)</f>
        <v>149200000</v>
      </c>
      <c r="C14" s="5"/>
      <c r="D14" s="5"/>
      <c r="E14" s="5"/>
      <c r="F14" s="5"/>
      <c r="G14" s="5"/>
      <c r="H14" s="5"/>
      <c r="I14" s="5"/>
      <c r="J14" s="5"/>
      <c r="K14" s="5"/>
    </row>
    <row r="15" spans="1:11">
      <c r="A15" s="14" t="s">
        <v>11</v>
      </c>
      <c r="B15" s="6">
        <f>123000000+5000000+10000000+2000000</f>
        <v>140000000</v>
      </c>
      <c r="C15" s="5"/>
      <c r="D15" s="5"/>
      <c r="E15" s="5"/>
      <c r="F15" s="5"/>
      <c r="G15" s="5"/>
      <c r="H15" s="5"/>
      <c r="I15" s="5"/>
      <c r="J15" s="5"/>
      <c r="K15" s="5"/>
    </row>
    <row r="16" spans="1:11">
      <c r="A16" s="14" t="s">
        <v>12</v>
      </c>
      <c r="B16" s="6">
        <v>9200000</v>
      </c>
      <c r="C16" s="5"/>
      <c r="D16" s="5"/>
      <c r="E16" s="5"/>
      <c r="F16" s="5"/>
      <c r="G16" s="5"/>
      <c r="H16" s="5"/>
      <c r="I16" s="5"/>
      <c r="J16" s="5"/>
      <c r="K16" s="5"/>
    </row>
    <row r="17" spans="1:11">
      <c r="A17" s="19" t="s">
        <v>13</v>
      </c>
      <c r="B17" s="20">
        <f>B18+B19</f>
        <v>10020000</v>
      </c>
      <c r="C17" s="5"/>
      <c r="D17" s="5"/>
      <c r="E17" s="5"/>
      <c r="F17" s="5"/>
      <c r="G17" s="5"/>
      <c r="H17" s="5"/>
      <c r="I17" s="5"/>
      <c r="J17" s="5"/>
      <c r="K17" s="5"/>
    </row>
    <row r="18" spans="1:11">
      <c r="A18" s="14" t="s">
        <v>14</v>
      </c>
      <c r="B18" s="6">
        <v>10000000</v>
      </c>
      <c r="C18" s="5"/>
      <c r="D18" s="5"/>
      <c r="E18" s="5"/>
      <c r="F18" s="5"/>
      <c r="G18" s="5"/>
      <c r="H18" s="5"/>
      <c r="I18" s="5"/>
      <c r="J18" s="5"/>
      <c r="K18" s="5"/>
    </row>
    <row r="19" spans="1:11">
      <c r="A19" s="14" t="s">
        <v>15</v>
      </c>
      <c r="B19" s="6">
        <v>20000</v>
      </c>
      <c r="C19" s="5"/>
      <c r="D19" s="5"/>
      <c r="E19" s="5"/>
      <c r="F19" s="5"/>
      <c r="G19" s="5"/>
      <c r="H19" s="5"/>
      <c r="I19" s="5"/>
      <c r="J19" s="5"/>
      <c r="K19" s="5"/>
    </row>
    <row r="20" spans="1:11">
      <c r="A20" s="19" t="s">
        <v>16</v>
      </c>
      <c r="B20" s="20">
        <f>B21+B22</f>
        <v>1000000</v>
      </c>
      <c r="C20" s="5"/>
      <c r="D20" s="5"/>
      <c r="E20" s="5"/>
      <c r="F20" s="5"/>
      <c r="G20" s="5"/>
      <c r="H20" s="5"/>
      <c r="I20" s="5"/>
      <c r="J20" s="5"/>
      <c r="K20" s="5"/>
    </row>
    <row r="21" spans="1:11">
      <c r="A21" s="14" t="s">
        <v>17</v>
      </c>
      <c r="B21" s="6">
        <v>700000</v>
      </c>
      <c r="C21" s="5"/>
      <c r="D21" s="5"/>
      <c r="E21" s="5"/>
      <c r="F21" s="5"/>
      <c r="G21" s="5"/>
      <c r="H21" s="5"/>
      <c r="I21" s="5"/>
      <c r="J21" s="5"/>
      <c r="K21" s="5"/>
    </row>
    <row r="22" spans="1:11">
      <c r="A22" s="14" t="s">
        <v>18</v>
      </c>
      <c r="B22" s="6">
        <v>300000</v>
      </c>
      <c r="C22" s="5"/>
      <c r="D22" s="5"/>
      <c r="E22" s="5"/>
      <c r="F22" s="5"/>
      <c r="G22" s="5"/>
      <c r="H22" s="5"/>
      <c r="I22" s="5"/>
      <c r="J22" s="5"/>
      <c r="K22" s="5"/>
    </row>
    <row r="23" spans="1:11">
      <c r="A23" s="17" t="s">
        <v>19</v>
      </c>
      <c r="B23" s="21">
        <f>B24</f>
        <v>250000</v>
      </c>
      <c r="C23" s="5"/>
      <c r="D23" s="5"/>
      <c r="E23" s="5"/>
      <c r="F23" s="5"/>
      <c r="G23" s="5"/>
      <c r="H23" s="5"/>
      <c r="I23" s="5"/>
      <c r="J23" s="5"/>
      <c r="K23" s="5"/>
    </row>
    <row r="24" spans="1:11">
      <c r="A24" s="19" t="s">
        <v>20</v>
      </c>
      <c r="B24" s="20">
        <f>B25+B26</f>
        <v>250000</v>
      </c>
      <c r="C24" s="5"/>
      <c r="D24" s="5"/>
      <c r="E24" s="5"/>
      <c r="F24" s="5"/>
      <c r="G24" s="5"/>
      <c r="H24" s="5"/>
      <c r="I24" s="5"/>
      <c r="J24" s="5"/>
      <c r="K24" s="5"/>
    </row>
    <row r="25" spans="1:11">
      <c r="A25" s="22" t="s">
        <v>21</v>
      </c>
      <c r="B25" s="6">
        <v>50000</v>
      </c>
      <c r="C25" s="5"/>
      <c r="D25" s="5"/>
      <c r="E25" s="5"/>
      <c r="F25" s="5"/>
      <c r="G25" s="5"/>
      <c r="H25" s="5"/>
      <c r="I25" s="5"/>
      <c r="J25" s="5"/>
      <c r="K25" s="5"/>
    </row>
    <row r="26" spans="1:11">
      <c r="A26" s="22" t="s">
        <v>22</v>
      </c>
      <c r="B26" s="6">
        <v>200000</v>
      </c>
      <c r="C26" s="5"/>
      <c r="D26" s="5"/>
      <c r="E26" s="5"/>
      <c r="F26" s="5"/>
      <c r="G26" s="5"/>
      <c r="H26" s="5"/>
      <c r="I26" s="5"/>
      <c r="J26" s="5"/>
      <c r="K26" s="5"/>
    </row>
    <row r="27" spans="1:11" ht="15.75" thickBot="1">
      <c r="A27" s="15"/>
      <c r="B27" s="23"/>
      <c r="C27" s="24"/>
      <c r="D27" s="24"/>
      <c r="E27" s="5"/>
      <c r="F27" s="5"/>
      <c r="G27" s="5"/>
      <c r="H27" s="5"/>
      <c r="I27" s="5"/>
      <c r="J27" s="5"/>
      <c r="K27" s="5"/>
    </row>
    <row r="28" spans="1:11" ht="15.75" thickBot="1">
      <c r="A28" s="10" t="s">
        <v>23</v>
      </c>
      <c r="B28" s="25">
        <f>B29+B56+B65+B67</f>
        <v>380386366</v>
      </c>
      <c r="C28" s="12"/>
      <c r="D28" s="5"/>
      <c r="E28" s="5"/>
      <c r="F28" s="5"/>
      <c r="G28" s="5"/>
      <c r="H28" s="5"/>
      <c r="I28" s="5"/>
      <c r="J28" s="5"/>
      <c r="K28" s="5"/>
    </row>
    <row r="29" spans="1:11">
      <c r="A29" s="26" t="s">
        <v>24</v>
      </c>
      <c r="B29" s="27">
        <f>B30+B34+B43+B54</f>
        <v>282724050</v>
      </c>
      <c r="C29" s="27"/>
      <c r="D29" s="28"/>
      <c r="E29" s="5"/>
      <c r="F29" s="5"/>
      <c r="G29" s="5"/>
      <c r="H29" s="5"/>
      <c r="I29" s="5"/>
      <c r="J29" s="5"/>
      <c r="K29" s="5"/>
    </row>
    <row r="30" spans="1:11">
      <c r="A30" s="17" t="s">
        <v>25</v>
      </c>
      <c r="B30" s="21">
        <f>SUM(B31:B33)</f>
        <v>97204789</v>
      </c>
      <c r="C30" s="21"/>
      <c r="D30" s="6"/>
      <c r="E30" s="5"/>
      <c r="F30" s="5"/>
      <c r="G30" s="5"/>
      <c r="H30" s="5"/>
      <c r="I30" s="5"/>
      <c r="J30" s="5"/>
      <c r="K30" s="5"/>
    </row>
    <row r="31" spans="1:11">
      <c r="A31" s="29" t="s">
        <v>26</v>
      </c>
      <c r="B31" s="6">
        <v>73875400</v>
      </c>
      <c r="C31" s="6"/>
      <c r="D31" s="6"/>
      <c r="E31" s="5"/>
      <c r="F31" s="5"/>
      <c r="G31" s="5"/>
      <c r="H31" s="5"/>
      <c r="I31" s="5"/>
      <c r="J31" s="5"/>
      <c r="K31" s="5"/>
    </row>
    <row r="32" spans="1:11" ht="23.25">
      <c r="A32" s="30" t="s">
        <v>27</v>
      </c>
      <c r="B32" s="6">
        <f>1542069+13952000+100000+7422900</f>
        <v>23016969</v>
      </c>
      <c r="C32" s="6"/>
      <c r="D32" s="6"/>
      <c r="E32" s="5"/>
      <c r="F32" s="5"/>
      <c r="G32" s="5"/>
      <c r="H32" s="5"/>
      <c r="I32" s="5"/>
      <c r="J32" s="5"/>
      <c r="K32" s="5"/>
    </row>
    <row r="33" spans="1:11">
      <c r="A33" s="30" t="s">
        <v>28</v>
      </c>
      <c r="B33" s="6">
        <v>312420</v>
      </c>
      <c r="C33" s="6"/>
      <c r="D33" s="6"/>
      <c r="E33" s="5"/>
      <c r="F33" s="5"/>
      <c r="G33" s="5"/>
      <c r="H33" s="5"/>
      <c r="I33" s="5"/>
      <c r="J33" s="5"/>
      <c r="K33" s="5"/>
    </row>
    <row r="34" spans="1:11">
      <c r="A34" s="17" t="s">
        <v>29</v>
      </c>
      <c r="B34" s="31">
        <f>B35+B41+B42</f>
        <v>73036290</v>
      </c>
      <c r="C34" s="31"/>
      <c r="D34" s="6"/>
      <c r="E34" s="5"/>
      <c r="F34" s="5"/>
      <c r="G34" s="5"/>
      <c r="H34" s="5"/>
      <c r="I34" s="5"/>
      <c r="J34" s="5"/>
      <c r="K34" s="5"/>
    </row>
    <row r="35" spans="1:11">
      <c r="A35" s="19" t="s">
        <v>30</v>
      </c>
      <c r="B35" s="32">
        <f>SUM(B36:B40)</f>
        <v>63538290</v>
      </c>
      <c r="C35" s="32"/>
      <c r="D35" s="6"/>
      <c r="E35" s="5"/>
      <c r="F35" s="5"/>
      <c r="G35" s="5"/>
      <c r="H35" s="5"/>
      <c r="I35" s="5"/>
      <c r="J35" s="5"/>
      <c r="K35" s="5"/>
    </row>
    <row r="36" spans="1:11">
      <c r="A36" s="15" t="s">
        <v>31</v>
      </c>
      <c r="B36" s="33">
        <f>29501340+2979933</f>
        <v>32481273</v>
      </c>
      <c r="C36" s="33"/>
      <c r="D36" s="6"/>
      <c r="E36" s="5"/>
      <c r="F36" s="5"/>
      <c r="G36" s="5"/>
      <c r="H36" s="5"/>
      <c r="I36" s="5"/>
      <c r="J36" s="5"/>
      <c r="K36" s="5"/>
    </row>
    <row r="37" spans="1:11">
      <c r="A37" s="15" t="s">
        <v>32</v>
      </c>
      <c r="B37" s="33">
        <v>9600000</v>
      </c>
      <c r="C37" s="33"/>
      <c r="D37" s="6"/>
      <c r="E37" s="5"/>
      <c r="F37" s="5"/>
      <c r="G37" s="5"/>
      <c r="H37" s="5"/>
      <c r="I37" s="5"/>
      <c r="J37" s="5"/>
      <c r="K37" s="5"/>
    </row>
    <row r="38" spans="1:11">
      <c r="A38" s="15" t="s">
        <v>33</v>
      </c>
      <c r="B38" s="33">
        <f>14750670+1489967</f>
        <v>16240637</v>
      </c>
      <c r="C38" s="33"/>
      <c r="D38" s="6"/>
      <c r="E38" s="5"/>
      <c r="F38" s="5"/>
      <c r="G38" s="5"/>
      <c r="H38" s="5"/>
      <c r="I38" s="5"/>
      <c r="J38" s="5"/>
      <c r="K38" s="5"/>
    </row>
    <row r="39" spans="1:11">
      <c r="A39" s="15" t="s">
        <v>34</v>
      </c>
      <c r="B39" s="33">
        <v>4800000</v>
      </c>
      <c r="C39" s="33"/>
      <c r="D39" s="6"/>
      <c r="E39" s="5"/>
      <c r="F39" s="5"/>
      <c r="G39" s="5"/>
      <c r="H39" s="5"/>
      <c r="I39" s="5"/>
      <c r="J39" s="5"/>
      <c r="K39" s="5"/>
    </row>
    <row r="40" spans="1:11">
      <c r="A40" s="15" t="s">
        <v>35</v>
      </c>
      <c r="B40" s="33">
        <f>378180+38200</f>
        <v>416380</v>
      </c>
      <c r="C40" s="33"/>
      <c r="D40" s="6"/>
      <c r="E40" s="5"/>
      <c r="F40" s="5"/>
      <c r="G40" s="5"/>
      <c r="H40" s="5"/>
      <c r="I40" s="5"/>
      <c r="J40" s="5"/>
      <c r="K40" s="5"/>
    </row>
    <row r="41" spans="1:11">
      <c r="A41" s="19" t="s">
        <v>36</v>
      </c>
      <c r="B41" s="32">
        <f>5773467+2886733</f>
        <v>8660200</v>
      </c>
      <c r="C41" s="32"/>
      <c r="D41" s="6"/>
      <c r="E41" s="5"/>
      <c r="F41" s="5"/>
      <c r="G41" s="5"/>
      <c r="H41" s="5"/>
      <c r="I41" s="5"/>
      <c r="J41" s="5"/>
      <c r="K41" s="5"/>
    </row>
    <row r="42" spans="1:11">
      <c r="A42" s="34" t="s">
        <v>37</v>
      </c>
      <c r="B42" s="32">
        <v>837800</v>
      </c>
      <c r="C42" s="32"/>
      <c r="D42" s="6"/>
      <c r="E42" s="5"/>
      <c r="F42" s="5"/>
      <c r="G42" s="5"/>
      <c r="H42" s="5"/>
      <c r="I42" s="5"/>
      <c r="J42" s="5"/>
      <c r="K42" s="5"/>
    </row>
    <row r="43" spans="1:11">
      <c r="A43" s="17" t="s">
        <v>38</v>
      </c>
      <c r="B43" s="31">
        <f>B44+B46+B52+B53</f>
        <v>106688351</v>
      </c>
      <c r="C43" s="31"/>
      <c r="D43" s="6"/>
      <c r="E43" s="5"/>
      <c r="F43" s="5"/>
      <c r="G43" s="5"/>
      <c r="H43" s="5"/>
      <c r="I43" s="5"/>
      <c r="J43" s="5"/>
      <c r="K43" s="5"/>
    </row>
    <row r="44" spans="1:11">
      <c r="A44" s="19" t="s">
        <v>39</v>
      </c>
      <c r="B44" s="20">
        <v>19961000</v>
      </c>
      <c r="C44" s="6"/>
      <c r="D44" s="6"/>
      <c r="E44" s="5"/>
      <c r="F44" s="5"/>
      <c r="G44" s="5"/>
      <c r="H44" s="5"/>
      <c r="I44" s="5"/>
      <c r="J44" s="5"/>
      <c r="K44" s="5"/>
    </row>
    <row r="45" spans="1:11" hidden="1">
      <c r="A45" s="15" t="s">
        <v>40</v>
      </c>
      <c r="B45" s="20"/>
      <c r="C45" s="20"/>
      <c r="D45" s="6"/>
      <c r="E45" s="5"/>
      <c r="F45" s="5"/>
      <c r="G45" s="5"/>
      <c r="H45" s="5"/>
      <c r="I45" s="5"/>
      <c r="J45" s="5"/>
      <c r="K45" s="5"/>
    </row>
    <row r="46" spans="1:11">
      <c r="A46" s="19" t="s">
        <v>41</v>
      </c>
      <c r="B46" s="20">
        <f>B47+B48+B49+B50+B51</f>
        <v>37174110</v>
      </c>
      <c r="C46" s="20"/>
      <c r="D46" s="6"/>
      <c r="E46" s="5"/>
      <c r="F46" s="5"/>
      <c r="G46" s="5"/>
      <c r="H46" s="5"/>
      <c r="I46" s="5"/>
      <c r="J46" s="5"/>
      <c r="K46" s="5"/>
    </row>
    <row r="47" spans="1:11">
      <c r="A47" s="15" t="s">
        <v>42</v>
      </c>
      <c r="B47" s="6">
        <v>3000000</v>
      </c>
      <c r="C47" s="6"/>
      <c r="D47" s="6"/>
      <c r="E47" s="5"/>
      <c r="F47" s="5"/>
      <c r="G47" s="5"/>
      <c r="H47" s="5"/>
      <c r="I47" s="5"/>
      <c r="J47" s="5"/>
      <c r="K47" s="5"/>
    </row>
    <row r="48" spans="1:11">
      <c r="A48" s="15" t="s">
        <v>43</v>
      </c>
      <c r="B48" s="6">
        <v>4705600</v>
      </c>
      <c r="C48" s="6"/>
      <c r="D48" s="6"/>
      <c r="E48" s="5"/>
      <c r="F48" s="5"/>
      <c r="G48" s="5"/>
      <c r="H48" s="5"/>
      <c r="I48" s="5"/>
      <c r="J48" s="5"/>
      <c r="K48" s="5"/>
    </row>
    <row r="49" spans="1:11">
      <c r="A49" s="15" t="s">
        <v>44</v>
      </c>
      <c r="B49" s="6">
        <f>575000+7350000</f>
        <v>7925000</v>
      </c>
      <c r="C49" s="6"/>
      <c r="D49" s="6"/>
      <c r="E49" s="5"/>
      <c r="F49" s="5"/>
      <c r="G49" s="5"/>
      <c r="H49" s="5"/>
      <c r="I49" s="5"/>
      <c r="J49" s="5"/>
      <c r="K49" s="5"/>
    </row>
    <row r="50" spans="1:11">
      <c r="A50" s="15" t="s">
        <v>45</v>
      </c>
      <c r="B50" s="6">
        <v>11118000</v>
      </c>
      <c r="C50" s="6"/>
      <c r="D50" s="6"/>
      <c r="E50" s="5"/>
      <c r="F50" s="5"/>
      <c r="G50" s="5"/>
      <c r="H50" s="5"/>
      <c r="I50" s="5"/>
      <c r="J50" s="5"/>
      <c r="K50" s="5"/>
    </row>
    <row r="51" spans="1:11">
      <c r="A51" s="15" t="s">
        <v>46</v>
      </c>
      <c r="B51" s="6">
        <f>9387900+1037610</f>
        <v>10425510</v>
      </c>
      <c r="C51" s="6"/>
      <c r="D51" s="6"/>
      <c r="E51" s="5"/>
      <c r="F51" s="5"/>
      <c r="G51" s="5"/>
      <c r="H51" s="5"/>
      <c r="I51" s="5"/>
      <c r="J51" s="5"/>
      <c r="K51" s="5"/>
    </row>
    <row r="52" spans="1:11">
      <c r="A52" s="35" t="s">
        <v>47</v>
      </c>
      <c r="B52" s="20">
        <f>31351783+14100480+1083458</f>
        <v>46535721</v>
      </c>
      <c r="C52" s="6"/>
      <c r="D52" s="6"/>
      <c r="E52" s="5"/>
      <c r="F52" s="5"/>
      <c r="G52" s="5"/>
      <c r="H52" s="5"/>
      <c r="I52" s="5"/>
      <c r="J52" s="5"/>
      <c r="K52" s="5"/>
    </row>
    <row r="53" spans="1:11" ht="23.25">
      <c r="A53" s="36" t="s">
        <v>48</v>
      </c>
      <c r="B53" s="20">
        <v>3017520</v>
      </c>
      <c r="C53" s="6"/>
      <c r="D53" s="6"/>
      <c r="E53" s="5"/>
      <c r="F53" s="5"/>
      <c r="G53" s="5"/>
      <c r="H53" s="5"/>
      <c r="I53" s="5"/>
      <c r="J53" s="5"/>
      <c r="K53" s="5"/>
    </row>
    <row r="54" spans="1:11">
      <c r="A54" s="17" t="s">
        <v>49</v>
      </c>
      <c r="B54" s="6">
        <v>5794620</v>
      </c>
      <c r="C54" s="6"/>
      <c r="D54" s="6"/>
      <c r="E54" s="5"/>
      <c r="F54" s="5"/>
      <c r="G54" s="5"/>
      <c r="H54" s="5"/>
      <c r="I54" s="5"/>
      <c r="J54" s="5"/>
      <c r="K54" s="5"/>
    </row>
    <row r="55" spans="1:11">
      <c r="A55" s="17"/>
      <c r="C55" s="5"/>
      <c r="D55" s="5"/>
      <c r="E55" s="5"/>
      <c r="F55" s="5"/>
      <c r="G55" s="5"/>
      <c r="H55" s="5"/>
      <c r="I55" s="5"/>
      <c r="J55" s="5"/>
      <c r="K55" s="5"/>
    </row>
    <row r="56" spans="1:11">
      <c r="A56" s="37" t="s">
        <v>50</v>
      </c>
      <c r="B56" s="28">
        <f>B57+B61</f>
        <v>75874583</v>
      </c>
      <c r="C56" s="5"/>
      <c r="D56" s="5"/>
      <c r="E56" s="5"/>
      <c r="F56" s="5"/>
      <c r="G56" s="5"/>
      <c r="H56" s="5"/>
      <c r="I56" s="5"/>
      <c r="J56" s="5"/>
      <c r="K56" s="5"/>
    </row>
    <row r="57" spans="1:11">
      <c r="A57" s="38" t="s">
        <v>51</v>
      </c>
      <c r="B57" s="39">
        <f>SUM(B58:B60)</f>
        <v>19250400</v>
      </c>
      <c r="C57" s="5"/>
      <c r="D57" s="5"/>
      <c r="E57" s="5"/>
      <c r="F57" s="5"/>
      <c r="G57" s="5"/>
      <c r="H57" s="5"/>
      <c r="I57" s="5"/>
      <c r="J57" s="5"/>
      <c r="K57" s="5"/>
    </row>
    <row r="58" spans="1:11">
      <c r="A58" s="15" t="s">
        <v>52</v>
      </c>
      <c r="B58" s="40">
        <v>8842800</v>
      </c>
      <c r="C58" s="5"/>
      <c r="D58" s="5"/>
      <c r="E58" s="5"/>
      <c r="F58" s="5"/>
      <c r="G58" s="5"/>
      <c r="H58" s="5"/>
      <c r="I58" s="5"/>
      <c r="J58" s="5"/>
      <c r="K58" s="5"/>
    </row>
    <row r="59" spans="1:11">
      <c r="A59" s="15" t="s">
        <v>53</v>
      </c>
      <c r="B59" s="40">
        <v>222000</v>
      </c>
      <c r="C59" s="5"/>
      <c r="D59" s="5"/>
      <c r="E59" s="5"/>
      <c r="F59" s="5"/>
      <c r="G59" s="5"/>
      <c r="H59" s="5"/>
      <c r="I59" s="5"/>
      <c r="J59" s="5"/>
      <c r="K59" s="5"/>
    </row>
    <row r="60" spans="1:11">
      <c r="A60" s="15" t="s">
        <v>54</v>
      </c>
      <c r="B60" s="40">
        <v>10185600</v>
      </c>
      <c r="C60" s="5"/>
      <c r="D60" s="5"/>
      <c r="E60" s="5"/>
      <c r="F60" s="5"/>
      <c r="G60" s="5"/>
      <c r="H60" s="5"/>
      <c r="I60" s="5"/>
      <c r="J60" s="5"/>
      <c r="K60" s="5"/>
    </row>
    <row r="61" spans="1:11">
      <c r="A61" s="41" t="s">
        <v>55</v>
      </c>
      <c r="B61" s="39">
        <f>SUM(B62:B64)</f>
        <v>56624183</v>
      </c>
      <c r="C61" s="5"/>
      <c r="D61" s="5"/>
      <c r="E61" s="5"/>
      <c r="F61" s="5"/>
      <c r="G61" s="5"/>
      <c r="H61" s="5"/>
      <c r="I61" s="5"/>
      <c r="J61" s="5"/>
      <c r="K61" s="5"/>
    </row>
    <row r="62" spans="1:11">
      <c r="A62" s="15" t="s">
        <v>56</v>
      </c>
      <c r="B62" s="40">
        <f>7070257+2220183</f>
        <v>9290440</v>
      </c>
      <c r="C62" s="5"/>
      <c r="D62" s="5"/>
      <c r="E62" s="5"/>
      <c r="F62" s="5"/>
      <c r="G62" s="5"/>
      <c r="H62" s="5"/>
      <c r="I62" s="5"/>
      <c r="J62" s="5"/>
      <c r="K62" s="5"/>
    </row>
    <row r="63" spans="1:11">
      <c r="A63" s="15" t="s">
        <v>57</v>
      </c>
      <c r="B63" s="40">
        <v>209000</v>
      </c>
      <c r="C63" s="5"/>
      <c r="D63" s="5"/>
      <c r="E63" s="5"/>
      <c r="F63" s="5"/>
      <c r="G63" s="5"/>
      <c r="H63" s="5"/>
      <c r="I63" s="5"/>
      <c r="J63" s="5"/>
      <c r="K63" s="5"/>
    </row>
    <row r="64" spans="1:11">
      <c r="A64" s="42" t="s">
        <v>58</v>
      </c>
      <c r="B64" s="40">
        <f>'[1]5_melléklet'!B96+'[1]5_melléklet'!B118-12922117-411857-70452-1036205</f>
        <v>47124743</v>
      </c>
      <c r="C64" s="43"/>
      <c r="D64" s="5"/>
      <c r="E64" s="5"/>
      <c r="F64" s="5"/>
      <c r="G64" s="5"/>
      <c r="H64" s="5"/>
      <c r="I64" s="5"/>
      <c r="J64" s="5"/>
      <c r="K64" s="13"/>
    </row>
    <row r="65" spans="1:11">
      <c r="A65" s="44" t="s">
        <v>59</v>
      </c>
      <c r="B65" s="28">
        <f>B66</f>
        <v>19631521</v>
      </c>
      <c r="C65" s="5"/>
      <c r="D65" s="5"/>
      <c r="E65" s="5"/>
      <c r="F65" s="5"/>
      <c r="G65" s="5"/>
      <c r="H65" s="5"/>
      <c r="I65" s="5"/>
      <c r="J65" s="5"/>
      <c r="K65" s="5"/>
    </row>
    <row r="66" spans="1:11">
      <c r="A66" s="42" t="s">
        <v>60</v>
      </c>
      <c r="B66" s="40">
        <f>2494525+294745-1685786+(7245000+1593900)*0.85+10442792+572180</f>
        <v>19631521</v>
      </c>
      <c r="C66" s="5"/>
      <c r="D66" s="5"/>
      <c r="E66" s="5"/>
      <c r="F66" s="5"/>
      <c r="G66" s="5"/>
      <c r="H66" s="5"/>
      <c r="I66" s="5"/>
      <c r="J66" s="5"/>
      <c r="K66" s="5"/>
    </row>
    <row r="67" spans="1:11">
      <c r="A67" s="44" t="s">
        <v>61</v>
      </c>
      <c r="B67" s="45">
        <f>B68</f>
        <v>2156212</v>
      </c>
      <c r="C67" s="5"/>
      <c r="D67" s="5"/>
      <c r="E67" s="5"/>
      <c r="F67" s="5"/>
      <c r="G67" s="5"/>
      <c r="H67" s="5"/>
      <c r="I67" s="5"/>
      <c r="J67" s="5"/>
      <c r="K67" s="5"/>
    </row>
    <row r="68" spans="1:11">
      <c r="A68" s="42" t="s">
        <v>62</v>
      </c>
      <c r="B68" s="40">
        <f>2156212</f>
        <v>2156212</v>
      </c>
      <c r="C68" s="5"/>
      <c r="D68" s="5"/>
      <c r="E68" s="5"/>
      <c r="F68" s="5"/>
      <c r="G68" s="5"/>
      <c r="H68" s="5"/>
      <c r="I68" s="5"/>
      <c r="J68" s="5"/>
      <c r="K68" s="5"/>
    </row>
    <row r="69" spans="1:11" ht="15.75" thickBot="1">
      <c r="A69" s="15"/>
      <c r="B69" s="40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thickBot="1">
      <c r="A70" s="10" t="s">
        <v>63</v>
      </c>
      <c r="B70" s="46">
        <f>B6+B12+B28</f>
        <v>650477525</v>
      </c>
      <c r="C70" s="5"/>
      <c r="D70" s="5"/>
      <c r="E70" s="5"/>
      <c r="F70" s="5"/>
      <c r="G70" s="5"/>
      <c r="H70" s="5"/>
      <c r="I70" s="5"/>
      <c r="J70" s="5"/>
      <c r="K70" s="5"/>
    </row>
    <row r="71" spans="1:11" ht="15.75" thickBot="1">
      <c r="A71" s="47"/>
      <c r="B71" s="48"/>
      <c r="C71" s="5"/>
      <c r="D71" s="5"/>
      <c r="E71" s="5"/>
      <c r="F71" s="5"/>
      <c r="G71" s="5"/>
      <c r="H71" s="5"/>
      <c r="I71" s="5"/>
      <c r="J71" s="5"/>
      <c r="K71" s="5"/>
    </row>
    <row r="72" spans="1:11" ht="15.75" thickBot="1">
      <c r="A72" s="10" t="s">
        <v>64</v>
      </c>
      <c r="B72" s="46">
        <f>B73</f>
        <v>1440000</v>
      </c>
      <c r="C72" s="5"/>
      <c r="D72" s="5"/>
      <c r="E72" s="5"/>
      <c r="F72" s="5"/>
      <c r="G72" s="5"/>
      <c r="H72" s="5"/>
      <c r="I72" s="5"/>
      <c r="J72" s="5"/>
      <c r="K72" s="5"/>
    </row>
    <row r="73" spans="1:11">
      <c r="A73" s="49" t="s">
        <v>65</v>
      </c>
      <c r="B73" s="28">
        <f>B74</f>
        <v>1440000</v>
      </c>
      <c r="C73" s="5"/>
      <c r="D73" s="5"/>
      <c r="E73" s="5"/>
      <c r="F73" s="5"/>
      <c r="G73" s="5"/>
      <c r="H73" s="5"/>
      <c r="I73" s="5"/>
      <c r="J73" s="5"/>
      <c r="K73" s="5"/>
    </row>
    <row r="74" spans="1:11">
      <c r="A74" s="38" t="s">
        <v>66</v>
      </c>
      <c r="B74" s="39">
        <f>B75</f>
        <v>1440000</v>
      </c>
      <c r="C74" s="5"/>
      <c r="D74" s="5"/>
      <c r="E74" s="5"/>
      <c r="F74" s="5"/>
      <c r="G74" s="5"/>
      <c r="H74" s="5"/>
      <c r="I74" s="5"/>
      <c r="J74" s="5"/>
      <c r="K74" s="5"/>
    </row>
    <row r="75" spans="1:11">
      <c r="A75" s="15" t="s">
        <v>67</v>
      </c>
      <c r="B75" s="40">
        <f>B76+B77</f>
        <v>1440000</v>
      </c>
      <c r="C75" s="5"/>
      <c r="D75" s="5"/>
      <c r="E75" s="5"/>
      <c r="F75" s="5"/>
      <c r="G75" s="5"/>
      <c r="H75" s="5"/>
      <c r="I75" s="5"/>
      <c r="J75" s="5"/>
      <c r="K75" s="5"/>
    </row>
    <row r="76" spans="1:11">
      <c r="A76" s="15" t="s">
        <v>68</v>
      </c>
      <c r="B76" s="40">
        <v>800000</v>
      </c>
      <c r="C76" s="5"/>
      <c r="D76" s="5"/>
      <c r="E76" s="5"/>
      <c r="F76" s="5"/>
      <c r="G76" s="5"/>
      <c r="H76" s="5"/>
      <c r="I76" s="5"/>
      <c r="J76" s="5"/>
      <c r="K76" s="5"/>
    </row>
    <row r="77" spans="1:11">
      <c r="A77" s="15" t="s">
        <v>69</v>
      </c>
      <c r="B77" s="40">
        <v>640000</v>
      </c>
      <c r="C77" s="5"/>
      <c r="D77" s="5"/>
      <c r="E77" s="5"/>
      <c r="F77" s="5"/>
      <c r="G77" s="5"/>
      <c r="H77" s="5"/>
      <c r="I77" s="5"/>
      <c r="J77" s="5"/>
      <c r="K77" s="5"/>
    </row>
    <row r="78" spans="1:11" ht="15.75" thickBot="1">
      <c r="A78" s="15"/>
      <c r="B78" s="40"/>
      <c r="C78" s="5"/>
      <c r="D78" s="5"/>
      <c r="E78" s="5"/>
      <c r="F78" s="5"/>
      <c r="G78" s="5"/>
      <c r="H78" s="5"/>
      <c r="I78" s="5"/>
      <c r="J78" s="5"/>
      <c r="K78" s="5"/>
    </row>
    <row r="79" spans="1:11" ht="15.75" thickBot="1">
      <c r="A79" s="10" t="s">
        <v>70</v>
      </c>
      <c r="B79" s="46">
        <f>B72</f>
        <v>1440000</v>
      </c>
      <c r="C79" s="5"/>
      <c r="D79" s="5"/>
      <c r="E79" s="5"/>
      <c r="F79" s="5"/>
      <c r="G79" s="5"/>
      <c r="H79" s="5"/>
      <c r="I79" s="5"/>
      <c r="J79" s="5"/>
      <c r="K79" s="5"/>
    </row>
    <row r="80" spans="1:11" ht="15.75" thickBot="1">
      <c r="A80" s="15"/>
      <c r="B80" s="50"/>
      <c r="C80" s="5"/>
      <c r="D80" s="5"/>
      <c r="E80" s="5"/>
      <c r="F80" s="5"/>
      <c r="G80" s="5"/>
      <c r="H80" s="5"/>
      <c r="I80" s="5"/>
      <c r="J80" s="5"/>
      <c r="K80" s="5"/>
    </row>
    <row r="81" spans="1:14" ht="15.75" thickBot="1">
      <c r="A81" s="51" t="s">
        <v>71</v>
      </c>
      <c r="B81" s="46">
        <f>B70+B79</f>
        <v>651917525</v>
      </c>
      <c r="C81" s="5"/>
      <c r="D81" s="5"/>
      <c r="E81" s="5"/>
      <c r="F81" s="5"/>
      <c r="G81" s="5"/>
      <c r="H81" s="5"/>
      <c r="I81" s="5"/>
      <c r="J81" s="5"/>
      <c r="K81" s="5"/>
    </row>
    <row r="82" spans="1:14" ht="15.75" thickBot="1">
      <c r="A82" s="52"/>
      <c r="B82" s="53"/>
      <c r="C82" s="5"/>
      <c r="D82" s="5"/>
      <c r="E82" s="5"/>
      <c r="F82" s="5"/>
      <c r="G82" s="5"/>
      <c r="H82" s="5"/>
      <c r="I82" s="5"/>
      <c r="J82" s="5"/>
      <c r="K82" s="5"/>
    </row>
    <row r="83" spans="1:14" ht="15.75" thickBot="1">
      <c r="A83" s="54" t="s">
        <v>72</v>
      </c>
      <c r="B83" s="55">
        <f>B84+B85</f>
        <v>295000000</v>
      </c>
      <c r="C83" s="5"/>
      <c r="D83" s="5"/>
      <c r="E83" s="5"/>
      <c r="F83" s="5"/>
      <c r="G83" s="5"/>
      <c r="H83" s="5"/>
      <c r="I83" s="5"/>
      <c r="J83" s="5"/>
      <c r="K83" s="5"/>
    </row>
    <row r="84" spans="1:14">
      <c r="A84" s="56" t="s">
        <v>73</v>
      </c>
      <c r="B84" s="57">
        <v>270000000</v>
      </c>
      <c r="C84" s="58"/>
      <c r="D84" s="58"/>
      <c r="E84" s="5"/>
      <c r="F84" s="5"/>
      <c r="G84" s="5"/>
      <c r="H84" s="5"/>
      <c r="I84" s="5"/>
      <c r="J84" s="5"/>
      <c r="K84" s="5"/>
    </row>
    <row r="85" spans="1:14">
      <c r="A85" s="56" t="s">
        <v>74</v>
      </c>
      <c r="B85" s="57">
        <v>25000000</v>
      </c>
      <c r="C85" s="58"/>
      <c r="D85" s="58"/>
      <c r="E85" s="5"/>
      <c r="F85" s="5"/>
      <c r="G85" s="5"/>
      <c r="H85" s="5"/>
      <c r="I85" s="5"/>
      <c r="J85" s="5"/>
      <c r="K85" s="5"/>
    </row>
    <row r="86" spans="1:14" ht="15.75" thickBot="1">
      <c r="A86" s="59"/>
      <c r="B86" s="50"/>
      <c r="C86" s="58"/>
      <c r="D86" s="58"/>
      <c r="E86" s="5"/>
      <c r="F86" s="5"/>
      <c r="G86" s="5"/>
      <c r="H86" s="5"/>
      <c r="I86" s="5"/>
      <c r="J86" s="5"/>
      <c r="K86" s="5"/>
      <c r="N86" s="60"/>
    </row>
    <row r="87" spans="1:14" ht="15.75" thickBot="1">
      <c r="A87" s="61" t="s">
        <v>75</v>
      </c>
      <c r="B87" s="62">
        <f>SUM(B88:B91)</f>
        <v>73258390</v>
      </c>
      <c r="C87" s="63"/>
      <c r="D87" s="64"/>
      <c r="E87" s="65"/>
      <c r="F87" s="65"/>
      <c r="G87" s="66"/>
      <c r="H87" s="5"/>
      <c r="I87" s="5"/>
      <c r="J87" s="5"/>
      <c r="K87" s="5"/>
      <c r="L87" s="60"/>
      <c r="N87" s="60"/>
    </row>
    <row r="88" spans="1:14">
      <c r="A88" s="14" t="s">
        <v>4</v>
      </c>
      <c r="B88" s="53">
        <f>59872586+5263-38844</f>
        <v>59839005</v>
      </c>
      <c r="C88" s="67"/>
      <c r="D88" s="67"/>
      <c r="E88" s="65"/>
      <c r="F88" s="65"/>
      <c r="G88" s="65"/>
      <c r="H88" s="5"/>
      <c r="I88" s="5"/>
      <c r="J88" s="5"/>
      <c r="K88" s="5"/>
      <c r="L88" s="60"/>
      <c r="N88" s="60"/>
    </row>
    <row r="89" spans="1:14">
      <c r="A89" s="15" t="s">
        <v>5</v>
      </c>
      <c r="B89" s="40">
        <f>138165447-134120102</f>
        <v>4045345</v>
      </c>
      <c r="C89" s="68"/>
      <c r="D89" s="68"/>
      <c r="E89" s="65"/>
      <c r="F89" s="65"/>
      <c r="G89" s="5"/>
      <c r="H89" s="5"/>
      <c r="I89" s="5"/>
      <c r="J89" s="5"/>
      <c r="K89" s="5"/>
      <c r="L89" s="69"/>
      <c r="N89" s="60"/>
    </row>
    <row r="90" spans="1:14">
      <c r="A90" s="15" t="s">
        <v>6</v>
      </c>
      <c r="B90" s="53">
        <v>4110317</v>
      </c>
      <c r="C90" s="68"/>
      <c r="D90" s="68"/>
      <c r="E90" s="65"/>
      <c r="F90" s="65"/>
      <c r="G90" s="5"/>
      <c r="H90" s="5"/>
      <c r="I90" s="5"/>
      <c r="J90" s="5"/>
      <c r="K90" s="5"/>
      <c r="L90" s="60"/>
      <c r="N90" s="60"/>
    </row>
    <row r="91" spans="1:14">
      <c r="A91" s="15" t="s">
        <v>7</v>
      </c>
      <c r="B91" s="53">
        <v>5263723</v>
      </c>
      <c r="C91" s="68"/>
      <c r="D91" s="68"/>
      <c r="E91" s="65"/>
      <c r="F91" s="65"/>
      <c r="G91" s="5"/>
      <c r="H91" s="5"/>
      <c r="I91" s="5"/>
      <c r="J91" s="5"/>
      <c r="K91" s="5"/>
      <c r="N91" s="60"/>
    </row>
    <row r="92" spans="1:14" ht="15.75" thickBot="1">
      <c r="A92" s="15"/>
      <c r="C92" s="58"/>
      <c r="D92" s="58"/>
      <c r="E92" s="5"/>
      <c r="F92" s="5"/>
      <c r="G92" s="5"/>
      <c r="H92" s="5"/>
      <c r="I92" s="5"/>
      <c r="J92" s="5"/>
      <c r="K92" s="5"/>
      <c r="N92" s="60"/>
    </row>
    <row r="93" spans="1:14" ht="15.75" thickBot="1">
      <c r="A93" s="10" t="s">
        <v>76</v>
      </c>
      <c r="B93" s="70">
        <f>B87+B81+B83</f>
        <v>1020175915</v>
      </c>
      <c r="C93" s="71" t="s">
        <v>77</v>
      </c>
      <c r="D93" s="58"/>
      <c r="E93" s="5"/>
      <c r="F93" s="5"/>
      <c r="G93" s="5"/>
      <c r="H93" s="5"/>
      <c r="I93" s="5"/>
      <c r="J93" s="5"/>
      <c r="K93" s="5"/>
      <c r="N93" s="72"/>
    </row>
    <row r="94" spans="1:14">
      <c r="A94" s="47"/>
      <c r="B94" s="48"/>
      <c r="C94" s="5"/>
      <c r="D94" s="5"/>
      <c r="E94" s="5"/>
      <c r="F94" s="5"/>
      <c r="G94" s="5"/>
      <c r="H94" s="5"/>
      <c r="I94" s="5"/>
      <c r="J94" s="5"/>
      <c r="K94" s="5"/>
      <c r="N94" s="72"/>
    </row>
    <row r="95" spans="1:14">
      <c r="A95" s="5"/>
    </row>
    <row r="96" spans="1:14">
      <c r="A96" s="5"/>
      <c r="C96" s="73"/>
    </row>
    <row r="97" spans="1:11">
      <c r="A97" s="5"/>
    </row>
    <row r="98" spans="1:11">
      <c r="A98" s="5"/>
    </row>
    <row r="99" spans="1:11">
      <c r="A99" s="74"/>
      <c r="B99" s="71"/>
      <c r="C99" s="73"/>
      <c r="K99" s="73"/>
    </row>
    <row r="100" spans="1:11">
      <c r="A100" s="5"/>
    </row>
    <row r="101" spans="1:11">
      <c r="A101" s="5"/>
      <c r="C101" s="73"/>
      <c r="K101" s="73"/>
    </row>
    <row r="102" spans="1:11">
      <c r="A102" s="5"/>
    </row>
    <row r="103" spans="1:11">
      <c r="A103" s="5"/>
    </row>
    <row r="104" spans="1:11">
      <c r="A104" s="5"/>
    </row>
    <row r="105" spans="1:11">
      <c r="A105" s="5"/>
    </row>
    <row r="106" spans="1:11">
      <c r="A106" s="5"/>
    </row>
    <row r="107" spans="1:11">
      <c r="A107" s="5"/>
    </row>
    <row r="108" spans="1:11">
      <c r="A108" s="5"/>
    </row>
    <row r="109" spans="1:11">
      <c r="A109" s="5"/>
    </row>
    <row r="110" spans="1:11">
      <c r="A110" s="5"/>
    </row>
    <row r="111" spans="1:11">
      <c r="A111" s="5"/>
    </row>
    <row r="112" spans="1:1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</sheetData>
  <mergeCells count="3">
    <mergeCell ref="A1:B1"/>
    <mergeCell ref="A2:B2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2017-04-25T11:54:27Z</dcterms:created>
  <dcterms:modified xsi:type="dcterms:W3CDTF">2017-04-25T11:55:07Z</dcterms:modified>
</cp:coreProperties>
</file>